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biol\OneDrive\WORK\Martin Srba\SM2022_03 - Záložní serverovna BKOM\rozpočet\V2\"/>
    </mc:Choice>
  </mc:AlternateContent>
  <bookViews>
    <workbookView xWindow="0" yWindow="0" windowWidth="0" windowHeight="0"/>
  </bookViews>
  <sheets>
    <sheet name="Rekapitulace stavby" sheetId="1" r:id="rId1"/>
    <sheet name="D.1.1 - Architektonicko s..." sheetId="2" r:id="rId2"/>
    <sheet name="D.1.2 - Stavebně mechanic..." sheetId="3" r:id="rId3"/>
    <sheet name="D.1.3 - Požárně bezpečnos..." sheetId="4" r:id="rId4"/>
    <sheet name="D.1.4.1 - Zdravotechnika" sheetId="5" r:id="rId5"/>
    <sheet name="D.1.4.2 - Vzduchotechnika..." sheetId="6" r:id="rId6"/>
    <sheet name="D.1.4.3 - Silnoproudé ele..." sheetId="7" r:id="rId7"/>
    <sheet name="D.1.4.4.1 - Poplachová za..." sheetId="8" r:id="rId8"/>
    <sheet name="D.1.4.4.2 - Kamerový systém" sheetId="9" r:id="rId9"/>
    <sheet name="D.1.4.4.3 - Datové rozvaděče" sheetId="10" r:id="rId10"/>
    <sheet name="ON a VRN - Ostatní a vedl..." sheetId="11" r:id="rId11"/>
    <sheet name="Seznam figur" sheetId="12" r:id="rId12"/>
    <sheet name="Pokyny pro vyplnění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'D.1.1 - Architektonicko s...'!$C$89:$K$352</definedName>
    <definedName name="_xlnm.Print_Area" localSheetId="1">'D.1.1 - Architektonicko s...'!$C$4:$J$39,'D.1.1 - Architektonicko s...'!$C$45:$J$71,'D.1.1 - Architektonicko s...'!$C$77:$K$352</definedName>
    <definedName name="_xlnm.Print_Titles" localSheetId="1">'D.1.1 - Architektonicko s...'!$89:$89</definedName>
    <definedName name="_xlnm._FilterDatabase" localSheetId="2" hidden="1">'D.1.2 - Stavebně mechanic...'!$C$81:$K$118</definedName>
    <definedName name="_xlnm.Print_Area" localSheetId="2">'D.1.2 - Stavebně mechanic...'!$C$4:$J$39,'D.1.2 - Stavebně mechanic...'!$C$45:$J$63,'D.1.2 - Stavebně mechanic...'!$C$69:$K$118</definedName>
    <definedName name="_xlnm.Print_Titles" localSheetId="2">'D.1.2 - Stavebně mechanic...'!$81:$81</definedName>
    <definedName name="_xlnm._FilterDatabase" localSheetId="3" hidden="1">'D.1.3 - Požárně bezpečnos...'!$C$81:$K$90</definedName>
    <definedName name="_xlnm.Print_Area" localSheetId="3">'D.1.3 - Požárně bezpečnos...'!$C$4:$J$39,'D.1.3 - Požárně bezpečnos...'!$C$45:$J$63,'D.1.3 - Požárně bezpečnos...'!$C$69:$K$90</definedName>
    <definedName name="_xlnm.Print_Titles" localSheetId="3">'D.1.3 - Požárně bezpečnos...'!$81:$81</definedName>
    <definedName name="_xlnm._FilterDatabase" localSheetId="4" hidden="1">'D.1.4.1 - Zdravotechnika'!$C$87:$K$170</definedName>
    <definedName name="_xlnm.Print_Area" localSheetId="4">'D.1.4.1 - Zdravotechnika'!$C$4:$J$39,'D.1.4.1 - Zdravotechnika'!$C$45:$J$69,'D.1.4.1 - Zdravotechnika'!$C$75:$K$170</definedName>
    <definedName name="_xlnm.Print_Titles" localSheetId="4">'D.1.4.1 - Zdravotechnika'!$87:$87</definedName>
    <definedName name="_xlnm._FilterDatabase" localSheetId="5" hidden="1">'D.1.4.2 - Vzduchotechnika...'!$C$83:$K$125</definedName>
    <definedName name="_xlnm.Print_Area" localSheetId="5">'D.1.4.2 - Vzduchotechnika...'!$C$4:$J$39,'D.1.4.2 - Vzduchotechnika...'!$C$45:$J$65,'D.1.4.2 - Vzduchotechnika...'!$C$71:$K$125</definedName>
    <definedName name="_xlnm.Print_Titles" localSheetId="5">'D.1.4.2 - Vzduchotechnika...'!$83:$83</definedName>
    <definedName name="_xlnm._FilterDatabase" localSheetId="6" hidden="1">'D.1.4.3 - Silnoproudé ele...'!$C$85:$K$181</definedName>
    <definedName name="_xlnm.Print_Area" localSheetId="6">'D.1.4.3 - Silnoproudé ele...'!$C$4:$J$39,'D.1.4.3 - Silnoproudé ele...'!$C$45:$J$67,'D.1.4.3 - Silnoproudé ele...'!$C$73:$K$181</definedName>
    <definedName name="_xlnm.Print_Titles" localSheetId="6">'D.1.4.3 - Silnoproudé ele...'!$85:$85</definedName>
    <definedName name="_xlnm._FilterDatabase" localSheetId="7" hidden="1">'D.1.4.4.1 - Poplachová za...'!$C$90:$K$140</definedName>
    <definedName name="_xlnm.Print_Area" localSheetId="7">'D.1.4.4.1 - Poplachová za...'!$C$4:$J$41,'D.1.4.4.1 - Poplachová za...'!$C$47:$J$70,'D.1.4.4.1 - Poplachová za...'!$C$76:$K$140</definedName>
    <definedName name="_xlnm.Print_Titles" localSheetId="7">'D.1.4.4.1 - Poplachová za...'!$90:$90</definedName>
    <definedName name="_xlnm._FilterDatabase" localSheetId="8" hidden="1">'D.1.4.4.2 - Kamerový systém'!$C$90:$K$138</definedName>
    <definedName name="_xlnm.Print_Area" localSheetId="8">'D.1.4.4.2 - Kamerový systém'!$C$4:$J$41,'D.1.4.4.2 - Kamerový systém'!$C$47:$J$70,'D.1.4.4.2 - Kamerový systém'!$C$76:$K$138</definedName>
    <definedName name="_xlnm.Print_Titles" localSheetId="8">'D.1.4.4.2 - Kamerový systém'!$90:$90</definedName>
    <definedName name="_xlnm._FilterDatabase" localSheetId="9" hidden="1">'D.1.4.4.3 - Datové rozvaděče'!$C$90:$K$129</definedName>
    <definedName name="_xlnm.Print_Area" localSheetId="9">'D.1.4.4.3 - Datové rozvaděče'!$C$4:$J$41,'D.1.4.4.3 - Datové rozvaděče'!$C$47:$J$70,'D.1.4.4.3 - Datové rozvaděče'!$C$76:$K$129</definedName>
    <definedName name="_xlnm.Print_Titles" localSheetId="9">'D.1.4.4.3 - Datové rozvaděče'!$90:$90</definedName>
    <definedName name="_xlnm._FilterDatabase" localSheetId="10" hidden="1">'ON a VRN - Ostatní a vedl...'!$C$79:$K$82</definedName>
    <definedName name="_xlnm.Print_Area" localSheetId="10">'ON a VRN - Ostatní a vedl...'!$C$4:$J$39,'ON a VRN - Ostatní a vedl...'!$C$45:$J$61,'ON a VRN - Ostatní a vedl...'!$C$67:$K$82</definedName>
    <definedName name="_xlnm.Print_Titles" localSheetId="10">'ON a VRN - Ostatní a vedl...'!$79:$79</definedName>
    <definedName name="_xlnm.Print_Area" localSheetId="11">'Seznam figur'!$C$4:$G$55</definedName>
    <definedName name="_xlnm.Print_Titles" localSheetId="11">'Seznam figur'!$9:$9</definedName>
    <definedName name="_xlnm.Print_Area" localSheetId="1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2" l="1" r="D7"/>
  <c i="11" r="J37"/>
  <c r="J36"/>
  <c i="1" r="AY65"/>
  <c i="11" r="J35"/>
  <c i="1" r="AX65"/>
  <c i="11" r="BI82"/>
  <c r="BH82"/>
  <c r="BG82"/>
  <c r="BF82"/>
  <c r="T82"/>
  <c r="T81"/>
  <c r="T80"/>
  <c r="R82"/>
  <c r="R81"/>
  <c r="R80"/>
  <c r="P82"/>
  <c r="P81"/>
  <c r="P80"/>
  <c i="1" r="AU65"/>
  <c i="11" r="F74"/>
  <c r="E72"/>
  <c r="F52"/>
  <c r="E50"/>
  <c r="J24"/>
  <c r="E24"/>
  <c r="J77"/>
  <c r="J23"/>
  <c r="J21"/>
  <c r="E21"/>
  <c r="J54"/>
  <c r="J20"/>
  <c r="J18"/>
  <c r="E18"/>
  <c r="F77"/>
  <c r="J17"/>
  <c r="J15"/>
  <c r="E15"/>
  <c r="F76"/>
  <c r="J14"/>
  <c r="J12"/>
  <c r="J74"/>
  <c r="E7"/>
  <c r="E70"/>
  <c i="10" r="J39"/>
  <c r="J38"/>
  <c i="1" r="AY64"/>
  <c i="10" r="J37"/>
  <c i="1" r="AX64"/>
  <c i="10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58"/>
  <c r="J16"/>
  <c r="J14"/>
  <c r="J85"/>
  <c r="E7"/>
  <c r="E50"/>
  <c i="9" r="J39"/>
  <c r="J38"/>
  <c i="1" r="AY63"/>
  <c i="9" r="J37"/>
  <c i="1" r="AX63"/>
  <c i="9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85"/>
  <c r="E7"/>
  <c r="E50"/>
  <c i="8" r="J39"/>
  <c r="J38"/>
  <c i="1" r="AY62"/>
  <c i="8" r="J37"/>
  <c i="1" r="AX62"/>
  <c i="8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58"/>
  <c r="J16"/>
  <c r="J14"/>
  <c r="J56"/>
  <c r="E7"/>
  <c r="E50"/>
  <c i="7" r="J37"/>
  <c r="J36"/>
  <c i="1" r="AY60"/>
  <c i="7" r="J35"/>
  <c i="1" r="AX60"/>
  <c i="7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52"/>
  <c r="E7"/>
  <c r="E48"/>
  <c i="6" r="J37"/>
  <c r="J36"/>
  <c i="1" r="AY59"/>
  <c i="6" r="J35"/>
  <c i="1" r="AX59"/>
  <c i="6"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54"/>
  <c r="J14"/>
  <c r="J12"/>
  <c r="J78"/>
  <c r="E7"/>
  <c r="E74"/>
  <c i="5" r="J37"/>
  <c r="J36"/>
  <c i="1" r="AY58"/>
  <c i="5" r="J35"/>
  <c i="1" r="AX58"/>
  <c i="5"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84"/>
  <c r="J14"/>
  <c r="J12"/>
  <c r="J82"/>
  <c r="E7"/>
  <c r="E78"/>
  <c i="4" r="J37"/>
  <c r="J36"/>
  <c i="1" r="AY57"/>
  <c i="4" r="J35"/>
  <c i="1" r="AX57"/>
  <c i="4" r="BI89"/>
  <c r="BH89"/>
  <c r="BG89"/>
  <c r="BF89"/>
  <c r="T89"/>
  <c r="T88"/>
  <c r="R89"/>
  <c r="R88"/>
  <c r="P89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3" r="J37"/>
  <c r="J36"/>
  <c i="1" r="AY56"/>
  <c i="3" r="J35"/>
  <c i="1" r="AX56"/>
  <c i="3" r="BI117"/>
  <c r="BH117"/>
  <c r="BG117"/>
  <c r="BF117"/>
  <c r="T117"/>
  <c r="R117"/>
  <c r="P117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2" r="J37"/>
  <c r="J36"/>
  <c i="1" r="AY55"/>
  <c i="2" r="J35"/>
  <c i="1" r="AX55"/>
  <c i="2" r="BI352"/>
  <c r="BH352"/>
  <c r="BG352"/>
  <c r="BF352"/>
  <c r="T352"/>
  <c r="T351"/>
  <c r="R352"/>
  <c r="R351"/>
  <c r="P352"/>
  <c r="P351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5"/>
  <c r="BH335"/>
  <c r="BG335"/>
  <c r="BF335"/>
  <c r="T335"/>
  <c r="R335"/>
  <c r="P335"/>
  <c r="BI332"/>
  <c r="BH332"/>
  <c r="BG332"/>
  <c r="BF332"/>
  <c r="T332"/>
  <c r="R332"/>
  <c r="P332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T281"/>
  <c r="R282"/>
  <c r="R281"/>
  <c r="P282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1"/>
  <c r="BH181"/>
  <c r="BG181"/>
  <c r="BF181"/>
  <c r="T181"/>
  <c r="R181"/>
  <c r="P181"/>
  <c r="BI176"/>
  <c r="BH176"/>
  <c r="BG176"/>
  <c r="BF176"/>
  <c r="T176"/>
  <c r="R176"/>
  <c r="P176"/>
  <c r="BI164"/>
  <c r="BH164"/>
  <c r="BG164"/>
  <c r="BF164"/>
  <c r="T164"/>
  <c r="R164"/>
  <c r="P164"/>
  <c r="BI152"/>
  <c r="BH152"/>
  <c r="BG152"/>
  <c r="BF152"/>
  <c r="T152"/>
  <c r="R152"/>
  <c r="P152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J320"/>
  <c r="BK225"/>
  <c r="J296"/>
  <c r="J129"/>
  <c r="BK345"/>
  <c r="J112"/>
  <c r="J195"/>
  <c r="BK152"/>
  <c i="3" r="J117"/>
  <c r="J110"/>
  <c r="J108"/>
  <c r="J96"/>
  <c i="5" r="J154"/>
  <c r="J140"/>
  <c r="BK170"/>
  <c r="BK131"/>
  <c r="J152"/>
  <c r="BK120"/>
  <c r="J130"/>
  <c r="BK106"/>
  <c r="BK159"/>
  <c r="J146"/>
  <c i="6" r="BK98"/>
  <c r="BK110"/>
  <c r="J90"/>
  <c r="J114"/>
  <c i="7" r="BK151"/>
  <c r="J96"/>
  <c r="BK133"/>
  <c r="J180"/>
  <c r="BK105"/>
  <c r="BK157"/>
  <c r="BK123"/>
  <c r="BK173"/>
  <c r="BK91"/>
  <c i="8" r="BK114"/>
  <c r="J115"/>
  <c r="J96"/>
  <c r="J108"/>
  <c i="9" r="BK135"/>
  <c r="BK104"/>
  <c r="BK130"/>
  <c r="J112"/>
  <c i="10" r="J126"/>
  <c r="J101"/>
  <c r="BK111"/>
  <c i="2" r="J324"/>
  <c r="J139"/>
  <c r="J164"/>
  <c r="BK352"/>
  <c r="BK181"/>
  <c r="BK314"/>
  <c r="BK102"/>
  <c i="3" r="J85"/>
  <c i="5" r="J120"/>
  <c r="BK130"/>
  <c r="BK101"/>
  <c r="J90"/>
  <c r="BK94"/>
  <c i="6" r="J92"/>
  <c r="BK117"/>
  <c r="BK96"/>
  <c r="BK89"/>
  <c i="7" r="BK95"/>
  <c r="BK178"/>
  <c i="8" r="J101"/>
  <c r="J98"/>
  <c r="BK104"/>
  <c i="9" r="BK136"/>
  <c r="J126"/>
  <c r="J98"/>
  <c r="BK116"/>
  <c i="10" r="BK93"/>
  <c r="BK114"/>
  <c r="J122"/>
  <c r="BK126"/>
  <c i="11" r="J34"/>
  <c i="1" r="AW65"/>
  <c i="7" r="J88"/>
  <c r="BK143"/>
  <c r="J106"/>
  <c r="BK116"/>
  <c i="8" r="BK106"/>
  <c r="BK99"/>
  <c r="BK100"/>
  <c r="BK112"/>
  <c i="9" r="J117"/>
  <c r="BK110"/>
  <c r="BK128"/>
  <c i="10" r="J99"/>
  <c r="BK106"/>
  <c i="2" r="J316"/>
  <c r="BK218"/>
  <c r="BK107"/>
  <c r="J343"/>
  <c i="4" r="J89"/>
  <c i="5" r="BK109"/>
  <c r="BK105"/>
  <c i="6" r="BK124"/>
  <c i="7" r="J129"/>
  <c r="J89"/>
  <c r="BK175"/>
  <c r="BK99"/>
  <c r="J149"/>
  <c r="BK153"/>
  <c i="8" r="BK135"/>
  <c r="J94"/>
  <c r="J135"/>
  <c i="9" r="BK124"/>
  <c r="J124"/>
  <c i="10" r="BK118"/>
  <c i="2" r="BK195"/>
  <c r="J313"/>
  <c r="J345"/>
  <c i="5" r="BK157"/>
  <c r="BK134"/>
  <c r="BK138"/>
  <c r="J142"/>
  <c i="6" r="J89"/>
  <c i="7" r="BK160"/>
  <c r="J171"/>
  <c r="J141"/>
  <c r="BK168"/>
  <c r="BK171"/>
  <c i="8" r="BK102"/>
  <c r="BK111"/>
  <c i="9" r="J130"/>
  <c r="BK127"/>
  <c i="10" r="BK94"/>
  <c i="2" r="J303"/>
  <c r="BK343"/>
  <c r="J176"/>
  <c i="3" r="BK85"/>
  <c i="5" r="J105"/>
  <c r="BK148"/>
  <c r="BK114"/>
  <c i="6" r="J97"/>
  <c r="BK91"/>
  <c i="7" r="J103"/>
  <c i="2" r="J202"/>
  <c r="BK112"/>
  <c r="BK256"/>
  <c i="3" r="J101"/>
  <c i="5" r="BK128"/>
  <c r="BK142"/>
  <c i="6" r="BK107"/>
  <c r="J105"/>
  <c i="7" r="BK114"/>
  <c i="8" r="J105"/>
  <c r="BK98"/>
  <c i="9" r="BK137"/>
  <c r="BK94"/>
  <c r="BK102"/>
  <c i="10" r="J102"/>
  <c r="J120"/>
  <c i="9" r="BK126"/>
  <c i="2" r="BK272"/>
  <c r="J197"/>
  <c i="1" r="AS61"/>
  <c i="5" r="BK91"/>
  <c i="6" r="J122"/>
  <c i="7" r="J105"/>
  <c r="J136"/>
  <c r="J98"/>
  <c r="BK135"/>
  <c i="8" r="BK120"/>
  <c r="BK139"/>
  <c i="9" r="J106"/>
  <c r="BK120"/>
  <c i="10" r="BK103"/>
  <c i="2" r="BK276"/>
  <c r="J315"/>
  <c r="J124"/>
  <c r="J246"/>
  <c i="4" r="BK89"/>
  <c i="5" r="J151"/>
  <c r="J161"/>
  <c r="J163"/>
  <c i="6" r="BK93"/>
  <c r="BK100"/>
  <c i="7" r="BK124"/>
  <c r="J157"/>
  <c i="2" r="J308"/>
  <c r="J230"/>
  <c r="J326"/>
  <c i="3" r="BK106"/>
  <c i="5" r="BK150"/>
  <c r="J92"/>
  <c i="6" r="J99"/>
  <c i="7" r="J173"/>
  <c r="J94"/>
  <c i="8" r="J121"/>
  <c i="9" r="J102"/>
  <c r="J127"/>
  <c i="10" r="BK116"/>
  <c r="J110"/>
  <c i="5" r="BK163"/>
  <c r="BK92"/>
  <c i="6" r="BK115"/>
  <c r="BK125"/>
  <c r="BK120"/>
  <c r="J102"/>
  <c i="7" r="J107"/>
  <c r="J109"/>
  <c r="J145"/>
  <c r="J114"/>
  <c r="J168"/>
  <c r="J123"/>
  <c r="J166"/>
  <c r="BK145"/>
  <c r="BK181"/>
  <c r="BK130"/>
  <c i="8" r="BK124"/>
  <c i="9" r="J135"/>
  <c r="BK96"/>
  <c r="J125"/>
  <c i="10" r="J98"/>
  <c r="BK127"/>
  <c r="BK97"/>
  <c i="2" r="BK282"/>
  <c r="J314"/>
  <c r="BK279"/>
  <c r="BK93"/>
  <c r="BK237"/>
  <c r="J193"/>
  <c i="3" r="BK96"/>
  <c r="J91"/>
  <c i="5" r="BK100"/>
  <c r="J114"/>
  <c r="BK132"/>
  <c r="BK136"/>
  <c r="J157"/>
  <c i="6" r="J110"/>
  <c r="J87"/>
  <c r="J107"/>
  <c i="7" r="J135"/>
  <c r="J130"/>
  <c r="BK165"/>
  <c i="8" r="J126"/>
  <c r="BK108"/>
  <c r="J110"/>
  <c r="J133"/>
  <c i="9" r="J110"/>
  <c r="BK105"/>
  <c r="J103"/>
  <c i="10" r="BK129"/>
  <c r="J100"/>
  <c r="BK98"/>
  <c r="BK117"/>
  <c r="J108"/>
  <c r="BK119"/>
  <c i="7" r="J155"/>
  <c r="BK138"/>
  <c r="BK122"/>
  <c r="BK101"/>
  <c r="J97"/>
  <c r="BK164"/>
  <c r="BK127"/>
  <c r="BK176"/>
  <c r="J99"/>
  <c i="8" r="J137"/>
  <c r="J111"/>
  <c r="BK133"/>
  <c r="J132"/>
  <c i="9" r="BK138"/>
  <c r="J109"/>
  <c i="10" r="J111"/>
  <c r="BK100"/>
  <c r="BK124"/>
  <c i="2" r="BK188"/>
  <c r="BK216"/>
  <c r="BK146"/>
  <c r="J272"/>
  <c i="5" r="BK118"/>
  <c r="J138"/>
  <c r="J109"/>
  <c r="BK154"/>
  <c i="6" r="BK122"/>
  <c r="J98"/>
  <c i="7" r="J115"/>
  <c r="J151"/>
  <c r="BK106"/>
  <c r="J111"/>
  <c r="BK180"/>
  <c r="BK134"/>
  <c r="J175"/>
  <c i="8" r="J109"/>
  <c r="BK117"/>
  <c r="BK110"/>
  <c i="9" r="BK119"/>
  <c r="J137"/>
  <c i="10" r="J95"/>
  <c r="BK128"/>
  <c i="2" r="J237"/>
  <c r="BK274"/>
  <c i="3" r="J86"/>
  <c i="5" r="BK153"/>
  <c r="J148"/>
  <c i="6" r="J106"/>
  <c r="BK118"/>
  <c i="7" r="BK118"/>
  <c r="J125"/>
  <c r="BK125"/>
  <c r="BK147"/>
  <c r="BK149"/>
  <c i="8" r="BK128"/>
  <c r="J140"/>
  <c i="9" r="BK118"/>
  <c r="BK101"/>
  <c i="2" r="BK326"/>
  <c r="J152"/>
  <c r="J286"/>
  <c r="J134"/>
  <c i="5" r="BK167"/>
  <c r="J132"/>
  <c r="BK152"/>
  <c i="6" r="BK104"/>
  <c r="J117"/>
  <c i="7" r="BK136"/>
  <c r="BK170"/>
  <c i="2" r="J216"/>
  <c r="BK129"/>
  <c r="J188"/>
  <c i="4" r="J87"/>
  <c i="5" r="BK166"/>
  <c r="BK124"/>
  <c r="BK96"/>
  <c i="6" r="BK90"/>
  <c i="7" r="J101"/>
  <c r="BK141"/>
  <c i="8" r="J100"/>
  <c r="BK131"/>
  <c i="9" r="BK111"/>
  <c r="BK100"/>
  <c i="10" r="J119"/>
  <c r="BK101"/>
  <c i="9" r="BK125"/>
  <c i="10" r="J96"/>
  <c i="7" r="J165"/>
  <c r="BK88"/>
  <c i="8" r="BK121"/>
  <c r="J116"/>
  <c r="BK94"/>
  <c i="9" r="BK99"/>
  <c r="BK98"/>
  <c i="10" r="BK110"/>
  <c r="BK107"/>
  <c i="2" r="J276"/>
  <c r="J102"/>
  <c r="J225"/>
  <c r="BK119"/>
  <c i="3" r="J103"/>
  <c i="5" r="J159"/>
  <c r="J158"/>
  <c r="BK98"/>
  <c i="6" r="BK102"/>
  <c r="J113"/>
  <c i="8" r="J104"/>
  <c i="9" r="BK113"/>
  <c i="10" r="J118"/>
  <c i="2" r="BK139"/>
  <c r="BK193"/>
  <c i="3" r="BK101"/>
  <c i="5" r="J94"/>
  <c r="BK126"/>
  <c i="6" r="J121"/>
  <c r="BK92"/>
  <c i="7" r="BK108"/>
  <c r="J172"/>
  <c r="BK107"/>
  <c r="J126"/>
  <c r="J108"/>
  <c i="8" r="J124"/>
  <c r="J99"/>
  <c i="9" r="J94"/>
  <c i="10" r="J124"/>
  <c i="2" r="J218"/>
  <c r="J207"/>
  <c r="BK332"/>
  <c i="3" r="BK117"/>
  <c i="5" r="J126"/>
  <c r="J116"/>
  <c r="J128"/>
  <c i="6" r="J118"/>
  <c i="7" r="BK162"/>
  <c r="J181"/>
  <c i="2" r="J119"/>
  <c r="J261"/>
  <c r="J93"/>
  <c i="5" r="J103"/>
  <c r="BK140"/>
  <c i="6" r="J93"/>
  <c r="J115"/>
  <c i="7" r="J164"/>
  <c i="8" r="BK95"/>
  <c r="BK119"/>
  <c i="9" r="J116"/>
  <c r="J93"/>
  <c r="J96"/>
  <c i="10" r="J127"/>
  <c i="5" r="J147"/>
  <c r="J169"/>
  <c i="6" r="BK95"/>
  <c r="BK109"/>
  <c i="7" r="J95"/>
  <c i="8" r="J120"/>
  <c r="BK138"/>
  <c i="9" r="BK131"/>
  <c r="BK117"/>
  <c i="10" r="BK108"/>
  <c r="BK96"/>
  <c i="11" r="F35"/>
  <c i="1" r="BB65"/>
  <c i="2" r="J279"/>
  <c i="6" r="BK99"/>
  <c r="J109"/>
  <c r="J101"/>
  <c i="7" r="BK174"/>
  <c r="BK89"/>
  <c r="BK177"/>
  <c r="J128"/>
  <c r="J177"/>
  <c r="J137"/>
  <c r="BK104"/>
  <c r="J178"/>
  <c r="BK129"/>
  <c r="J143"/>
  <c i="8" r="BK103"/>
  <c r="J128"/>
  <c r="J112"/>
  <c r="BK101"/>
  <c i="9" r="BK121"/>
  <c r="J108"/>
  <c r="J99"/>
  <c i="10" r="J121"/>
  <c r="BK120"/>
  <c r="BK122"/>
  <c i="11" r="F36"/>
  <c i="1" r="BC65"/>
  <c i="5" r="J155"/>
  <c r="J144"/>
  <c r="J162"/>
  <c r="BK162"/>
  <c r="J100"/>
  <c i="6" r="J91"/>
  <c r="J112"/>
  <c i="7" r="J153"/>
  <c r="J116"/>
  <c i="8" r="BK116"/>
  <c r="BK137"/>
  <c i="10" r="J105"/>
  <c i="7" r="J179"/>
  <c r="BK115"/>
  <c r="J134"/>
  <c r="BK155"/>
  <c r="BK92"/>
  <c i="9" r="J123"/>
  <c i="10" r="BK112"/>
  <c r="BK105"/>
  <c i="2" r="BK246"/>
  <c r="BK324"/>
  <c r="BK341"/>
  <c r="J181"/>
  <c i="3" r="J106"/>
  <c i="5" r="J98"/>
  <c r="J136"/>
  <c r="J119"/>
  <c i="6" r="J104"/>
  <c r="BK106"/>
  <c i="7" r="J91"/>
  <c r="BK137"/>
  <c r="J131"/>
  <c r="BK120"/>
  <c r="J124"/>
  <c r="BK111"/>
  <c i="8" r="BK123"/>
  <c r="BK105"/>
  <c i="9" r="J138"/>
  <c r="J105"/>
  <c i="10" r="J114"/>
  <c i="2" r="BK313"/>
  <c r="J274"/>
  <c r="BK320"/>
  <c i="4" r="BK87"/>
  <c i="5" r="J96"/>
  <c r="BK164"/>
  <c i="6" r="BK103"/>
  <c r="J95"/>
  <c i="7" r="J133"/>
  <c r="J147"/>
  <c r="J119"/>
  <c r="J160"/>
  <c r="BK132"/>
  <c i="8" r="J123"/>
  <c r="BK96"/>
  <c i="9" r="BK106"/>
  <c r="J132"/>
  <c i="10" r="J128"/>
  <c r="J116"/>
  <c i="2" r="BK251"/>
  <c r="BK202"/>
  <c r="BK308"/>
  <c i="3" r="BK86"/>
  <c i="5" r="BK169"/>
  <c r="J170"/>
  <c i="6" r="J125"/>
  <c r="BK101"/>
  <c i="7" r="J122"/>
  <c i="2" r="BK291"/>
  <c r="J107"/>
  <c r="J317"/>
  <c r="BK164"/>
  <c i="5" r="BK160"/>
  <c r="BK108"/>
  <c r="BK151"/>
  <c i="6" r="J100"/>
  <c i="7" r="J132"/>
  <c i="8" r="J131"/>
  <c r="J114"/>
  <c r="J103"/>
  <c i="9" r="J97"/>
  <c i="10" r="J129"/>
  <c r="BK102"/>
  <c i="2" r="BK317"/>
  <c r="J352"/>
  <c r="BK220"/>
  <c r="BK176"/>
  <c r="BK296"/>
  <c r="BK207"/>
  <c r="BK316"/>
  <c r="J146"/>
  <c i="4" r="BK85"/>
  <c i="5" r="J108"/>
  <c r="BK155"/>
  <c r="J112"/>
  <c r="BK90"/>
  <c r="J134"/>
  <c i="7" r="J121"/>
  <c r="J90"/>
  <c r="BK103"/>
  <c r="BK100"/>
  <c i="8" r="BK132"/>
  <c r="BK134"/>
  <c r="BK93"/>
  <c r="J122"/>
  <c i="9" r="J104"/>
  <c r="J120"/>
  <c r="J115"/>
  <c r="BK103"/>
  <c i="10" r="J112"/>
  <c r="BK99"/>
  <c i="11" r="BK82"/>
  <c i="2" r="BK230"/>
  <c r="BK261"/>
  <c r="J318"/>
  <c r="J212"/>
  <c r="J323"/>
  <c r="J335"/>
  <c r="BK212"/>
  <c i="3" r="BK108"/>
  <c i="4" r="J85"/>
  <c i="5" r="J164"/>
  <c r="J150"/>
  <c r="J118"/>
  <c i="6" r="BK113"/>
  <c r="BK97"/>
  <c r="J120"/>
  <c i="7" r="BK119"/>
  <c r="BK97"/>
  <c i="8" r="J138"/>
  <c r="BK118"/>
  <c r="BK126"/>
  <c r="J107"/>
  <c i="9" r="J100"/>
  <c r="BK109"/>
  <c i="7" r="J117"/>
  <c i="9" r="BK123"/>
  <c i="10" r="J97"/>
  <c r="J94"/>
  <c r="J93"/>
  <c i="2" r="BK315"/>
  <c r="BK303"/>
  <c r="BK298"/>
  <c r="BK323"/>
  <c i="3" r="BK103"/>
  <c i="5" r="BK146"/>
  <c r="J91"/>
  <c r="BK147"/>
  <c i="6" r="BK121"/>
  <c r="BK114"/>
  <c r="J103"/>
  <c i="7" r="BK117"/>
  <c r="BK131"/>
  <c r="BK166"/>
  <c r="BK90"/>
  <c r="J162"/>
  <c r="BK94"/>
  <c r="BK139"/>
  <c i="8" r="J139"/>
  <c r="J118"/>
  <c r="J117"/>
  <c i="9" r="J101"/>
  <c r="BK115"/>
  <c r="BK93"/>
  <c i="10" r="J103"/>
  <c i="2" r="J298"/>
  <c r="BK335"/>
  <c r="J251"/>
  <c i="5" r="BK144"/>
  <c r="BK119"/>
  <c r="J101"/>
  <c r="BK161"/>
  <c i="6" r="BK108"/>
  <c i="7" r="J92"/>
  <c r="J139"/>
  <c r="J127"/>
  <c r="BK179"/>
  <c r="BK110"/>
  <c i="8" r="BK140"/>
  <c r="J95"/>
  <c r="J119"/>
  <c i="9" r="J107"/>
  <c r="J118"/>
  <c i="10" r="J106"/>
  <c i="2" r="J332"/>
  <c r="J256"/>
  <c r="J220"/>
  <c i="3" r="BK110"/>
  <c i="5" r="J153"/>
  <c r="J106"/>
  <c r="J131"/>
  <c r="BK116"/>
  <c i="6" r="BK105"/>
  <c r="J108"/>
  <c i="7" r="J104"/>
  <c i="2" r="J341"/>
  <c r="BK286"/>
  <c r="J282"/>
  <c r="BK134"/>
  <c i="3" r="BK91"/>
  <c i="5" r="J124"/>
  <c r="J167"/>
  <c r="BK122"/>
  <c i="6" r="BK119"/>
  <c r="J124"/>
  <c i="7" r="BK128"/>
  <c r="BK172"/>
  <c i="8" r="J93"/>
  <c r="BK125"/>
  <c r="J102"/>
  <c i="9" r="J121"/>
  <c r="BK112"/>
  <c r="J119"/>
  <c i="10" r="J109"/>
  <c i="11" r="J82"/>
  <c i="7" r="BK126"/>
  <c i="8" r="BK122"/>
  <c r="BK109"/>
  <c i="9" r="BK132"/>
  <c r="J136"/>
  <c r="BK108"/>
  <c i="10" r="J117"/>
  <c r="BK95"/>
  <c i="7" r="J176"/>
  <c r="J118"/>
  <c r="J138"/>
  <c i="8" r="BK129"/>
  <c r="J125"/>
  <c r="BK107"/>
  <c i="9" r="J131"/>
  <c r="BK133"/>
  <c r="J111"/>
  <c i="10" r="BK121"/>
  <c i="11" r="F37"/>
  <c i="1" r="BD65"/>
  <c i="2" r="J291"/>
  <c i="5" r="BK158"/>
  <c r="J122"/>
  <c r="J166"/>
  <c i="6" r="BK87"/>
  <c r="J96"/>
  <c i="7" r="J170"/>
  <c r="J100"/>
  <c r="BK121"/>
  <c r="J120"/>
  <c r="J174"/>
  <c r="BK109"/>
  <c r="BK96"/>
  <c i="8" r="J134"/>
  <c r="J129"/>
  <c i="9" r="J133"/>
  <c r="BK97"/>
  <c r="J113"/>
  <c i="10" r="J107"/>
  <c i="2" r="BK318"/>
  <c r="BK197"/>
  <c r="BK124"/>
  <c i="5" r="BK112"/>
  <c r="J160"/>
  <c r="BK103"/>
  <c i="6" r="J119"/>
  <c r="BK112"/>
  <c i="7" r="J93"/>
  <c r="J110"/>
  <c r="BK93"/>
  <c r="BK98"/>
  <c i="8" r="J106"/>
  <c r="BK115"/>
  <c i="9" r="J128"/>
  <c r="BK107"/>
  <c i="10" r="BK109"/>
  <c i="2" l="1" r="P118"/>
  <c r="P215"/>
  <c r="BK285"/>
  <c r="P322"/>
  <c r="T322"/>
  <c i="3" r="P84"/>
  <c r="T105"/>
  <c i="4" r="P84"/>
  <c r="P83"/>
  <c r="P82"/>
  <c i="1" r="AU57"/>
  <c i="5" r="R93"/>
  <c r="R111"/>
  <c r="T133"/>
  <c r="T165"/>
  <c i="6" r="P111"/>
  <c r="R116"/>
  <c i="7" r="P87"/>
  <c r="R102"/>
  <c r="P140"/>
  <c r="BK169"/>
  <c r="J169"/>
  <c r="J66"/>
  <c i="8" r="R92"/>
  <c r="T113"/>
  <c r="T130"/>
  <c i="9" r="T95"/>
  <c r="R122"/>
  <c r="T134"/>
  <c i="10" r="R92"/>
  <c i="2" r="BK118"/>
  <c r="J118"/>
  <c r="J62"/>
  <c r="R215"/>
  <c r="T285"/>
  <c r="T284"/>
  <c r="T334"/>
  <c i="3" r="R105"/>
  <c i="5" r="P89"/>
  <c r="T93"/>
  <c r="BK111"/>
  <c r="J111"/>
  <c r="J64"/>
  <c r="BK121"/>
  <c r="J121"/>
  <c r="J65"/>
  <c r="T121"/>
  <c r="BK165"/>
  <c r="J165"/>
  <c r="J67"/>
  <c r="BK168"/>
  <c r="J168"/>
  <c r="J68"/>
  <c i="6" r="P86"/>
  <c r="T111"/>
  <c r="P123"/>
  <c i="7" r="BK102"/>
  <c r="J102"/>
  <c r="J61"/>
  <c r="T113"/>
  <c r="R159"/>
  <c i="8" r="BK92"/>
  <c r="J92"/>
  <c r="J64"/>
  <c r="T92"/>
  <c r="R113"/>
  <c r="T127"/>
  <c r="P136"/>
  <c i="9" r="P92"/>
  <c r="BK114"/>
  <c r="J114"/>
  <c r="J66"/>
  <c r="T122"/>
  <c r="P134"/>
  <c i="10" r="P92"/>
  <c r="BK115"/>
  <c r="J115"/>
  <c r="J67"/>
  <c i="2" r="BK92"/>
  <c r="J92"/>
  <c r="J61"/>
  <c r="R92"/>
  <c r="BK215"/>
  <c r="J215"/>
  <c r="J63"/>
  <c r="R285"/>
  <c r="BK334"/>
  <c r="J334"/>
  <c r="J69"/>
  <c i="3" r="T84"/>
  <c r="T83"/>
  <c r="T82"/>
  <c i="5" r="BK93"/>
  <c r="J93"/>
  <c r="J61"/>
  <c r="R99"/>
  <c r="BK133"/>
  <c r="J133"/>
  <c r="J66"/>
  <c r="P165"/>
  <c r="R168"/>
  <c i="6" r="R86"/>
  <c r="R85"/>
  <c r="R111"/>
  <c r="BK123"/>
  <c r="J123"/>
  <c r="J64"/>
  <c i="7" r="BK87"/>
  <c r="J87"/>
  <c r="J60"/>
  <c r="P102"/>
  <c r="BK140"/>
  <c r="J140"/>
  <c r="J64"/>
  <c r="P159"/>
  <c i="8" r="BK97"/>
  <c r="J97"/>
  <c r="J65"/>
  <c r="P113"/>
  <c r="BK130"/>
  <c r="J130"/>
  <c r="J68"/>
  <c r="R136"/>
  <c i="9" r="BK92"/>
  <c r="J92"/>
  <c r="J64"/>
  <c r="R92"/>
  <c r="P114"/>
  <c r="BK129"/>
  <c r="J129"/>
  <c r="J68"/>
  <c r="R134"/>
  <c i="10" r="BK92"/>
  <c r="J92"/>
  <c r="J64"/>
  <c r="T92"/>
  <c r="P115"/>
  <c r="BK125"/>
  <c r="J125"/>
  <c r="J69"/>
  <c i="2" r="T118"/>
  <c r="BK271"/>
  <c r="J271"/>
  <c r="J64"/>
  <c r="R271"/>
  <c r="BK322"/>
  <c r="J322"/>
  <c r="J68"/>
  <c r="R322"/>
  <c i="3" r="R84"/>
  <c r="R83"/>
  <c r="R82"/>
  <c i="4" r="R84"/>
  <c r="R83"/>
  <c r="R82"/>
  <c i="5" r="BK89"/>
  <c r="J89"/>
  <c r="J60"/>
  <c r="T89"/>
  <c r="P99"/>
  <c r="T111"/>
  <c r="P121"/>
  <c r="R121"/>
  <c r="T168"/>
  <c i="6" r="T86"/>
  <c r="P116"/>
  <c r="T123"/>
  <c i="7" r="T87"/>
  <c r="R113"/>
  <c r="T159"/>
  <c i="8" r="P97"/>
  <c r="P127"/>
  <c r="BK136"/>
  <c r="J136"/>
  <c r="J69"/>
  <c i="9" r="BK95"/>
  <c r="J95"/>
  <c r="J65"/>
  <c r="T114"/>
  <c r="P129"/>
  <c i="10" r="P104"/>
  <c r="T115"/>
  <c i="7" r="R87"/>
  <c r="P113"/>
  <c r="P112"/>
  <c r="BK159"/>
  <c r="J159"/>
  <c r="J65"/>
  <c r="T169"/>
  <c i="8" r="P92"/>
  <c r="BK113"/>
  <c r="J113"/>
  <c r="J66"/>
  <c r="R127"/>
  <c r="T136"/>
  <c i="9" r="R95"/>
  <c r="P122"/>
  <c r="BK134"/>
  <c r="J134"/>
  <c r="J69"/>
  <c i="10" r="R104"/>
  <c r="P125"/>
  <c i="2" r="P92"/>
  <c r="T92"/>
  <c r="T215"/>
  <c r="P285"/>
  <c r="P284"/>
  <c r="P334"/>
  <c i="3" r="BK105"/>
  <c r="J105"/>
  <c r="J62"/>
  <c i="4" r="BK84"/>
  <c r="J84"/>
  <c r="J61"/>
  <c i="5" r="R89"/>
  <c r="BK99"/>
  <c r="J99"/>
  <c r="J63"/>
  <c r="T99"/>
  <c r="P133"/>
  <c r="P168"/>
  <c i="6" r="BK111"/>
  <c r="J111"/>
  <c r="J62"/>
  <c r="T116"/>
  <c i="7" r="BK113"/>
  <c r="J113"/>
  <c r="J63"/>
  <c r="T140"/>
  <c r="P169"/>
  <c i="8" r="T97"/>
  <c r="P130"/>
  <c i="9" r="P95"/>
  <c r="P91"/>
  <c i="1" r="AU63"/>
  <c i="9" r="BK122"/>
  <c r="J122"/>
  <c r="J67"/>
  <c r="T129"/>
  <c i="10" r="T104"/>
  <c r="R125"/>
  <c i="2" r="R118"/>
  <c r="R91"/>
  <c r="P271"/>
  <c r="T271"/>
  <c r="R334"/>
  <c i="3" r="BK84"/>
  <c r="J84"/>
  <c r="J61"/>
  <c r="P105"/>
  <c i="4" r="T84"/>
  <c r="T83"/>
  <c r="T82"/>
  <c i="5" r="P93"/>
  <c r="P111"/>
  <c r="R133"/>
  <c r="R165"/>
  <c i="6" r="BK86"/>
  <c r="J86"/>
  <c r="J61"/>
  <c r="BK116"/>
  <c r="J116"/>
  <c r="J63"/>
  <c r="R123"/>
  <c i="7" r="T102"/>
  <c r="R140"/>
  <c r="R169"/>
  <c i="8" r="R97"/>
  <c r="BK127"/>
  <c r="J127"/>
  <c r="J67"/>
  <c r="R130"/>
  <c i="9" r="T92"/>
  <c r="R114"/>
  <c r="R129"/>
  <c i="10" r="BK104"/>
  <c r="J104"/>
  <c r="J65"/>
  <c r="R115"/>
  <c r="T125"/>
  <c i="2" r="BK351"/>
  <c r="J351"/>
  <c r="J70"/>
  <c i="4" r="BK88"/>
  <c r="J88"/>
  <c r="J62"/>
  <c i="2" r="BK281"/>
  <c r="J281"/>
  <c r="J65"/>
  <c i="10" r="BK113"/>
  <c r="J113"/>
  <c r="J66"/>
  <c r="BK123"/>
  <c r="J123"/>
  <c r="J68"/>
  <c i="5" r="BK97"/>
  <c r="J97"/>
  <c r="J62"/>
  <c i="11" r="BK81"/>
  <c r="J81"/>
  <c r="J60"/>
  <c i="10" r="BK91"/>
  <c r="J91"/>
  <c r="J63"/>
  <c i="11" r="E48"/>
  <c r="J55"/>
  <c r="F54"/>
  <c r="J76"/>
  <c r="J52"/>
  <c r="F55"/>
  <c r="BE82"/>
  <c i="10" r="F88"/>
  <c r="BE100"/>
  <c r="BE106"/>
  <c r="BE112"/>
  <c r="BE116"/>
  <c r="BE118"/>
  <c r="BE121"/>
  <c r="J56"/>
  <c r="E79"/>
  <c r="BE98"/>
  <c r="BE103"/>
  <c r="F87"/>
  <c r="J88"/>
  <c r="BE105"/>
  <c r="BE109"/>
  <c r="BE114"/>
  <c r="BE126"/>
  <c i="9" r="BK91"/>
  <c r="J91"/>
  <c i="10" r="J58"/>
  <c r="BE93"/>
  <c r="BE99"/>
  <c r="BE102"/>
  <c r="BE111"/>
  <c r="BE129"/>
  <c r="BE101"/>
  <c r="BE108"/>
  <c r="BE119"/>
  <c r="BE122"/>
  <c r="BE124"/>
  <c r="BE128"/>
  <c r="BE94"/>
  <c r="BE95"/>
  <c r="BE96"/>
  <c r="BE97"/>
  <c r="BE107"/>
  <c r="BE110"/>
  <c r="BE117"/>
  <c r="BE120"/>
  <c r="BE127"/>
  <c i="9" r="J58"/>
  <c r="F87"/>
  <c r="BE97"/>
  <c r="BE100"/>
  <c r="BE109"/>
  <c r="BE115"/>
  <c r="BE116"/>
  <c r="BE94"/>
  <c r="BE98"/>
  <c r="BE110"/>
  <c r="BE117"/>
  <c r="BE118"/>
  <c r="BE124"/>
  <c r="J56"/>
  <c r="E79"/>
  <c r="BE101"/>
  <c r="BE105"/>
  <c r="BE106"/>
  <c r="BE111"/>
  <c r="BE112"/>
  <c r="BE121"/>
  <c r="BE123"/>
  <c r="BE126"/>
  <c r="BE107"/>
  <c r="BE119"/>
  <c r="BE128"/>
  <c r="BE137"/>
  <c r="J59"/>
  <c r="BE96"/>
  <c r="BE102"/>
  <c r="BE103"/>
  <c r="BE108"/>
  <c r="BE113"/>
  <c r="BE120"/>
  <c r="BE127"/>
  <c r="BE136"/>
  <c r="BE138"/>
  <c r="F59"/>
  <c r="BE93"/>
  <c r="BE99"/>
  <c r="BE104"/>
  <c r="BE125"/>
  <c r="BE133"/>
  <c r="BE130"/>
  <c r="BE131"/>
  <c r="BE132"/>
  <c r="BE135"/>
  <c i="7" r="BK112"/>
  <c r="J112"/>
  <c r="J62"/>
  <c i="8" r="F59"/>
  <c r="J85"/>
  <c r="BE93"/>
  <c r="BE94"/>
  <c r="BE96"/>
  <c r="BE115"/>
  <c r="BE116"/>
  <c r="BE120"/>
  <c r="BE123"/>
  <c r="BE125"/>
  <c r="BE129"/>
  <c r="BE137"/>
  <c r="E79"/>
  <c r="BE95"/>
  <c r="BE103"/>
  <c r="BE104"/>
  <c r="BE105"/>
  <c r="BE111"/>
  <c r="BE112"/>
  <c r="BE122"/>
  <c r="BE124"/>
  <c r="BE126"/>
  <c r="BE128"/>
  <c r="F87"/>
  <c r="BE100"/>
  <c r="BE101"/>
  <c r="BE114"/>
  <c r="BE117"/>
  <c r="BE118"/>
  <c r="BE121"/>
  <c r="BE102"/>
  <c r="BE106"/>
  <c r="BE132"/>
  <c r="BE133"/>
  <c r="BE140"/>
  <c r="J59"/>
  <c r="J87"/>
  <c r="BE107"/>
  <c r="BE138"/>
  <c r="BE108"/>
  <c r="BE109"/>
  <c r="BE110"/>
  <c r="BE131"/>
  <c r="BE135"/>
  <c r="BE98"/>
  <c r="BE99"/>
  <c r="BE119"/>
  <c r="BE134"/>
  <c r="BE139"/>
  <c i="7" r="J80"/>
  <c r="BE93"/>
  <c r="BE95"/>
  <c r="BE129"/>
  <c r="BE134"/>
  <c r="BE137"/>
  <c r="BE147"/>
  <c r="BE151"/>
  <c r="BE155"/>
  <c r="BE164"/>
  <c r="BE174"/>
  <c r="BE181"/>
  <c r="J54"/>
  <c r="J55"/>
  <c r="BE90"/>
  <c r="BE91"/>
  <c r="BE101"/>
  <c r="BE105"/>
  <c r="BE119"/>
  <c r="BE120"/>
  <c r="BE121"/>
  <c r="BE122"/>
  <c r="BE130"/>
  <c r="BE131"/>
  <c r="BE132"/>
  <c r="BE133"/>
  <c r="BE153"/>
  <c r="BE165"/>
  <c r="BE170"/>
  <c r="BE175"/>
  <c r="BE177"/>
  <c r="F55"/>
  <c r="BE92"/>
  <c r="BE96"/>
  <c r="BE104"/>
  <c r="BE124"/>
  <c r="BE89"/>
  <c r="BE97"/>
  <c r="BE103"/>
  <c r="BE106"/>
  <c r="BE125"/>
  <c r="BE126"/>
  <c r="BE136"/>
  <c r="BE139"/>
  <c r="BE145"/>
  <c r="BE149"/>
  <c r="BE157"/>
  <c r="BE160"/>
  <c r="BE171"/>
  <c i="6" r="BK85"/>
  <c r="J85"/>
  <c r="J60"/>
  <c i="7" r="E76"/>
  <c r="BE111"/>
  <c r="BE115"/>
  <c r="BE116"/>
  <c r="BE117"/>
  <c r="BE123"/>
  <c r="BE138"/>
  <c r="BE143"/>
  <c r="BE162"/>
  <c r="BE166"/>
  <c r="BE173"/>
  <c r="BE178"/>
  <c r="BE180"/>
  <c r="F54"/>
  <c r="BE94"/>
  <c r="BE98"/>
  <c r="BE99"/>
  <c r="BE107"/>
  <c r="BE128"/>
  <c r="BE135"/>
  <c r="BE88"/>
  <c r="BE100"/>
  <c r="BE108"/>
  <c r="BE109"/>
  <c r="BE110"/>
  <c r="BE114"/>
  <c r="BE118"/>
  <c r="BE127"/>
  <c r="BE141"/>
  <c r="BE168"/>
  <c r="BE172"/>
  <c r="BE176"/>
  <c r="BE179"/>
  <c i="6" r="F55"/>
  <c r="BE95"/>
  <c r="BE96"/>
  <c r="BE98"/>
  <c r="BE99"/>
  <c r="BE110"/>
  <c r="J54"/>
  <c r="F80"/>
  <c r="BE102"/>
  <c r="BE103"/>
  <c r="BE104"/>
  <c r="E48"/>
  <c r="J81"/>
  <c r="BE117"/>
  <c r="BE118"/>
  <c r="BE121"/>
  <c r="J52"/>
  <c r="BE97"/>
  <c r="BE105"/>
  <c r="BE112"/>
  <c r="BE113"/>
  <c r="BE119"/>
  <c r="BE120"/>
  <c r="BE125"/>
  <c r="BE91"/>
  <c r="BE92"/>
  <c r="BE93"/>
  <c r="BE100"/>
  <c r="BE101"/>
  <c r="BE106"/>
  <c r="BE107"/>
  <c r="BE108"/>
  <c r="BE109"/>
  <c r="BE114"/>
  <c r="BE115"/>
  <c r="BE87"/>
  <c r="BE89"/>
  <c r="BE90"/>
  <c r="BE122"/>
  <c r="BE124"/>
  <c i="5" r="E48"/>
  <c r="F85"/>
  <c r="BE126"/>
  <c r="BE150"/>
  <c r="BE160"/>
  <c r="BE164"/>
  <c r="J85"/>
  <c r="BE90"/>
  <c r="BE91"/>
  <c r="BE118"/>
  <c r="BE132"/>
  <c r="BE138"/>
  <c r="BE144"/>
  <c r="BE148"/>
  <c r="BE154"/>
  <c r="BE155"/>
  <c r="BE161"/>
  <c r="BE169"/>
  <c r="BE170"/>
  <c r="F54"/>
  <c r="BE94"/>
  <c r="BE98"/>
  <c r="BE100"/>
  <c r="BE108"/>
  <c r="BE116"/>
  <c r="BE128"/>
  <c r="BE130"/>
  <c r="BE142"/>
  <c r="BE147"/>
  <c r="BE151"/>
  <c r="BE153"/>
  <c r="BE157"/>
  <c r="BE159"/>
  <c r="BE166"/>
  <c r="J52"/>
  <c r="BE103"/>
  <c r="BE105"/>
  <c r="BE112"/>
  <c r="BE120"/>
  <c r="BE124"/>
  <c r="BE131"/>
  <c r="BE136"/>
  <c r="BE140"/>
  <c r="BE146"/>
  <c r="BE158"/>
  <c r="BE162"/>
  <c r="BE163"/>
  <c r="BE167"/>
  <c r="J54"/>
  <c r="BE92"/>
  <c r="BE96"/>
  <c r="BE101"/>
  <c r="BE106"/>
  <c r="BE109"/>
  <c r="BE114"/>
  <c r="BE119"/>
  <c r="BE122"/>
  <c r="BE134"/>
  <c r="BE152"/>
  <c i="3" r="BK83"/>
  <c r="J83"/>
  <c r="J60"/>
  <c i="4" r="BE87"/>
  <c r="F55"/>
  <c r="BE85"/>
  <c r="J52"/>
  <c r="BE89"/>
  <c r="E48"/>
  <c i="2" r="J285"/>
  <c r="J67"/>
  <c i="3" r="E72"/>
  <c r="BE91"/>
  <c r="BE108"/>
  <c r="F79"/>
  <c r="BE86"/>
  <c r="BE96"/>
  <c r="BE106"/>
  <c r="J52"/>
  <c i="2" r="BK91"/>
  <c r="J91"/>
  <c r="J60"/>
  <c i="3" r="BE117"/>
  <c r="BE101"/>
  <c r="BE110"/>
  <c r="BE103"/>
  <c r="BE85"/>
  <c i="2" r="J52"/>
  <c r="BE195"/>
  <c r="BE197"/>
  <c r="BE207"/>
  <c r="BE225"/>
  <c r="BE256"/>
  <c r="E48"/>
  <c r="F55"/>
  <c r="BE112"/>
  <c r="BE119"/>
  <c r="BE202"/>
  <c r="BE218"/>
  <c r="BE279"/>
  <c r="BE286"/>
  <c r="BE303"/>
  <c r="BE315"/>
  <c r="BE318"/>
  <c r="BE324"/>
  <c r="BE341"/>
  <c r="BE352"/>
  <c r="BE129"/>
  <c r="BE212"/>
  <c r="BE230"/>
  <c r="BE272"/>
  <c r="BE282"/>
  <c r="BE291"/>
  <c r="BE308"/>
  <c r="BE320"/>
  <c r="BE326"/>
  <c r="BE332"/>
  <c r="BE124"/>
  <c r="BE139"/>
  <c r="BE188"/>
  <c r="BE216"/>
  <c r="BE134"/>
  <c r="BE193"/>
  <c r="BE246"/>
  <c r="BE251"/>
  <c r="BE276"/>
  <c r="BE314"/>
  <c r="BE317"/>
  <c r="BE345"/>
  <c r="BE220"/>
  <c r="BE296"/>
  <c r="BE298"/>
  <c r="BE313"/>
  <c r="BE316"/>
  <c r="BE335"/>
  <c r="BE343"/>
  <c r="BE93"/>
  <c r="BE102"/>
  <c r="BE107"/>
  <c r="BE146"/>
  <c r="BE152"/>
  <c r="BE164"/>
  <c r="BE176"/>
  <c r="BE181"/>
  <c r="BE237"/>
  <c r="BE261"/>
  <c r="BE274"/>
  <c r="BE323"/>
  <c i="5" r="F35"/>
  <c i="1" r="BB58"/>
  <c i="7" r="F35"/>
  <c i="1" r="BB60"/>
  <c i="10" r="F38"/>
  <c i="1" r="BC64"/>
  <c r="AS54"/>
  <c i="4" r="F34"/>
  <c i="1" r="BA57"/>
  <c i="5" r="F34"/>
  <c i="1" r="BA58"/>
  <c i="10" r="F39"/>
  <c i="1" r="BD64"/>
  <c i="10" r="F37"/>
  <c i="1" r="BB64"/>
  <c i="11" r="F34"/>
  <c i="1" r="BA65"/>
  <c i="3" r="F34"/>
  <c i="1" r="BA56"/>
  <c i="4" r="F36"/>
  <c i="1" r="BC57"/>
  <c i="4" r="F35"/>
  <c i="1" r="BB57"/>
  <c i="7" r="J34"/>
  <c i="1" r="AW60"/>
  <c i="2" r="J34"/>
  <c i="1" r="AW55"/>
  <c i="2" r="F35"/>
  <c i="1" r="BB55"/>
  <c i="5" r="F37"/>
  <c i="1" r="BD58"/>
  <c i="5" r="F36"/>
  <c i="1" r="BC58"/>
  <c i="2" r="F34"/>
  <c i="1" r="BA55"/>
  <c i="9" r="J32"/>
  <c i="6" r="J34"/>
  <c i="1" r="AW59"/>
  <c i="11" r="F33"/>
  <c i="1" r="AZ65"/>
  <c i="3" r="J34"/>
  <c i="1" r="AW56"/>
  <c i="4" r="J34"/>
  <c i="1" r="AW57"/>
  <c i="8" r="F36"/>
  <c i="1" r="BA62"/>
  <c i="7" r="F37"/>
  <c i="1" r="BD60"/>
  <c i="10" r="F36"/>
  <c i="1" r="BA64"/>
  <c i="9" r="F36"/>
  <c i="1" r="BA63"/>
  <c i="6" r="F37"/>
  <c i="1" r="BD59"/>
  <c i="6" r="F36"/>
  <c i="1" r="BC59"/>
  <c i="8" r="F39"/>
  <c i="1" r="BD62"/>
  <c i="9" r="F38"/>
  <c i="1" r="BC63"/>
  <c i="6" r="F35"/>
  <c i="1" r="BB59"/>
  <c i="9" r="F37"/>
  <c i="1" r="BB63"/>
  <c i="3" r="F35"/>
  <c i="1" r="BB56"/>
  <c i="4" r="F37"/>
  <c i="1" r="BD57"/>
  <c i="6" r="F34"/>
  <c i="1" r="BA59"/>
  <c i="10" r="J36"/>
  <c i="1" r="AW64"/>
  <c i="5" r="J34"/>
  <c i="1" r="AW58"/>
  <c i="8" r="F38"/>
  <c i="1" r="BC62"/>
  <c i="7" r="F36"/>
  <c i="1" r="BC60"/>
  <c i="8" r="J36"/>
  <c i="1" r="AW62"/>
  <c i="9" r="F39"/>
  <c i="1" r="BD63"/>
  <c i="3" r="F37"/>
  <c i="1" r="BD56"/>
  <c i="7" r="F34"/>
  <c i="1" r="BA60"/>
  <c i="9" r="J36"/>
  <c i="1" r="AW63"/>
  <c i="2" r="F36"/>
  <c i="1" r="BC55"/>
  <c i="3" r="F36"/>
  <c i="1" r="BC56"/>
  <c i="8" r="F37"/>
  <c i="1" r="BB62"/>
  <c i="2" r="F37"/>
  <c i="1" r="BD55"/>
  <c i="5" l="1" r="R88"/>
  <c i="8" r="P91"/>
  <c i="1" r="AU62"/>
  <c i="6" r="R84"/>
  <c i="2" r="R284"/>
  <c r="R90"/>
  <c i="9" r="T91"/>
  <c i="5" r="T88"/>
  <c i="6" r="P85"/>
  <c r="P84"/>
  <c i="1" r="AU59"/>
  <c i="9" r="R91"/>
  <c i="2" r="T91"/>
  <c r="T90"/>
  <c i="7" r="P86"/>
  <c i="1" r="AU60"/>
  <c i="3" r="P83"/>
  <c r="P82"/>
  <c i="1" r="AU56"/>
  <c i="7" r="R112"/>
  <c r="R86"/>
  <c i="10" r="T91"/>
  <c i="8" r="R91"/>
  <c i="10" r="P91"/>
  <c i="1" r="AU64"/>
  <c i="8" r="T91"/>
  <c i="2" r="BK284"/>
  <c r="J284"/>
  <c r="J66"/>
  <c i="6" r="T85"/>
  <c r="T84"/>
  <c i="7" r="T112"/>
  <c r="T86"/>
  <c i="5" r="P88"/>
  <c i="1" r="AU58"/>
  <c i="10" r="R91"/>
  <c i="2" r="P91"/>
  <c r="P90"/>
  <c i="1" r="AU55"/>
  <c i="4" r="BK83"/>
  <c r="J83"/>
  <c r="J60"/>
  <c i="5" r="BK88"/>
  <c r="J88"/>
  <c r="J59"/>
  <c i="8" r="BK91"/>
  <c r="J91"/>
  <c r="J63"/>
  <c i="11" r="BK80"/>
  <c r="J80"/>
  <c r="J59"/>
  <c i="1" r="AG63"/>
  <c i="9" r="J63"/>
  <c i="7" r="BK86"/>
  <c r="J86"/>
  <c r="J59"/>
  <c i="6" r="BK84"/>
  <c r="J84"/>
  <c r="J59"/>
  <c i="3" r="BK82"/>
  <c r="J82"/>
  <c r="J59"/>
  <c i="2" r="BK90"/>
  <c r="J90"/>
  <c r="J59"/>
  <c i="8" r="F35"/>
  <c i="1" r="AZ62"/>
  <c r="BB61"/>
  <c r="AX61"/>
  <c i="2" r="J33"/>
  <c i="1" r="AV55"/>
  <c r="AT55"/>
  <c i="7" r="J33"/>
  <c i="1" r="AV60"/>
  <c r="AT60"/>
  <c i="10" r="J35"/>
  <c i="1" r="AV64"/>
  <c r="AT64"/>
  <c i="10" r="F35"/>
  <c i="1" r="AZ64"/>
  <c i="7" r="F33"/>
  <c i="1" r="AZ60"/>
  <c i="9" r="F35"/>
  <c i="1" r="AZ63"/>
  <c i="6" r="F33"/>
  <c i="1" r="AZ59"/>
  <c i="8" r="J35"/>
  <c i="1" r="AV62"/>
  <c r="AT62"/>
  <c i="2" r="F33"/>
  <c i="1" r="AZ55"/>
  <c i="4" r="F33"/>
  <c i="1" r="AZ57"/>
  <c i="11" r="J33"/>
  <c i="1" r="AV65"/>
  <c r="AT65"/>
  <c i="9" r="J35"/>
  <c i="1" r="AV63"/>
  <c r="AT63"/>
  <c r="AN63"/>
  <c i="4" r="J33"/>
  <c i="1" r="AV57"/>
  <c r="AT57"/>
  <c i="3" r="J33"/>
  <c i="1" r="AV56"/>
  <c r="AT56"/>
  <c i="6" r="J33"/>
  <c i="1" r="AV59"/>
  <c r="AT59"/>
  <c r="BD61"/>
  <c i="3" r="F33"/>
  <c i="1" r="AZ56"/>
  <c r="BA61"/>
  <c r="AW61"/>
  <c i="10" r="J32"/>
  <c i="1" r="AG64"/>
  <c i="5" r="F33"/>
  <c i="1" r="AZ58"/>
  <c r="BC61"/>
  <c r="AY61"/>
  <c i="5" r="J33"/>
  <c i="1" r="AV58"/>
  <c r="AT58"/>
  <c i="4" l="1" r="BK82"/>
  <c r="J82"/>
  <c i="1" r="AN64"/>
  <c i="10" r="J41"/>
  <c i="9" r="J41"/>
  <c i="4" r="J30"/>
  <c i="1" r="AG57"/>
  <c i="2" r="J30"/>
  <c i="1" r="AG55"/>
  <c i="3" r="J30"/>
  <c i="1" r="AG56"/>
  <c r="AN56"/>
  <c i="11" r="J30"/>
  <c i="1" r="AG65"/>
  <c r="BC54"/>
  <c r="AY54"/>
  <c i="7" r="J30"/>
  <c i="1" r="AG60"/>
  <c r="AN60"/>
  <c r="BD54"/>
  <c r="W33"/>
  <c i="5" r="J30"/>
  <c i="1" r="AG58"/>
  <c r="BB54"/>
  <c r="W31"/>
  <c r="BA54"/>
  <c r="AW54"/>
  <c r="AK30"/>
  <c i="8" r="J32"/>
  <c i="1" r="AG62"/>
  <c i="6" r="J30"/>
  <c i="1" r="AG59"/>
  <c r="AN59"/>
  <c r="AU61"/>
  <c r="AZ61"/>
  <c r="AV61"/>
  <c r="AT61"/>
  <c i="11" l="1" r="J39"/>
  <c i="5" r="J39"/>
  <c i="8" r="J41"/>
  <c i="4" r="J39"/>
  <c r="J59"/>
  <c i="7" r="J39"/>
  <c i="6" r="J39"/>
  <c i="3" r="J39"/>
  <c i="2" r="J39"/>
  <c i="1" r="AN55"/>
  <c r="AN57"/>
  <c r="AN62"/>
  <c r="AN65"/>
  <c r="AN58"/>
  <c r="AU54"/>
  <c r="AG61"/>
  <c r="W30"/>
  <c r="W32"/>
  <c r="AX54"/>
  <c r="AZ54"/>
  <c r="AV54"/>
  <c r="AK29"/>
  <c l="1" r="AN61"/>
  <c r="AG54"/>
  <c r="AK26"/>
  <c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<sst xmlns="http://schemas.openxmlformats.org/spreadsheetml/2006/main">
  <si>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</si>
  <si>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</si>
  <si>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</si>
  <si>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</si>
  <si>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</si>
  <si>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{3a332ee3-66a4-4d3d-a79f-9991fe0e9f49}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</si>
  <si>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</si>
  <si>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</si>
  <si>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</si>
  <si>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</si>
  <si>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</si>
  <si>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</si>
  <si>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</si>
  <si>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</si>
  <si>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SM2022_03_V1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</si>
  <si>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</si>
  <si>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</si>
  <si>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Vybudování záložní serverovny v areálu BKOM Masná – Porážka pro zálohu IS BKOM a systémů v majetku SMB  ve správě BKOM</t>
  </si>
  <si>
    <t>KSO:</t>
  </si>
  <si>
    <t/>
  </si>
  <si>
    <t>CC-CZ:</t>
  </si>
  <si>
    <t>Místo:</t>
  </si>
  <si>
    <t xml:space="preserve"> </t>
  </si>
  <si>
    <t>Datum:</t>
  </si>
  <si>
    <t>24. 8. 2022</t>
  </si>
  <si>
    <t>Zadavatel:</t>
  </si>
  <si>
    <t>IČ:</t>
  </si>
  <si>
    <t>60733098</t>
  </si>
  <si>
    <t>Brněnské komunikace a.s.</t>
  </si>
  <si>
    <t>DIČ:</t>
  </si>
  <si>
    <t>CZ60733098</t>
  </si>
  <si>
    <t>Uchazeč:</t>
  </si>
  <si>
    <t>Vyplň údaj</t>
  </si>
  <si>
    <t>Projektant:</t>
  </si>
  <si>
    <t>05029520</t>
  </si>
  <si>
    <t>Cube project s.r.o.</t>
  </si>
  <si>
    <t>CZ05029520</t>
  </si>
  <si>
    <t>True</t>
  </si>
  <si>
    <t>Zpracovatel:</t>
  </si>
  <si>
    <t>Ing. Vojtěch Biolek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</si>
  <si>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</si>
  <si>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</si>
  <si>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</si>
  <si>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</si>
  <si>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</si>
  <si>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</si>
  <si>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</si>
  <si>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</si>
  <si>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</si>
  <si>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</si>
  <si>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</si>
  <si>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</si>
  <si>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</si>
  <si>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</si>
  <si>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</si>
  <si>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</si>
  <si>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</si>
  <si>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</si>
  <si>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</si>
  <si>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</si>
  <si>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</si>
  <si>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</si>
  <si>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</si>
  <si>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</si>
  <si>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</si>
  <si>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</si>
  <si>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</si>
  <si>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</si>
  <si>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</si>
  <si>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</si>
  <si>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</si>
  <si>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</si>
  <si>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</si>
  <si>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</si>
  <si>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</si>
  <si>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</si>
  <si>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</si>
  <si>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</si>
  <si>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</si>
  <si>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</si>
  <si>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</si>
  <si>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</si>
  <si>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stavební řešení</t>
  </si>
  <si>
    <t>STA</t>
  </si>
  <si>
    <t>1</t>
  </si>
  <si>
    <t>{22286b5c-5b60-482b-923a-fbf39df0b62e}</t>
  </si>
  <si>
    <t>2</t>
  </si>
  <si>
    <t>D.1.2</t>
  </si>
  <si>
    <t>Stavebně mechanická část</t>
  </si>
  <si>
    <t>{40d7c812-534e-4aba-b369-21467b5a0d73}</t>
  </si>
  <si>
    <t>D.1.3</t>
  </si>
  <si>
    <t>Požárně bezpečnostní řešení</t>
  </si>
  <si>
    <t>{eb73d388-603b-495c-981c-f3113b7dca48}</t>
  </si>
  <si>
    <t>D.1.4.1</t>
  </si>
  <si>
    <t>Zdravotechnika</t>
  </si>
  <si>
    <t>{1deb3c2f-a785-47f9-a142-29a648ed0a1e}</t>
  </si>
  <si>
    <t>D.1.4.2</t>
  </si>
  <si>
    <t>Vzduchotechnika, chlazení</t>
  </si>
  <si>
    <t>{4f9dda03-6746-40f2-96f1-2fdf76754b7d}</t>
  </si>
  <si>
    <t>D.1.4.3</t>
  </si>
  <si>
    <t>Silnoproudé elektroinstalace</t>
  </si>
  <si>
    <t>{cc976454-1954-450c-95ea-306bafc23e7c}</t>
  </si>
  <si>
    <t>D.1.4.4</t>
  </si>
  <si>
    <t>Slaboproudé elektroinstalace</t>
  </si>
  <si>
    <t>{005bb3d2-8890-4d49-9587-be09764df3f8}</t>
  </si>
  <si>
    <t>D.1.4.4.1</t>
  </si>
  <si>
    <t>Poplachová zabezpečovací a tísňová signalizace</t>
  </si>
  <si>
    <t>Soupis</t>
  </si>
  <si>
    <t>{0e7eed2b-afb9-46c4-938f-9ae502891f92}</t>
  </si>
  <si>
    <t>D.1.4.4.2</t>
  </si>
  <si>
    <t>Kamerový systém</t>
  </si>
  <si>
    <t>{ca92ccef-59a5-4bb2-a52e-68879b2c6732}</t>
  </si>
  <si>
    <t>D.1.4.4.3</t>
  </si>
  <si>
    <t>Datové rozvaděče</t>
  </si>
  <si>
    <t>{c634aa2c-5363-4828-9633-9fea40df46d9}</t>
  </si>
  <si>
    <t>ON a VRN</t>
  </si>
  <si>
    <t>Ostatní a vedlejší rozpočtové náklady</t>
  </si>
  <si>
    <t>{2de491df-b3b5-45ce-8b47-b816b57f096f}</t>
  </si>
  <si>
    <t>omítka_nové_stěny_pl</t>
  </si>
  <si>
    <t>92,528</t>
  </si>
  <si>
    <t>omítka_stěny_pl</t>
  </si>
  <si>
    <t>280,502</t>
  </si>
  <si>
    <t>KRYCÍ LIST SOUPISU PRACÍ</t>
  </si>
  <si>
    <t>omítka_stropy_pl</t>
  </si>
  <si>
    <t>123,64</t>
  </si>
  <si>
    <t>zdivo_200_pl</t>
  </si>
  <si>
    <t>46,264</t>
  </si>
  <si>
    <t>Objekt: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</si>
  <si>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</si>
  <si>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</si>
  <si>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</si>
  <si>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</si>
  <si>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</si>
  <si>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</si>
  <si>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</si>
  <si>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</si>
  <si>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</si>
  <si>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</si>
  <si>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</si>
  <si>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</si>
  <si>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</si>
  <si>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</si>
  <si>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</si>
  <si>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</si>
  <si>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</si>
  <si>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</si>
  <si>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</si>
  <si>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</si>
  <si>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</si>
  <si>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</si>
  <si>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</si>
  <si>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</si>
  <si>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</si>
  <si>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</si>
  <si>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</si>
  <si>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</si>
  <si>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</si>
  <si>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</si>
  <si>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</si>
  <si>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</si>
  <si>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</si>
  <si>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</si>
  <si>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</si>
  <si>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311272031</t>
  </si>
  <si>
    <t>Zdivo z pórobetonových tvárnic na tenké maltové lože, tl. zdiva 200 mm pevnost tvárnic přes P2 do P4, objemová hmotnost přes 450 do 600 kg/m3 hladkých</t>
  </si>
  <si>
    <t>m2</t>
  </si>
  <si>
    <t>CS ÚRS 2022 02</t>
  </si>
  <si>
    <t>4</t>
  </si>
  <si>
    <t>120549576</t>
  </si>
  <si>
    <t>Online PSC</t>
  </si>
  <si>
    <t>https://podminky.urs.cz/item/CS_URS_2022_02/311272031</t>
  </si>
  <si>
    <t>VV</t>
  </si>
  <si>
    <t>Doplnění stěn (dl * v)</t>
  </si>
  <si>
    <t>(5,2*3)*1,5</t>
  </si>
  <si>
    <t>(1,06+0,15)*0,5</t>
  </si>
  <si>
    <t>5,1*4,0</t>
  </si>
  <si>
    <t>-(1,06*2,02)</t>
  </si>
  <si>
    <t>2,0*2,0</t>
  </si>
  <si>
    <t>Součet</t>
  </si>
  <si>
    <t>317143432</t>
  </si>
  <si>
    <t>Překlady nosné z pórobetonu osazené do tenkého maltového lože, pro zdi tl. 200 mm, délky překladu přes 1300 do 1500 mm</t>
  </si>
  <si>
    <t>kus</t>
  </si>
  <si>
    <t>513427671</t>
  </si>
  <si>
    <t>https://podminky.urs.cz/item/CS_URS_2022_02/317143432</t>
  </si>
  <si>
    <t>Překlady (p)</t>
  </si>
  <si>
    <t>342291112</t>
  </si>
  <si>
    <t>Ukotvení příček polyuretanovou pěnou, tl. příčky přes 100 mm</t>
  </si>
  <si>
    <t>m</t>
  </si>
  <si>
    <t>-1452724221</t>
  </si>
  <si>
    <t>https://podminky.urs.cz/item/CS_URS_2022_02/342291112</t>
  </si>
  <si>
    <t>Stěny - ukotvení (dl)</t>
  </si>
  <si>
    <t>5,2*4+2,0</t>
  </si>
  <si>
    <t>342291121</t>
  </si>
  <si>
    <t>Ukotvení příček plochými kotvami, do konstrukce cihelné</t>
  </si>
  <si>
    <t>-406891150</t>
  </si>
  <si>
    <t>https://podminky.urs.cz/item/CS_URS_2022_02/342291121</t>
  </si>
  <si>
    <t>1,5*6</t>
  </si>
  <si>
    <t>4,0*2</t>
  </si>
  <si>
    <t>6</t>
  </si>
  <si>
    <t>Úpravy povrchů, podlahy a osazování výplní</t>
  </si>
  <si>
    <t>5</t>
  </si>
  <si>
    <t>611131121</t>
  </si>
  <si>
    <t>Podkladní a spojovací vrstva vnitřních omítaných ploch penetrace disperzní nanášená ručně stropů</t>
  </si>
  <si>
    <t>-1878763144</t>
  </si>
  <si>
    <t>https://podminky.urs.cz/item/CS_URS_2022_02/611131121</t>
  </si>
  <si>
    <t>Omítka stropu - penetrace (pl)</t>
  </si>
  <si>
    <t>611142001</t>
  </si>
  <si>
    <t>Potažení vnitřních ploch pletivem v ploše nebo pruzích, na plném podkladu sklovláknitým vtlačením do tmelu stropů</t>
  </si>
  <si>
    <t>-7790424</t>
  </si>
  <si>
    <t>https://podminky.urs.cz/item/CS_URS_2022_02/611142001</t>
  </si>
  <si>
    <t>Omítka stropu - perlinka (pl)</t>
  </si>
  <si>
    <t>7</t>
  </si>
  <si>
    <t>611321131</t>
  </si>
  <si>
    <t>Potažení vnitřních ploch vápenocementovým štukem tloušťky do 3 mm vodorovných konstrukcí stropů rovných</t>
  </si>
  <si>
    <t>-897854555</t>
  </si>
  <si>
    <t>https://podminky.urs.cz/item/CS_URS_2022_02/611321131</t>
  </si>
  <si>
    <t>Omítka stropu - štuk (pl)</t>
  </si>
  <si>
    <t>34,1+40,94+18,8+29,8</t>
  </si>
  <si>
    <t>8</t>
  </si>
  <si>
    <t>612131121</t>
  </si>
  <si>
    <t>Podkladní a spojovací vrstva vnitřních omítaných ploch penetrace disperzní nanášená ručně stěn</t>
  </si>
  <si>
    <t>1752620501</t>
  </si>
  <si>
    <t>https://podminky.urs.cz/item/CS_URS_2022_02/612131121</t>
  </si>
  <si>
    <t>Omítka stěn - penetrace (pl)</t>
  </si>
  <si>
    <t>9</t>
  </si>
  <si>
    <t>612142001</t>
  </si>
  <si>
    <t>Potažení vnitřních ploch pletivem v ploše nebo pruzích, na plném podkladu sklovláknitým vtlačením do tmelu stěn</t>
  </si>
  <si>
    <t>-99579448</t>
  </si>
  <si>
    <t>https://podminky.urs.cz/item/CS_URS_2022_02/612142001</t>
  </si>
  <si>
    <t>Omítka stěn - perlinka (pl)</t>
  </si>
  <si>
    <t>přechody materiálů - předpoklad</t>
  </si>
  <si>
    <t>25,0</t>
  </si>
  <si>
    <t>10</t>
  </si>
  <si>
    <t>612321121</t>
  </si>
  <si>
    <t>Omítka vápenocementová vnitřních ploch nanášená ručně jednovrstvá, tloušťky do 10 mm hladká svislých konstrukcí stěn</t>
  </si>
  <si>
    <t>-1033318390</t>
  </si>
  <si>
    <t>https://podminky.urs.cz/item/CS_URS_2022_02/612321121</t>
  </si>
  <si>
    <t>P</t>
  </si>
  <si>
    <t>Poznámka k položce:_x000d_
položka se použije v případě odlišné tloušťky nového a stávajícího zdiva</t>
  </si>
  <si>
    <t>Omítka stěn - na nové zdivo (pl)</t>
  </si>
  <si>
    <t>zdivo_200_pl*2</t>
  </si>
  <si>
    <t>11</t>
  </si>
  <si>
    <t>612321131</t>
  </si>
  <si>
    <t>Potažení vnitřních ploch vápenocementovým štukem tloušťky do 3 mm svislých konstrukcí stěn</t>
  </si>
  <si>
    <t>758360340</t>
  </si>
  <si>
    <t>https://podminky.urs.cz/item/CS_URS_2022_02/612321131</t>
  </si>
  <si>
    <t>Omítka stěn - štuk (dl * v) - otvory (dl * v)</t>
  </si>
  <si>
    <t>41,9*4,0-(41,9-5,2*3)*2,1</t>
  </si>
  <si>
    <t>-(1,7*2,4+2,0*2,0*2+1,1*2,02)</t>
  </si>
  <si>
    <t>34,9*4,0-(34,9-5,2*2)*2,1</t>
  </si>
  <si>
    <t>-(1,1*2,02*2)</t>
  </si>
  <si>
    <t>17,8*4,0-(17,8-5,2*2)*2,1</t>
  </si>
  <si>
    <t>-(2,0*2,0+1,1*2,02)</t>
  </si>
  <si>
    <t>22,3*4,0-(22,3-5,2)*2,1</t>
  </si>
  <si>
    <t>-(2,0*2,0)</t>
  </si>
  <si>
    <t>12</t>
  </si>
  <si>
    <t>619991011</t>
  </si>
  <si>
    <t>Zakrytí vnitřních ploch před znečištěním včetně pozdějšího odkrytí konstrukcí a prvků obalením fólií a přelepením páskou</t>
  </si>
  <si>
    <t>129095083</t>
  </si>
  <si>
    <t>https://podminky.urs.cz/item/CS_URS_2022_02/619991011</t>
  </si>
  <si>
    <t>Omítka stěn - zakryti otvorů a obkladů (dl * v)</t>
  </si>
  <si>
    <t>(41,9-5,2*3)*2,1</t>
  </si>
  <si>
    <t>(1,7*2,4+2,0*2,0*2+1,1*2,02)</t>
  </si>
  <si>
    <t>(34,9-5,2*2)*2,1</t>
  </si>
  <si>
    <t>(1,1*2,02*2)</t>
  </si>
  <si>
    <t>(17,8-5,2*2)*2,1</t>
  </si>
  <si>
    <t>(2,0*2,0+1,1*2,02)</t>
  </si>
  <si>
    <t>(22,3-5,2)*2,1</t>
  </si>
  <si>
    <t>(2,0*2,0)</t>
  </si>
  <si>
    <t>13</t>
  </si>
  <si>
    <t>619996117</t>
  </si>
  <si>
    <t>Ochrana stavebních konstrukcí a samostatných prvků včetně pozdějšího odstranění obedněním z OSB desek podlahy</t>
  </si>
  <si>
    <t>589660431</t>
  </si>
  <si>
    <t>https://podminky.urs.cz/item/CS_URS_2022_02/619996117</t>
  </si>
  <si>
    <t>Zakrytí podlahy v chodbě (pl)</t>
  </si>
  <si>
    <t>30,0</t>
  </si>
  <si>
    <t>14</t>
  </si>
  <si>
    <t>6221430X1</t>
  </si>
  <si>
    <t>Detail ukončení omítky u stropu - omítková lišta, akrylátový tmel a pružný provazec (dle PD)</t>
  </si>
  <si>
    <t>vlastní</t>
  </si>
  <si>
    <t>-1161821182</t>
  </si>
  <si>
    <t>Omítka stěn - ukončení u stropu (dl)</t>
  </si>
  <si>
    <t>41,9</t>
  </si>
  <si>
    <t>34,9</t>
  </si>
  <si>
    <t>17,8</t>
  </si>
  <si>
    <t>22,3</t>
  </si>
  <si>
    <t>631311125</t>
  </si>
  <si>
    <t>Mazanina z betonu prostého bez zvýšených nároků na prostředí tl. přes 80 do 120 mm tř. C 20/25</t>
  </si>
  <si>
    <t>m3</t>
  </si>
  <si>
    <t>-1585739182</t>
  </si>
  <si>
    <t>https://podminky.urs.cz/item/CS_URS_2022_02/631311125</t>
  </si>
  <si>
    <t>Podlaha - mazanina (pl * v)</t>
  </si>
  <si>
    <t>(60,4+29,8)*0,1</t>
  </si>
  <si>
    <t>16</t>
  </si>
  <si>
    <t>631319012</t>
  </si>
  <si>
    <t>Příplatek k cenám mazanin za úpravu povrchu mazaniny přehlazením, mazanina tl. přes 80 do 120 mm</t>
  </si>
  <si>
    <t>177145042</t>
  </si>
  <si>
    <t>https://podminky.urs.cz/item/CS_URS_2022_02/631319012</t>
  </si>
  <si>
    <t>17</t>
  </si>
  <si>
    <t>631319173</t>
  </si>
  <si>
    <t>Příplatek k cenám mazanin za stržení povrchu spodní vrstvy mazaniny latí před vložením výztuže nebo pletiva pro tl. obou vrstev mazaniny přes 80 do 120 mm</t>
  </si>
  <si>
    <t>-350811989</t>
  </si>
  <si>
    <t>https://podminky.urs.cz/item/CS_URS_2022_02/631319173</t>
  </si>
  <si>
    <t>18</t>
  </si>
  <si>
    <t>631312141</t>
  </si>
  <si>
    <t>Doplnění dosavadních mazanin prostým betonem s dodáním hmot, bez potěru, plochy jednotlivě rýh v dosavadních mazaninách</t>
  </si>
  <si>
    <t>-1870213286</t>
  </si>
  <si>
    <t>https://podminky.urs.cz/item/CS_URS_2022_02/631312141</t>
  </si>
  <si>
    <t>Doplnění podlahy po vysekáné drážce pro silnoproud (dl * š * v)</t>
  </si>
  <si>
    <t>1,8*0,2*0,4</t>
  </si>
  <si>
    <t>19</t>
  </si>
  <si>
    <t>631362021</t>
  </si>
  <si>
    <t>Výztuž mazanin ze svařovaných sítí z drátů typu KARI</t>
  </si>
  <si>
    <t>t</t>
  </si>
  <si>
    <t>1615481511</t>
  </si>
  <si>
    <t>https://podminky.urs.cz/item/CS_URS_2022_02/631362021</t>
  </si>
  <si>
    <t xml:space="preserve">Podlaha - výztuž mazaniny (pl * hm)(hm = </t>
  </si>
  <si>
    <t>(60,4+29,8)*4,44*1,3/1000</t>
  </si>
  <si>
    <t>20</t>
  </si>
  <si>
    <t>634112126</t>
  </si>
  <si>
    <t>Obvodová dilatace mezi stěnou a mazaninou nebo potěrem podlahovým páskem z pěnového PE s fólií tl. do 10 mm, výšky 100 mm</t>
  </si>
  <si>
    <t>1287653804</t>
  </si>
  <si>
    <t>https://podminky.urs.cz/item/CS_URS_2022_02/634112126</t>
  </si>
  <si>
    <t>Podlaha - dilatace (dl)</t>
  </si>
  <si>
    <t>42,8+22,3</t>
  </si>
  <si>
    <t>634911114</t>
  </si>
  <si>
    <t>Řezání dilatačních nebo smršťovacích spár v čerstvé betonové mazanině nebo potěru šířky do 5 mm, hloubky přes 50 do 80 mm</t>
  </si>
  <si>
    <t>2017837590</t>
  </si>
  <si>
    <t>https://podminky.urs.cz/item/CS_URS_2022_02/634911114</t>
  </si>
  <si>
    <t>Poznámka k položce:_x000d_
předpoklad - nutno ověřit dle skutečnosti</t>
  </si>
  <si>
    <t>Ostatní konstrukce a práce, bourání</t>
  </si>
  <si>
    <t>22</t>
  </si>
  <si>
    <t>949101111</t>
  </si>
  <si>
    <t>Lešení pomocné pracovní pro objekty pozemních staveb pro zatížení do 150 kg/m2, o výšce lešeňové podlahy do 1,9 m</t>
  </si>
  <si>
    <t>1574685300</t>
  </si>
  <si>
    <t>https://podminky.urs.cz/item/CS_URS_2022_02/949101111</t>
  </si>
  <si>
    <t>23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</si>
  <si>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</si>
  <si>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</si>
  <si>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-345739783</t>
  </si>
  <si>
    <t>https://podminky.urs.cz/item/CS_URS_2022_02/952901221</t>
  </si>
  <si>
    <t>24</t>
  </si>
  <si>
    <t>965081353</t>
  </si>
  <si>
    <t>Bourání podlah z dlaždic bez podkladního lože nebo mazaniny, s jakoukoliv výplní spár betonových, teracových nebo čedičových tl. přes 40 mm, plochy přes 1 m2</t>
  </si>
  <si>
    <t>1940945833</t>
  </si>
  <si>
    <t>https://podminky.urs.cz/item/CS_URS_2022_02/965081353</t>
  </si>
  <si>
    <t>Bourání podlahy (pl)</t>
  </si>
  <si>
    <t>60,4+22,3</t>
  </si>
  <si>
    <t>25</t>
  </si>
  <si>
    <t>968072456</t>
  </si>
  <si>
    <t>Vybourání kovových rámů oken s křídly, dveřních zárubní, vrat, stěn, ostění nebo obkladů dveřních zárubní, plochy přes 2 m2</t>
  </si>
  <si>
    <t>434952239</t>
  </si>
  <si>
    <t>https://podminky.urs.cz/item/CS_URS_2022_02/968072456</t>
  </si>
  <si>
    <t>Vybourání dveří (dl * v)</t>
  </si>
  <si>
    <t>2,0*2,0*2</t>
  </si>
  <si>
    <t>26</t>
  </si>
  <si>
    <t>971033641</t>
  </si>
  <si>
    <t>Vybourání otvorů ve zdivu základovém nebo nadzákladovém z cihel, tvárnic, příčkovek z cihel pálených na maltu vápennou nebo vápenocementovou plochy do 4 m2, tl. do 300 mm</t>
  </si>
  <si>
    <t>-1477639160</t>
  </si>
  <si>
    <t>https://podminky.urs.cz/item/CS_URS_2022_02/971033641</t>
  </si>
  <si>
    <t>Vyourání otvoru (dl * v * š)</t>
  </si>
  <si>
    <t>pro nové dveře</t>
  </si>
  <si>
    <t>1,06*2,02*0,2</t>
  </si>
  <si>
    <t>(1,06+0,15)*(2,5-2,02)*0,2</t>
  </si>
  <si>
    <t>27</t>
  </si>
  <si>
    <t>971035561</t>
  </si>
  <si>
    <t>Vybourání otvorů ve zdivu základovém nebo nadzákladovém z cihel, tvárnic, příčkovek z cihel pálených na maltu cementovou plochy do 1 m2, tl. do 600 mm</t>
  </si>
  <si>
    <t>377492705</t>
  </si>
  <si>
    <t>https://podminky.urs.cz/item/CS_URS_2022_02/971035561</t>
  </si>
  <si>
    <t>Vybourání otvorů (dl * v * š)</t>
  </si>
  <si>
    <t>0,73*0,83*0,55*3</t>
  </si>
  <si>
    <t>1,05*0,4*0,55*2</t>
  </si>
  <si>
    <t>0,67*0,4*0,55</t>
  </si>
  <si>
    <t>0,43*0,43*0,55*2</t>
  </si>
  <si>
    <t>0,55*0,4*0,55</t>
  </si>
  <si>
    <t>28</t>
  </si>
  <si>
    <t>973031324</t>
  </si>
  <si>
    <t>Vysekání výklenků nebo kapes ve zdivu z cihel na maltu vápennou nebo vápenocementovou kapes, plochy do 0,10 m2, hl. do 150 mm</t>
  </si>
  <si>
    <t>354092626</t>
  </si>
  <si>
    <t>https://podminky.urs.cz/item/CS_URS_2022_02/973031324</t>
  </si>
  <si>
    <t>Vysekání kapsy pro osazení překladu (p)</t>
  </si>
  <si>
    <t>29</t>
  </si>
  <si>
    <t>9740425X1</t>
  </si>
  <si>
    <t>Vysekání rýh v betonové nebo jiné monolitické dlažbě s betonovým podkladem do hl. 400 mm a šířky do 200 mm</t>
  </si>
  <si>
    <t>508860376</t>
  </si>
  <si>
    <t>Vysekání drážky v podlaze (dl)</t>
  </si>
  <si>
    <t>pro silnoproud</t>
  </si>
  <si>
    <t>1,8</t>
  </si>
  <si>
    <t>30</t>
  </si>
  <si>
    <t>977151231</t>
  </si>
  <si>
    <t>Jádrové vrty diamantovými korunkami do stavebních materiálů (železobetonu, betonu, cihel, obkladů, dlažeb, kamene) dovrchní (směrem vzhůru), průměru přes 350 do 400 mm</t>
  </si>
  <si>
    <t>-129371940</t>
  </si>
  <si>
    <t>https://podminky.urs.cz/item/CS_URS_2022_02/977151231</t>
  </si>
  <si>
    <t>Jádrový vrt (dl)</t>
  </si>
  <si>
    <t>1,2</t>
  </si>
  <si>
    <t>31</t>
  </si>
  <si>
    <t>977211122</t>
  </si>
  <si>
    <t>Řezání konstrukcí stěnovou pilou z cihel nebo tvárnic hloubka řezu přes 200 do 350 mm</t>
  </si>
  <si>
    <t>247694394</t>
  </si>
  <si>
    <t>https://podminky.urs.cz/item/CS_URS_2022_02/977211122</t>
  </si>
  <si>
    <t>Vyourání otvoru - odřezání (dl)</t>
  </si>
  <si>
    <t>(0,73*2+0,83*2)*3</t>
  </si>
  <si>
    <t>(1,05*2+0,4*2)*2</t>
  </si>
  <si>
    <t>(0,67*2+0,4*2)</t>
  </si>
  <si>
    <t>(0,43*2+0,43*2)*2</t>
  </si>
  <si>
    <t>(0,55*2+0,4*2)</t>
  </si>
  <si>
    <t>22,64*2 'Přepočtené koeficientem množství</t>
  </si>
  <si>
    <t>997</t>
  </si>
  <si>
    <t>Přesun sutě</t>
  </si>
  <si>
    <t>32</t>
  </si>
  <si>
    <t>997013211</t>
  </si>
  <si>
    <t>Vnitrostaveništní doprava suti a vybouraných hmot vodorovně do 50 m svisle ručně pro budovy a haly výšky do 6 m</t>
  </si>
  <si>
    <t>-999611847</t>
  </si>
  <si>
    <t>https://podminky.urs.cz/item/CS_URS_2022_02/997013211</t>
  </si>
  <si>
    <t>33</t>
  </si>
  <si>
    <t>997013501</t>
  </si>
  <si>
    <t>Odvoz suti a vybouraných hmot na skládku nebo meziskládku se složením, na vzdálenost do 1 km</t>
  </si>
  <si>
    <t>1060097997</t>
  </si>
  <si>
    <t>https://podminky.urs.cz/item/CS_URS_2022_02/997013501</t>
  </si>
  <si>
    <t>34</t>
  </si>
  <si>
    <t>997013509</t>
  </si>
  <si>
    <t>Odvoz suti a vybouraných hmot na skládku nebo meziskládku se složením, na vzdálenost Příplatek k ceně za každý další i započatý 1 km přes 1 km</t>
  </si>
  <si>
    <t>-1392051469</t>
  </si>
  <si>
    <t>https://podminky.urs.cz/item/CS_URS_2022_02/997013509</t>
  </si>
  <si>
    <t>22,557*5 'Přepočtené koeficientem množství</t>
  </si>
  <si>
    <t>35</t>
  </si>
  <si>
    <t>997013871</t>
  </si>
  <si>
    <t>Poplatek za uložení stavebního odpadu na recyklační skládce (skládkovné) směsného stavebního a demoličního zatříděného do Katalogu odpadů pod kódem 17 09 04</t>
  </si>
  <si>
    <t>1979664801</t>
  </si>
  <si>
    <t>https://podminky.urs.cz/item/CS_URS_2022_02/997013871</t>
  </si>
  <si>
    <t>998</t>
  </si>
  <si>
    <t>Přesun hmot</t>
  </si>
  <si>
    <t>36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</si>
  <si>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</si>
  <si>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</si>
  <si>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-873463179</t>
  </si>
  <si>
    <t>https://podminky.urs.cz/item/CS_URS_2022_02/998018001</t>
  </si>
  <si>
    <t>PSV</t>
  </si>
  <si>
    <t>Práce a dodávky PSV</t>
  </si>
  <si>
    <t>767</t>
  </si>
  <si>
    <t>Konstrukce zámečnické</t>
  </si>
  <si>
    <t>37</t>
  </si>
  <si>
    <t>767122811</t>
  </si>
  <si>
    <t>Demontáž stěn a příček s výplní z drátěné sítě šroubovaných</t>
  </si>
  <si>
    <t>1837485188</t>
  </si>
  <si>
    <t>https://podminky.urs.cz/item/CS_URS_2022_02/767122811</t>
  </si>
  <si>
    <t>Odstranění pletivové stěny (dl * v)</t>
  </si>
  <si>
    <t>38</t>
  </si>
  <si>
    <t>767541119</t>
  </si>
  <si>
    <t>Nosná konstrukce pro zdvojené podlahy (včetně dodávky materiálu) pro prostory s lehkým provozem z kovových rektifikačních stojek modulu 600 x 600 mm výšky přes 500 do 600 mm</t>
  </si>
  <si>
    <t>-1986339762</t>
  </si>
  <si>
    <t>https://podminky.urs.cz/item/CS_URS_2022_02/767541119</t>
  </si>
  <si>
    <t>Zdvojená podlaha (pl)</t>
  </si>
  <si>
    <t>38,6</t>
  </si>
  <si>
    <t>39</t>
  </si>
  <si>
    <t>767541411</t>
  </si>
  <si>
    <t>Montáž podlahových desek pro zdvojené podlahy rozměru 600 x 600 mm</t>
  </si>
  <si>
    <t>1997458478</t>
  </si>
  <si>
    <t>https://podminky.urs.cz/item/CS_URS_2022_02/767541411</t>
  </si>
  <si>
    <t>40</t>
  </si>
  <si>
    <t>M</t>
  </si>
  <si>
    <t>607952X1</t>
  </si>
  <si>
    <t>deska kalciumsulfátová pro zdvojené podlahy horní strana PVC tl 38,5mm 600x600mm (dle PD)</t>
  </si>
  <si>
    <t>967525202</t>
  </si>
  <si>
    <t>38,6-3,9</t>
  </si>
  <si>
    <t>34,7*1,05 'Přepočtené koeficientem množství</t>
  </si>
  <si>
    <t>41</t>
  </si>
  <si>
    <t>607952X2</t>
  </si>
  <si>
    <t>deska kalciumsulfátová pro zdvojené podlahy horní strana PVC tl 38,5mm 600x600mm, perforovaná (dle PD)</t>
  </si>
  <si>
    <t>-860278548</t>
  </si>
  <si>
    <t>3,9</t>
  </si>
  <si>
    <t>3,9*1,05 'Přepočtené koeficientem množství</t>
  </si>
  <si>
    <t>42</t>
  </si>
  <si>
    <t>767541711</t>
  </si>
  <si>
    <t>Montáž podlahových desek pro zdvojené podlahy přiřezání dřevotřískových nebo kalciumsulfátových desek</t>
  </si>
  <si>
    <t>-44721685</t>
  </si>
  <si>
    <t>https://podminky.urs.cz/item/CS_URS_2022_02/767541711</t>
  </si>
  <si>
    <t>Zdvojená podlaha - řezání (dl)</t>
  </si>
  <si>
    <t>35,0</t>
  </si>
  <si>
    <t>43</t>
  </si>
  <si>
    <t>7675414X1</t>
  </si>
  <si>
    <t>Kompozitní lávka 1250 x 1260 mm, výška 500 mm, schod 1260 x 300 mm výška 250 mm (kompletní dodávka a specifikace dle PD)</t>
  </si>
  <si>
    <t>kpl</t>
  </si>
  <si>
    <t>-1454898623</t>
  </si>
  <si>
    <t>44</t>
  </si>
  <si>
    <t>7675414X2</t>
  </si>
  <si>
    <t>Nájezdová rampa v rámci systému zdvojené podlahy , 2275 x 1025 mm (kompletní dodávka a specifikace dle PD)</t>
  </si>
  <si>
    <t>1390806561</t>
  </si>
  <si>
    <t>45</t>
  </si>
  <si>
    <t>767X01</t>
  </si>
  <si>
    <t>D+M dvoukřídlé protipožární dveře, 2000 x 2000 mm vč. zárubně, kování, stavební přípomoci a příslušenství (kompletní dodávka a specifikace dle PD)</t>
  </si>
  <si>
    <t>-986456042</t>
  </si>
  <si>
    <t>46</t>
  </si>
  <si>
    <t>767X02</t>
  </si>
  <si>
    <t>D+M jednokřídlé protipožární dveře, 1000 x 1970 mm vč. zárubně, kování, stavební přípomoci a příslušenství (kompletní dodávka a specifikace dle PD)</t>
  </si>
  <si>
    <t>-472066744</t>
  </si>
  <si>
    <t>47</t>
  </si>
  <si>
    <t>767X03</t>
  </si>
  <si>
    <t>D+M jednokřídlé dveře, 1000 x 1970 mm vč. zárubně, kování, stavební přípomoci a příslušenství (kompletní dodávka a specifikace dle PD)</t>
  </si>
  <si>
    <t>2130322754</t>
  </si>
  <si>
    <t>48</t>
  </si>
  <si>
    <t>998767101</t>
  </si>
  <si>
    <t>Přesun hmot pro zámečnické konstrukce stanovený z hmotnosti přesunovaného materiálu vodorovná dopravní vzdálenost do 50 m v objektech výšky do 6 m</t>
  </si>
  <si>
    <t>1674358343</t>
  </si>
  <si>
    <t>https://podminky.urs.cz/item/CS_URS_2022_02/998767101</t>
  </si>
  <si>
    <t>49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</si>
  <si>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</si>
  <si>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</si>
  <si>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1159823</t>
  </si>
  <si>
    <t>https://podminky.urs.cz/item/CS_URS_2022_02/998767181</t>
  </si>
  <si>
    <t>783</t>
  </si>
  <si>
    <t>Dokončovací práce - nátěry</t>
  </si>
  <si>
    <t>50</t>
  </si>
  <si>
    <t>783901X01</t>
  </si>
  <si>
    <t>Příprava podkladu betonových podlah před provedením nátěru - otrýskání, trhlinky a dutiny vyplněny polymerbetonem na bázi epoxidem se zásypem z křemičitého písku, zborušení, odmaštění</t>
  </si>
  <si>
    <t>-1446347667</t>
  </si>
  <si>
    <t>51</t>
  </si>
  <si>
    <t>783933171</t>
  </si>
  <si>
    <t>Penetrační nátěr betonových podlah hrubých epoxidový</t>
  </si>
  <si>
    <t>-450729803</t>
  </si>
  <si>
    <t>https://podminky.urs.cz/item/CS_URS_2022_02/783933171</t>
  </si>
  <si>
    <t>52</t>
  </si>
  <si>
    <t>7839371X1</t>
  </si>
  <si>
    <t>Krycí (uzavírací) nátěr betonových podlah dvojnásobný epoxidový rozpouštědlový</t>
  </si>
  <si>
    <t>-1192758172</t>
  </si>
  <si>
    <t>Poznámka k položce:_x000d_
včetně přebroušení</t>
  </si>
  <si>
    <t>Podlaha - nátěr (pl + dl * v)</t>
  </si>
  <si>
    <t>60,4+42,8*0,1</t>
  </si>
  <si>
    <t>29,8+22,3*0,1</t>
  </si>
  <si>
    <t>53</t>
  </si>
  <si>
    <t>783997151</t>
  </si>
  <si>
    <t>Krycí (uzavírací) nátěr betonových podlah Příplatek k cenám za protiskluznou vrstvu prosypem křemičitým pískem nebo skleněnými kuličkami</t>
  </si>
  <si>
    <t>200064982</t>
  </si>
  <si>
    <t>https://podminky.urs.cz/item/CS_URS_2022_02/783997151</t>
  </si>
  <si>
    <t>784</t>
  </si>
  <si>
    <t>Dokončovací práce - malby a tapety</t>
  </si>
  <si>
    <t>54</t>
  </si>
  <si>
    <t>784121003</t>
  </si>
  <si>
    <t>Oškrabání malby v místnostech výšky přes 3,80 do 5,00 m</t>
  </si>
  <si>
    <t>1861457717</t>
  </si>
  <si>
    <t>https://podminky.urs.cz/item/CS_URS_2022_02/784121003</t>
  </si>
  <si>
    <t>Malby (pl)</t>
  </si>
  <si>
    <t>omítka_stěny_pl-omítka_nové_stěny_pl</t>
  </si>
  <si>
    <t>55</t>
  </si>
  <si>
    <t>784121013</t>
  </si>
  <si>
    <t>Rozmývání podkladu po oškrabání malby v místnostech výšky přes 3,80 do 5,00 m</t>
  </si>
  <si>
    <t>-800921115</t>
  </si>
  <si>
    <t>https://podminky.urs.cz/item/CS_URS_2022_02/784121013</t>
  </si>
  <si>
    <t>56</t>
  </si>
  <si>
    <t>784181103</t>
  </si>
  <si>
    <t>Penetrace podkladu jednonásobná základní akrylátová bezbarvá v místnostech výšky přes 3,80 do 5,00 m</t>
  </si>
  <si>
    <t>-1136946358</t>
  </si>
  <si>
    <t>https://podminky.urs.cz/item/CS_URS_2022_02/784181103</t>
  </si>
  <si>
    <t>57</t>
  </si>
  <si>
    <t>784211103</t>
  </si>
  <si>
    <t>Malby z malířských směsí oděruvzdorných za mokra dvojnásobné, bílé za mokra oděruvzdorné výborně v místnostech výšky přes 3,80 do 5,00 m</t>
  </si>
  <si>
    <t>640271595</t>
  </si>
  <si>
    <t>https://podminky.urs.cz/item/CS_URS_2022_02/784211103</t>
  </si>
  <si>
    <t>OST</t>
  </si>
  <si>
    <t>Ostatní</t>
  </si>
  <si>
    <t>58</t>
  </si>
  <si>
    <t>OSTX01</t>
  </si>
  <si>
    <t>Vystěhování dotčených prostor</t>
  </si>
  <si>
    <t>512</t>
  </si>
  <si>
    <t>352374124</t>
  </si>
  <si>
    <t>D.1.2 - Stavebně mechanická část</t>
  </si>
  <si>
    <t>7679951X1</t>
  </si>
  <si>
    <t>Montáž ostatních atypických zámečnických konstrukcí včetně kotvení</t>
  </si>
  <si>
    <t>kg</t>
  </si>
  <si>
    <t>1869333925</t>
  </si>
  <si>
    <t>13010822</t>
  </si>
  <si>
    <t>ocel profilová jakost S235JR (11 375) průřez U (UPN) 160</t>
  </si>
  <si>
    <t>-129244647</t>
  </si>
  <si>
    <t>Ocelová konstrukce (dl * hm)(hm = 18,8 kg/m)</t>
  </si>
  <si>
    <t>(3,6*8+1,05*4+0,83*2+3,6*2)*18,8</t>
  </si>
  <si>
    <t>786,968*0,0011 'Přepočtené koeficientem množství</t>
  </si>
  <si>
    <t>13010810</t>
  </si>
  <si>
    <t>ocel profilová jakost S235JR (11 375) průřez U (UPN) 50</t>
  </si>
  <si>
    <t>-1863227932</t>
  </si>
  <si>
    <t>Ocelová konstrukce (dl * hm)(hm = 5,59 kg/m)</t>
  </si>
  <si>
    <t>(0,55*28)*5,59</t>
  </si>
  <si>
    <t>86,086*0,0011 'Přepočtené koeficientem množství</t>
  </si>
  <si>
    <t>13010434</t>
  </si>
  <si>
    <t>úhelník ocelový rovnostranný jakost S235JR (11 375) 80x80x8mm</t>
  </si>
  <si>
    <t>658371980</t>
  </si>
  <si>
    <t>Ocelová konstrukce (dl * hm)(hm = 9,63 kg/m)</t>
  </si>
  <si>
    <t>(0,55*40)*9,63</t>
  </si>
  <si>
    <t>211,86*0,0011 'Přepočtené koeficientem množství</t>
  </si>
  <si>
    <t>451595161</t>
  </si>
  <si>
    <t>-666049983</t>
  </si>
  <si>
    <t>783301311</t>
  </si>
  <si>
    <t>Příprava podkladu zámečnických konstrukcí před provedením nátěru odmaštění odmašťovačem vodou ředitelným</t>
  </si>
  <si>
    <t>1946966324</t>
  </si>
  <si>
    <t>https://podminky.urs.cz/item/CS_URS_2022_02/783301311</t>
  </si>
  <si>
    <t>783301401</t>
  </si>
  <si>
    <t>Příprava podkladu zámečnických konstrukcí před provedením nátěru ometení</t>
  </si>
  <si>
    <t>1921890616</t>
  </si>
  <si>
    <t>https://podminky.urs.cz/item/CS_URS_2022_02/783301401</t>
  </si>
  <si>
    <t>783314201</t>
  </si>
  <si>
    <t>Základní antikorozní nátěr zámečnických konstrukcí jednonásobný syntetický standardní</t>
  </si>
  <si>
    <t>2024269890</t>
  </si>
  <si>
    <t>https://podminky.urs.cz/item/CS_URS_2022_02/783314201</t>
  </si>
  <si>
    <t>Ocelová konstrukce - nátěr (dl * pl)</t>
  </si>
  <si>
    <t>(3,6*8+1,05*4+0,83*2+3,6*2)*0,546</t>
  </si>
  <si>
    <t>(0,55*28)*0,232</t>
  </si>
  <si>
    <t>(0,55*40)*(0,08*4)</t>
  </si>
  <si>
    <t>783317101</t>
  </si>
  <si>
    <t>Krycí nátěr (email) zámečnických konstrukcí jednonásobný syntetický standardní</t>
  </si>
  <si>
    <t>1562743600</t>
  </si>
  <si>
    <t>https://podminky.urs.cz/item/CS_URS_2022_02/783317101</t>
  </si>
  <si>
    <t>D.1.3 - Požárně bezpečnostní řešení</t>
  </si>
  <si>
    <t>953943211</t>
  </si>
  <si>
    <t>Osazování drobných kovových předmětů kotvených do stěny hasicího přístroje</t>
  </si>
  <si>
    <t>-1190826193</t>
  </si>
  <si>
    <t>https://podminky.urs.cz/item/CS_URS_2022_02/953943211</t>
  </si>
  <si>
    <t>44932211</t>
  </si>
  <si>
    <t>přístroj hasicí ruční sněhový KS 5 BG</t>
  </si>
  <si>
    <t>-229142850</t>
  </si>
  <si>
    <t>-1390927300</t>
  </si>
  <si>
    <t>D.1.4.1 - Zdravotechnika</t>
  </si>
  <si>
    <t>3 - Svislé a kompletní konstrukce</t>
  </si>
  <si>
    <t>61 - Upravy povrchů vnitřní</t>
  </si>
  <si>
    <t>94 - Lešení a stavební výtahy</t>
  </si>
  <si>
    <t>97 - Přesuny suti a vybouraných hmot</t>
  </si>
  <si>
    <t>713 - Izolace tepelné</t>
  </si>
  <si>
    <t>721 - Vnitřní kanalizace</t>
  </si>
  <si>
    <t>722 - Vnitřní vodovod</t>
  </si>
  <si>
    <t>M21 - Elektromontáže</t>
  </si>
  <si>
    <t>310235241R00</t>
  </si>
  <si>
    <t>Zazdívka otvorů pl.0,0225 m2 cihlami, tl.zdi 30 cm</t>
  </si>
  <si>
    <t>310236261R00</t>
  </si>
  <si>
    <t>Zazdívka otvorů pl. 0,09 m2 cihlami, tl. zdi 60 cm</t>
  </si>
  <si>
    <t>61</t>
  </si>
  <si>
    <t>Upravy povrchů vnitřní</t>
  </si>
  <si>
    <t>602013131RT1</t>
  </si>
  <si>
    <t>Omítka jednovrstvá hlazená MV 1 ručně, tloušťka vrstvy 10 mm</t>
  </si>
  <si>
    <t>Poznámka k položce:_x000d_
Nanesení omítky, srovnání H-latí, (zavadnutí), navlhčení houbovým hladítkem, úprava povrchu špachtlí.</t>
  </si>
  <si>
    <t>602013141RT1</t>
  </si>
  <si>
    <t>Štuk vnitřní MVJ 1 ručně, tloušťka vrstvy 2 mm</t>
  </si>
  <si>
    <t>94</t>
  </si>
  <si>
    <t>Lešení a stavební výtahy</t>
  </si>
  <si>
    <t>941955003R00</t>
  </si>
  <si>
    <t>Lešení lehké pomocné, výška podlahy do 2,5 m</t>
  </si>
  <si>
    <t>97</t>
  </si>
  <si>
    <t>Přesuny suti a vybouraných hmot</t>
  </si>
  <si>
    <t>971033231R00</t>
  </si>
  <si>
    <t>Vybourání otv. zeď cihel. 0,0225 m2, tl. 15cm, MVC</t>
  </si>
  <si>
    <t>971033251R00</t>
  </si>
  <si>
    <t>Vybourání otv. zeď cihel. 0,0225 m2, tl. 45cm, MVC</t>
  </si>
  <si>
    <t xml:space="preserve">Poznámka k položce:_x000d_
Včetně pomocného lešení o výšce podlahy do 1900 mm a pro zatížení do 1,5 kPa  (150 kg/m2).</t>
  </si>
  <si>
    <t>971033381R00</t>
  </si>
  <si>
    <t>Vybourání otv. zeď cihel. pl.0,09 m2, tl.90cm, MVC</t>
  </si>
  <si>
    <t>979990001R00</t>
  </si>
  <si>
    <t>Poplatek za skládku stavební suti</t>
  </si>
  <si>
    <t>979081111R00</t>
  </si>
  <si>
    <t>Odvoz suti a vybour. hmot na skládku do 1 km</t>
  </si>
  <si>
    <t>Poznámka k položce:_x000d_
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</si>
  <si>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</si>
  <si>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</si>
  <si>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</si>
  <si>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</si>
  <si>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Poznámka k položce:_x000d_
S naložením suti nebo vybouraných hmot do dopravního prostředku a na jejich vyložením, popřípadě přeložením na normální dopravní prostředek.</t>
  </si>
  <si>
    <t>713</t>
  </si>
  <si>
    <t>Izolace tepelné</t>
  </si>
  <si>
    <t>722181223RT7</t>
  </si>
  <si>
    <t>Izolace návleková MIRELON POLAR tl. stěny 13 mm, vnitřní průměr 22 mm</t>
  </si>
  <si>
    <t>Poznámka k položce:_x000d_
V položce je kalkulována dodávka izolační trubice, spon a lepicí pásky.</t>
  </si>
  <si>
    <t>722181223RT8</t>
  </si>
  <si>
    <t>Izolace návleková MIRELON POLAR tl. stěny 13 mm, vnitřní průměr 25 mm</t>
  </si>
  <si>
    <t>722181223RU2</t>
  </si>
  <si>
    <t>Izolace návleková MIRELON POLAR tl. stěny 13 mm, vnitřní průměr 35 mm</t>
  </si>
  <si>
    <t>722182001R00</t>
  </si>
  <si>
    <t>Montáž izolačních skruží na potrubí přímé DN 25</t>
  </si>
  <si>
    <t>283771433R</t>
  </si>
  <si>
    <t>Trubice izolační MIRELON POLAR 15x20 mm</t>
  </si>
  <si>
    <t>631433209R</t>
  </si>
  <si>
    <t>Pouzdro potrubní Thermo-teK PS Eco AluR 70/30 mm, vinuté z minerální vlny opatřené folií s Al vrstvou a armovanou sítí</t>
  </si>
  <si>
    <t>721</t>
  </si>
  <si>
    <t>Vnitřní kanalizace</t>
  </si>
  <si>
    <t>721176101R00</t>
  </si>
  <si>
    <t>Potrubí HT připojovací DN 32 x 1,8 mm</t>
  </si>
  <si>
    <t>Poznámka k položce:_x000d_
Potrubí včetně tvarovek. Bez zednických výpomocí.</t>
  </si>
  <si>
    <t>721176102R00</t>
  </si>
  <si>
    <t>Potrubí HT připojovací DN 40 x 1,8 mm</t>
  </si>
  <si>
    <t>721176103R00</t>
  </si>
  <si>
    <t>Potrubí HT připojovací DN 50 x 1,8 mm</t>
  </si>
  <si>
    <t>721176222R00</t>
  </si>
  <si>
    <t>Potrubí KG svodné (ležaté) v zemi D 110 x 3,2 mm - CHRÁNIČKA</t>
  </si>
  <si>
    <t>721194103R00</t>
  </si>
  <si>
    <t>Vyvedení odpadních výpustek D 32 x 1,8</t>
  </si>
  <si>
    <t>721290112R00</t>
  </si>
  <si>
    <t>Zkouška těsnosti kanalizace vodou DN 200</t>
  </si>
  <si>
    <t>998721101R00</t>
  </si>
  <si>
    <t>Přesun hmot pro vnitřní kanalizaci, výšky do 6 m</t>
  </si>
  <si>
    <t>722</t>
  </si>
  <si>
    <t>Vnitřní vodovod</t>
  </si>
  <si>
    <t>722130233R00</t>
  </si>
  <si>
    <t>Potrubí z trub.závit.pozink.svařovan. 11343,DN 25</t>
  </si>
  <si>
    <t>Poznámka k položce:_x000d_
Potrubí včetně tvarovek a zednických výpomocí.</t>
  </si>
  <si>
    <t>722131916R00</t>
  </si>
  <si>
    <t>Oprava-potrubí závitové,vsazení odbočky DN 50</t>
  </si>
  <si>
    <t>soubor</t>
  </si>
  <si>
    <t>Poznámka k položce:_x000d_
Včetně pomocného lešení o výšce podlahy do 1900 mm a pro zatížení do 1,5 kPa.</t>
  </si>
  <si>
    <t>722172345T20</t>
  </si>
  <si>
    <t>trubka vícevrstvá PPR; PPR-GF; PPR; hladká; SDR 7,4; PN 28; teplota media max 70 °C, 20x2,8 včetně tvarovek a montáže</t>
  </si>
  <si>
    <t>Poznámka k položce:_x000d_
Potrubí včetně tvarovek a zednických výpomocí._x000d_
Včetně pomocného lešení o výšce podlahy do 1900 mm a pro zatížení do 1,5 kPa.</t>
  </si>
  <si>
    <t>722172345T25</t>
  </si>
  <si>
    <t>trubka vícevrstvá PPR; PPR-GF; PPR; hladká; SDR 7,4; PN 28; teplota media max 70 °C, 25x3,5 včetně tvarovek a montáže</t>
  </si>
  <si>
    <t>60</t>
  </si>
  <si>
    <t>722172345T32</t>
  </si>
  <si>
    <t>trubka vícevrstvá PPR; PPR-GF; PPR; hladká; SDR 7,4; PN 28; teplota media max 70 °C, 32x4,4 včetně montáže a tvarovek</t>
  </si>
  <si>
    <t>62</t>
  </si>
  <si>
    <t>722220111R00</t>
  </si>
  <si>
    <t>Nástěnka K 247, pro výtokový ventil G 1/2</t>
  </si>
  <si>
    <t>64</t>
  </si>
  <si>
    <t>Poznámka k položce:_x000d_
Včetněi vyvedení a upevnění výpustek.</t>
  </si>
  <si>
    <t>722239103R00</t>
  </si>
  <si>
    <t>Montáž vodovodních armatur 2závity, G 1</t>
  </si>
  <si>
    <t>66</t>
  </si>
  <si>
    <t>722269111R00</t>
  </si>
  <si>
    <t>Montáž vodoměru závitového jdnovt. suchob. G1/2"</t>
  </si>
  <si>
    <t>68</t>
  </si>
  <si>
    <t>722280106R00</t>
  </si>
  <si>
    <t>Tlaková zkouška vodovodního potrubí DN 32</t>
  </si>
  <si>
    <t>70</t>
  </si>
  <si>
    <t>Poznámka k položce:_x000d_
Včetně dodávky vody, uzavření a zabezpečení konců potrubí.</t>
  </si>
  <si>
    <t>733191112R00</t>
  </si>
  <si>
    <t>Manžety prostupové pro trubky do DN 32</t>
  </si>
  <si>
    <t>72</t>
  </si>
  <si>
    <t>734261228T00</t>
  </si>
  <si>
    <t>Šroubení Ve 4300 přímé, G 2"</t>
  </si>
  <si>
    <t>74</t>
  </si>
  <si>
    <t>734261223R00</t>
  </si>
  <si>
    <t>Šroubení Ve 4300 přímé, G 1/2</t>
  </si>
  <si>
    <t>76</t>
  </si>
  <si>
    <t>734261225R00</t>
  </si>
  <si>
    <t>Šroubení Ve 4300 přímé, G 1</t>
  </si>
  <si>
    <t>78</t>
  </si>
  <si>
    <t>722239101R00</t>
  </si>
  <si>
    <t>Montáž vodovodních armatur 2závity, G 1/2</t>
  </si>
  <si>
    <t>80</t>
  </si>
  <si>
    <t>722290234R00</t>
  </si>
  <si>
    <t>Proplach a dezinfekce vodovod.potrubí DN 80</t>
  </si>
  <si>
    <t>82</t>
  </si>
  <si>
    <t>Poznámka k položce:_x000d_
Včetně dodání desinfekčního prostředku.</t>
  </si>
  <si>
    <t>28653251R</t>
  </si>
  <si>
    <t>Přechodka tlaková PE LD (rPE) dxG d 20/ 1/2"</t>
  </si>
  <si>
    <t>84</t>
  </si>
  <si>
    <t>28653253R</t>
  </si>
  <si>
    <t>Přechodka tlaková PE LD (rPE) dxG d 32/ 1"</t>
  </si>
  <si>
    <t>86</t>
  </si>
  <si>
    <t>28654354R</t>
  </si>
  <si>
    <t>Spoj rozebíratelný d 32 mm PPR</t>
  </si>
  <si>
    <t>88</t>
  </si>
  <si>
    <t>31945153R</t>
  </si>
  <si>
    <t>Vsuvka redukovaná 1552G 1" x 1/2" mosazné</t>
  </si>
  <si>
    <t>90</t>
  </si>
  <si>
    <t>388212270R</t>
  </si>
  <si>
    <t>Vodoměr byt. na stud.vodu Residia JET,DN 20,QN 2,5</t>
  </si>
  <si>
    <t>92</t>
  </si>
  <si>
    <t>551100192R</t>
  </si>
  <si>
    <t>Šoupě FIV.08016 PN 20 1"</t>
  </si>
  <si>
    <t>55113530.AR</t>
  </si>
  <si>
    <t>Kohout kulový s vypouštěním R250DS 1/2" Giacomini</t>
  </si>
  <si>
    <t>96</t>
  </si>
  <si>
    <t>998722101R00</t>
  </si>
  <si>
    <t>Přesun hmot pro vnitřní vodovod, výšky do 6 m</t>
  </si>
  <si>
    <t>98</t>
  </si>
  <si>
    <t>M21</t>
  </si>
  <si>
    <t>Elektromontáže</t>
  </si>
  <si>
    <t>2156</t>
  </si>
  <si>
    <t>Montáž topného kabelu, včetně napojení na rozvaděč přes samostatný jistič, teplotní čidlo pro , spínání, revize elektro, uvedení do provozu</t>
  </si>
  <si>
    <t>100</t>
  </si>
  <si>
    <t>34196016R</t>
  </si>
  <si>
    <t>Kabel topný Deviflex DTIE-10 dvoužil. l = 20m 200W</t>
  </si>
  <si>
    <t>102</t>
  </si>
  <si>
    <t>OST11</t>
  </si>
  <si>
    <t>Zpracování návrhů provozních řádů, návodů a pokynů pro důležitá zařízení</t>
  </si>
  <si>
    <t>588667032</t>
  </si>
  <si>
    <t>OST12</t>
  </si>
  <si>
    <t>Provozní zaregulování a oživení systémů "technických a technologických zařízení", což je možné až v provozních podmínkách po uvedení stavby do provozu</t>
  </si>
  <si>
    <t>859417495</t>
  </si>
  <si>
    <t>D.1.4.2 - Vzduchotechnika, chlazení</t>
  </si>
  <si>
    <t>D1 - Chlazení datového sálu a NZ</t>
  </si>
  <si>
    <t xml:space="preserve">    D2 - Zařízení č. 1a,b CH Chlazení S, NZ</t>
  </si>
  <si>
    <t xml:space="preserve">    D3 - Vzduchotechnické potrubí</t>
  </si>
  <si>
    <t xml:space="preserve">    D4 - Doplňkový materiál</t>
  </si>
  <si>
    <t>D1</t>
  </si>
  <si>
    <t>Chlazení datového sálu a NZ</t>
  </si>
  <si>
    <t>D2</t>
  </si>
  <si>
    <t>Zařízení č. 1a,b CH Chlazení S, NZ</t>
  </si>
  <si>
    <t>1a,bCH.01</t>
  </si>
  <si>
    <t>Venkovní kondenzátorová jednotka Vertiv Liebert HCR33 dle specifikace níže	 jednookruhová Qch 6-22,0 kW</t>
  </si>
  <si>
    <t xml:space="preserve">Poznámka k položce:_x000d_
rotační kompresor, chladivo 410 A, ventilátor s EC motorem, umístění na ocelové UT ve dvoře . Akustický tlak 59 dB(A) v 1m   _x000d_
Rychlost ventilátoru v kondenzační jednotce je kontrolována vnitřní jednotkou._x000d_
Izolátory chvění 4ks,bypass ventil kondenzátoru pro provoz při nízkých teplotách a malé zátěži_x000d_
Sada kulových uzavíracích ventilů na potrubí chladiva._x000d_
Kondenzátor je vybavený EC ventilátory. Výměník s měděnými trubkami a hliníkovými zebry. S el. napájením 230V/1ph/50Hz._x000d_
Modbus venkovní čidlo teploty je připojeno k ventilátoru kondenzátoru</t>
  </si>
  <si>
    <t>Pol1</t>
  </si>
  <si>
    <t>Příslušenství - souprava,teplotní a vlhkostní čidlo pro ICOM, aktivní (čtení a psaní) nebo pasivní (jen čtení).</t>
  </si>
  <si>
    <t>Pol2</t>
  </si>
  <si>
    <t>Příslušenství - ocelové konzoly pro venkovní horizontální montáž na stěnu(včetně rezervy)</t>
  </si>
  <si>
    <t>Pol3</t>
  </si>
  <si>
    <t>Montáž kondenzátorové jednotky a příslušenství</t>
  </si>
  <si>
    <t>Pol4</t>
  </si>
  <si>
    <t>Autorizovaná šéfmontáž a zprovoznění chladícího systému</t>
  </si>
  <si>
    <t>1a,bCH.02</t>
  </si>
  <si>
    <t>Liebert PDX jednotka přesné klimatizace se vzduchem chlazeným kondenzátorem, vybavená Scroll kompresorem.	.</t>
  </si>
  <si>
    <t>Poznámka k položce:_x000d_
Výfuk předem jednotky nad podlahou (displacement). Centrifugální ventilátor vybaven elektronicky komutovaným motorem pro vysokou energetickou účinnost.	_x000d_
Elektrické napájení 400V / 3 ph / 50Hz + Neutrál. Jedntka je certifikovaná CE certifikátem._x000d_
Jednotka má jeden chladící okruh s Inverterovým kompresorem a EEV a využívá ekologicky šetrné chladivo R410A, čímž dochází k modulaci kapacity a k dosažení zvýšené efektivity systému._x000d_
V jednotce je nainstalován infračervený zvlhčovač pro kontrolu vlhkosti vzduchu. Jednotka s filtrem třídy ePM10 50% a senzorem zanesení, který spustí alarm pokud je třeba vyměnit filtr.	_x000d_
Jednotka je vybavená pokročilým řízením iCOM a 7" (palcový) dotykový displej snímačem teploty vratného vzduchu a vlhkosti vzduchu. Jednotka může komunikovat s nadřazenými systémy pro správu budov a systémy správy sítí a podporuje protokoly třetích stran: Modbus IP, BACnet IP, SNMP v1, V2C a HTTP. Jednotka může ovládat rychlost ventilátorů umístěných v kondenzátoru. 5-portový ethernet switch zabudovaný v jednotce.			_x000d_
Jednotka má jeden zdroj energie. Jednotka zahrnuje jistič MCB pro externí jednofázovou jednotku s příkonem 10 Amps.	_x000d_
Jednotka připravena pro instalaci klapky. Klapka se servopohonem umístěna na horní straně jednotky. Jednotka splňuje požadavky IEC61000-6-4.</t>
  </si>
  <si>
    <t>Pol5</t>
  </si>
  <si>
    <t>Příslušenství - ocelový rám pro umístění 3 skříňových jednotek (1 jednotka rezerva)</t>
  </si>
  <si>
    <t>Pol6</t>
  </si>
  <si>
    <t>Montáž vnitřní skříňové jednotky</t>
  </si>
  <si>
    <t>Pol7</t>
  </si>
  <si>
    <t>Manžeta tlumící 750x650 mm</t>
  </si>
  <si>
    <t>Pol8</t>
  </si>
  <si>
    <t>Montáž manžety</t>
  </si>
  <si>
    <t>K020</t>
  </si>
  <si>
    <t>Manžeta tlumící 810x810 mm</t>
  </si>
  <si>
    <t>2080211750</t>
  </si>
  <si>
    <t>2035558812</t>
  </si>
  <si>
    <t>Pol9</t>
  </si>
  <si>
    <t>Krycí mřížka pletivo 650x750mm</t>
  </si>
  <si>
    <t>Pol10</t>
  </si>
  <si>
    <t>Montáž mřížky</t>
  </si>
  <si>
    <t>Pol11</t>
  </si>
  <si>
    <t>Regulační klapka se servopohonem 230V 750x650 mm</t>
  </si>
  <si>
    <t>Pol12</t>
  </si>
  <si>
    <t>Montáž klapky</t>
  </si>
  <si>
    <t>Pol13</t>
  </si>
  <si>
    <t>Mars žlab kryty pro venkovní vedení Cu potrubí chladiva</t>
  </si>
  <si>
    <t>bm</t>
  </si>
  <si>
    <t>Pol14</t>
  </si>
  <si>
    <t>Cu potrubí chladiva do profilu 15,9 mm s izolací a kabelem</t>
  </si>
  <si>
    <t>Pol15</t>
  </si>
  <si>
    <t>Cu potrubí chladiva do profilu 19 mm s izolací a kabelem</t>
  </si>
  <si>
    <t>Pol16</t>
  </si>
  <si>
    <t>Příslušenství, ventilové vybavení, náplň chladiva do 30 kg</t>
  </si>
  <si>
    <t>sb</t>
  </si>
  <si>
    <t>K021</t>
  </si>
  <si>
    <t>Stěnový axiální ventilátor HXTBR-355 ECOWATT s EC motorem, řízení 0-10V skříň a oběžné kolo s ocelového plechu včetně ochranné mřížky DEF 355, regulátor pro řízerní ventilátoru 0-10V a řídící termostat je součásti dodávky SIL</t>
  </si>
  <si>
    <t>15083151</t>
  </si>
  <si>
    <t>Pol18</t>
  </si>
  <si>
    <t>Montáž ventilátoru</t>
  </si>
  <si>
    <t>D3</t>
  </si>
  <si>
    <t>Vzduchotechnické potrubí</t>
  </si>
  <si>
    <t>Pol19</t>
  </si>
  <si>
    <t>Čtyřhranné ocel. potrubí sk. I rovné třída těsnosti B</t>
  </si>
  <si>
    <t>Pol20</t>
  </si>
  <si>
    <t>Montáž potrubí</t>
  </si>
  <si>
    <t>Pol21</t>
  </si>
  <si>
    <t>Čtyřhranné ocel. potrubí sk. I tvarovky třída těsnosti B</t>
  </si>
  <si>
    <t>Pol22</t>
  </si>
  <si>
    <t>Montáž potrubí tvar</t>
  </si>
  <si>
    <t>D4</t>
  </si>
  <si>
    <t>Doplňkový materiál</t>
  </si>
  <si>
    <t>Pol23</t>
  </si>
  <si>
    <t>Montážní, těsnící a spojovací materiál (nosná táhla s kontramatkami, kotvení do stropu přes hmoždinky, šroubování k potrubí přes objímky</t>
  </si>
  <si>
    <t>Pol24</t>
  </si>
  <si>
    <t>Požární ucpávky</t>
  </si>
  <si>
    <t>Pol25</t>
  </si>
  <si>
    <t>Doprava a přesuny</t>
  </si>
  <si>
    <t>hod</t>
  </si>
  <si>
    <t>Pol26</t>
  </si>
  <si>
    <t>Zdvihací technika, práce</t>
  </si>
  <si>
    <t>Pol27</t>
  </si>
  <si>
    <t>Inženýrská a koordinační činnost</t>
  </si>
  <si>
    <t>Pol28</t>
  </si>
  <si>
    <t>Předávací řízení - oživení, zaregulování, uvedení do provozu, zkušební provoz, zaškolení obsluhy</t>
  </si>
  <si>
    <t>204019489</t>
  </si>
  <si>
    <t>-2135628869</t>
  </si>
  <si>
    <t>D.1.4.3 - Silnoproudé elektroinstalace</t>
  </si>
  <si>
    <t>D1 - Materiál nosný kusový + montáž</t>
  </si>
  <si>
    <t>D2 - Materiál nosný délkový + montáž</t>
  </si>
  <si>
    <t>D4 - Specifikace</t>
  </si>
  <si>
    <t xml:space="preserve">    RTN - Rozvaděč RTN</t>
  </si>
  <si>
    <t xml:space="preserve">    RSD - Rozvaděč RSD</t>
  </si>
  <si>
    <t xml:space="preserve">    UPS - Záložní zdroj - UPS 40kVA</t>
  </si>
  <si>
    <t>Materiál nosný kusový + montáž</t>
  </si>
  <si>
    <t>210110041</t>
  </si>
  <si>
    <t>Spinac IP20 zap. TANGO, 1, komplet</t>
  </si>
  <si>
    <t>ks</t>
  </si>
  <si>
    <t>210111011</t>
  </si>
  <si>
    <t>Zasuvka IP20 zap. TANGO, 2x, 5512A-2349</t>
  </si>
  <si>
    <t>210020252</t>
  </si>
  <si>
    <t>Kabelovy rost RI-3, s. 300 mm-3m</t>
  </si>
  <si>
    <t>Pol29</t>
  </si>
  <si>
    <t>Prichytka mala, do 8x CYKY 3x1.5</t>
  </si>
  <si>
    <t>210020602</t>
  </si>
  <si>
    <t>Kabel zakr plech 2 mm 300 mm 6.6 kg/m,</t>
  </si>
  <si>
    <t>210010301</t>
  </si>
  <si>
    <t>Krabice Přístrojová, KU 68, 1901</t>
  </si>
  <si>
    <t>210010311</t>
  </si>
  <si>
    <t>Krabice Odbočovací, KU 68, 1902</t>
  </si>
  <si>
    <t>210010321</t>
  </si>
  <si>
    <t>Krabice Rozbočovací, KU 68, 1903</t>
  </si>
  <si>
    <t>210010106</t>
  </si>
  <si>
    <t>Kanal instalacni, EK 120/40</t>
  </si>
  <si>
    <t>210020922</t>
  </si>
  <si>
    <t>Pozarni prepazka pres stenu 30 cm</t>
  </si>
  <si>
    <t>210020308</t>
  </si>
  <si>
    <t>Zlab MARS 250/50, korytko 2 m, +nosník</t>
  </si>
  <si>
    <t>210020304</t>
  </si>
  <si>
    <t>Zlab MARS 125/50, korytko 2 m, +nosník</t>
  </si>
  <si>
    <t>210201067</t>
  </si>
  <si>
    <t>Svítidlo LED prům.stropní , 72010 Saving IP65 236 4000K</t>
  </si>
  <si>
    <t>103</t>
  </si>
  <si>
    <t>K017</t>
  </si>
  <si>
    <t>Termostat 0-10V - odporový element Pt1000</t>
  </si>
  <si>
    <t>923840674</t>
  </si>
  <si>
    <t>Materiál nosný délkový + montáž</t>
  </si>
  <si>
    <t>210800550</t>
  </si>
  <si>
    <t>Vodic CY, 25</t>
  </si>
  <si>
    <t>210800105</t>
  </si>
  <si>
    <t>Kabel CYKY-J, 3x1,5</t>
  </si>
  <si>
    <t>210800106</t>
  </si>
  <si>
    <t>Kabel CYKY-J, 3x2,5</t>
  </si>
  <si>
    <t>210800116</t>
  </si>
  <si>
    <t>Kabel CYKY-J, 5x2,5</t>
  </si>
  <si>
    <t>210800191</t>
  </si>
  <si>
    <t>Kabel 1-CYKY-J, 5x25</t>
  </si>
  <si>
    <t>210800118</t>
  </si>
  <si>
    <t>Kabel CYKY-J, 5x6</t>
  </si>
  <si>
    <t>210800194.1</t>
  </si>
  <si>
    <t>Kabel 1-CYKY-J, 5x95</t>
  </si>
  <si>
    <t>210800101</t>
  </si>
  <si>
    <t>Kabel CYKY-O, 2x1,5</t>
  </si>
  <si>
    <t>107</t>
  </si>
  <si>
    <t>210810049.2</t>
  </si>
  <si>
    <t>Kabel JE-Y(St)Y, 2x2x0,8</t>
  </si>
  <si>
    <t>1165492716</t>
  </si>
  <si>
    <t>Specifikace</t>
  </si>
  <si>
    <t>RTN</t>
  </si>
  <si>
    <t>Rozvaděč RTN</t>
  </si>
  <si>
    <t>K001</t>
  </si>
  <si>
    <t>Zakryt z plechu deleny</t>
  </si>
  <si>
    <t>647776644</t>
  </si>
  <si>
    <t>K002</t>
  </si>
  <si>
    <t>Kapsa na vykresy A4 plech</t>
  </si>
  <si>
    <t>1377015373</t>
  </si>
  <si>
    <t>210190051</t>
  </si>
  <si>
    <t>Skrin rozvadec STA-NL 200x60x40 IP40</t>
  </si>
  <si>
    <t>1755188171</t>
  </si>
  <si>
    <t>210191020</t>
  </si>
  <si>
    <t>Bocni kryt IP40 200x40</t>
  </si>
  <si>
    <t>233226185</t>
  </si>
  <si>
    <t>210191010</t>
  </si>
  <si>
    <t>Podstavec skrine 10x60x40</t>
  </si>
  <si>
    <t>-1662181679</t>
  </si>
  <si>
    <t>K003</t>
  </si>
  <si>
    <t>Nosnik rostu 200</t>
  </si>
  <si>
    <t>sa</t>
  </si>
  <si>
    <t>64896566</t>
  </si>
  <si>
    <t>210191023</t>
  </si>
  <si>
    <t>Montazni panel 200x60</t>
  </si>
  <si>
    <t>353130968</t>
  </si>
  <si>
    <t>K004</t>
  </si>
  <si>
    <t>Drzak montazniho panelu</t>
  </si>
  <si>
    <t>139342253</t>
  </si>
  <si>
    <t>210070401</t>
  </si>
  <si>
    <t>Pripojnice fazova Cu, 200 A</t>
  </si>
  <si>
    <t>-767071650</t>
  </si>
  <si>
    <t>210070401.1</t>
  </si>
  <si>
    <t>Pripojnice nulova Cu, 200 A</t>
  </si>
  <si>
    <t>-953030350</t>
  </si>
  <si>
    <t>K005</t>
  </si>
  <si>
    <t>Vypínač 3-pól 250A , 3VA1225-1AA</t>
  </si>
  <si>
    <t>-234812634</t>
  </si>
  <si>
    <t>59</t>
  </si>
  <si>
    <t>210120401</t>
  </si>
  <si>
    <t>Jistič instalační 10kA, 1 P, 6A/B</t>
  </si>
  <si>
    <t>1115503713</t>
  </si>
  <si>
    <t>210120401.1</t>
  </si>
  <si>
    <t>Jistič instalační 10kA, 1 P, 10A/C</t>
  </si>
  <si>
    <t>-1571480396</t>
  </si>
  <si>
    <t>210120401.2</t>
  </si>
  <si>
    <t>Jistič instalační 10kA, 1 P, 16A/C</t>
  </si>
  <si>
    <t>-1043946032</t>
  </si>
  <si>
    <t>210120451</t>
  </si>
  <si>
    <t>Jistič instalační 10kA, 3 P, 16A/C</t>
  </si>
  <si>
    <t>-2020234679</t>
  </si>
  <si>
    <t>63</t>
  </si>
  <si>
    <t>210120451.1</t>
  </si>
  <si>
    <t>Jistič instalační 10kA, 3 P, 32A/C</t>
  </si>
  <si>
    <t>879718754</t>
  </si>
  <si>
    <t>210120451.2</t>
  </si>
  <si>
    <t>Jistic LVN, 3 P, 100A/C</t>
  </si>
  <si>
    <t>-1137677145</t>
  </si>
  <si>
    <t>65</t>
  </si>
  <si>
    <t>K006</t>
  </si>
  <si>
    <t>Pojistkovy odpinac, FH000-3A/T</t>
  </si>
  <si>
    <t>-1421511908</t>
  </si>
  <si>
    <t>210120102</t>
  </si>
  <si>
    <t>Pojistka 400 V, PN 000 gG, 160A</t>
  </si>
  <si>
    <t>-1909307539</t>
  </si>
  <si>
    <t>67</t>
  </si>
  <si>
    <t>210120451.3</t>
  </si>
  <si>
    <t>Svodič přepětí 1+2, SJBC-25E-3N-MZS</t>
  </si>
  <si>
    <t>461149447</t>
  </si>
  <si>
    <t>104</t>
  </si>
  <si>
    <t>210130001.1</t>
  </si>
  <si>
    <t>Řídící program. jednotka, 2xAO 1xAI, 24V DC</t>
  </si>
  <si>
    <t>180123593</t>
  </si>
  <si>
    <t>105</t>
  </si>
  <si>
    <t>K018</t>
  </si>
  <si>
    <t>Napájecí zdroj 230V/24V DC, pro ŘJ</t>
  </si>
  <si>
    <t>-395070486</t>
  </si>
  <si>
    <t>106</t>
  </si>
  <si>
    <t>K019</t>
  </si>
  <si>
    <t>Naprogramování RJ</t>
  </si>
  <si>
    <t>h</t>
  </si>
  <si>
    <t>940240046</t>
  </si>
  <si>
    <t>69</t>
  </si>
  <si>
    <t>210192571</t>
  </si>
  <si>
    <t>Svorka radova, RSA, 2.5</t>
  </si>
  <si>
    <t>1086910658</t>
  </si>
  <si>
    <t>210192572</t>
  </si>
  <si>
    <t>Svorka radova, RSA, 6</t>
  </si>
  <si>
    <t>-562651005</t>
  </si>
  <si>
    <t>71</t>
  </si>
  <si>
    <t>210192576</t>
  </si>
  <si>
    <t>Svorka radova, RSA, 35</t>
  </si>
  <si>
    <t>1396552837</t>
  </si>
  <si>
    <t>RSD</t>
  </si>
  <si>
    <t>Rozvaděč RSD</t>
  </si>
  <si>
    <t>210120401.3</t>
  </si>
  <si>
    <t>Svetelne navesti, MK1</t>
  </si>
  <si>
    <t>-1746597978</t>
  </si>
  <si>
    <t>1*2 'Přepočtené koeficientem množství</t>
  </si>
  <si>
    <t>73</t>
  </si>
  <si>
    <t>210120401.4</t>
  </si>
  <si>
    <t>Signalka pro MK, zelena</t>
  </si>
  <si>
    <t>276282740</t>
  </si>
  <si>
    <t>1893186148</t>
  </si>
  <si>
    <t>75</t>
  </si>
  <si>
    <t>-1748184213</t>
  </si>
  <si>
    <t>8*2 'Přepočtené koeficientem množství</t>
  </si>
  <si>
    <t>210190002</t>
  </si>
  <si>
    <t>Rozvodnice FW32US1, IP31/hl.110mm, 2x3x12TE</t>
  </si>
  <si>
    <t>197511398</t>
  </si>
  <si>
    <t>77</t>
  </si>
  <si>
    <t>K007</t>
  </si>
  <si>
    <t>Lista isolovana, 3f/16 mm 100A 1m,</t>
  </si>
  <si>
    <t>143984273</t>
  </si>
  <si>
    <t>210120451.4</t>
  </si>
  <si>
    <t>Spinac packovy, MSN, 125/4</t>
  </si>
  <si>
    <t>-1633645984</t>
  </si>
  <si>
    <t>2*2 'Přepočtené koeficientem množství</t>
  </si>
  <si>
    <t>79</t>
  </si>
  <si>
    <t>K008</t>
  </si>
  <si>
    <t>Uzamykací vložka, OD-LT-VU01</t>
  </si>
  <si>
    <t>-309588674</t>
  </si>
  <si>
    <t>-319653250</t>
  </si>
  <si>
    <t>UPS</t>
  </si>
  <si>
    <t>Záložní zdroj - UPS 40kVA</t>
  </si>
  <si>
    <t>81</t>
  </si>
  <si>
    <t>K009</t>
  </si>
  <si>
    <t>UPS EXS 40kVA bez baterií , EXS40100101A0B0</t>
  </si>
  <si>
    <t>-38393721</t>
  </si>
  <si>
    <t>Poznámka k položce:_x000d_
doba zálohy 15 minut při zátěží 50%=40kVA A3</t>
  </si>
  <si>
    <t>K010</t>
  </si>
  <si>
    <t>Externí bateriový rack , 1x32x23Ah YUASA - 10 let</t>
  </si>
  <si>
    <t>-2105590949</t>
  </si>
  <si>
    <t>Poznámka k položce:_x000d_
Včetně připojovacích kabelů</t>
  </si>
  <si>
    <t>83</t>
  </si>
  <si>
    <t>11478788</t>
  </si>
  <si>
    <t>Teplotní čidlo kompenzace dobíjení baterií, .11478788</t>
  </si>
  <si>
    <t>1501564409</t>
  </si>
  <si>
    <t>11476928</t>
  </si>
  <si>
    <t>WEB karta SNMP/Web, .11476928</t>
  </si>
  <si>
    <t>363562405</t>
  </si>
  <si>
    <t>85</t>
  </si>
  <si>
    <t>11570159001</t>
  </si>
  <si>
    <t>Uvedení UPS do provozu technikem výrobce, .11570159001</t>
  </si>
  <si>
    <t>897381624</t>
  </si>
  <si>
    <t>Poznámka k položce:_x000d_
Připojení na připravené přívody, propoj UPS-BATT do _x000d_
připraveného kabelového žlabu</t>
  </si>
  <si>
    <t>50402518</t>
  </si>
  <si>
    <t>Instalace, zaškolení obsluhy, .50402518</t>
  </si>
  <si>
    <t>-2036212772</t>
  </si>
  <si>
    <t>93</t>
  </si>
  <si>
    <t>OST01</t>
  </si>
  <si>
    <t>Doprava dodávek</t>
  </si>
  <si>
    <t>-1591715731</t>
  </si>
  <si>
    <t>OST02</t>
  </si>
  <si>
    <t>Demontáže vč. likvidace</t>
  </si>
  <si>
    <t>2084413118</t>
  </si>
  <si>
    <t>95</t>
  </si>
  <si>
    <t>OST03</t>
  </si>
  <si>
    <t>Nátěry</t>
  </si>
  <si>
    <t>69841827</t>
  </si>
  <si>
    <t>OST04</t>
  </si>
  <si>
    <t>Předběžná obhlídka</t>
  </si>
  <si>
    <t>1207864598</t>
  </si>
  <si>
    <t>OST05</t>
  </si>
  <si>
    <t>Trvanlivé a čitelné označení vývodů</t>
  </si>
  <si>
    <t>-1793194936</t>
  </si>
  <si>
    <t>OST06</t>
  </si>
  <si>
    <t>Revize</t>
  </si>
  <si>
    <t>1767770906</t>
  </si>
  <si>
    <t>99</t>
  </si>
  <si>
    <t>OST07</t>
  </si>
  <si>
    <t>Zhotovení dokumentace skutečného provedení</t>
  </si>
  <si>
    <t>-521243694</t>
  </si>
  <si>
    <t>OST08</t>
  </si>
  <si>
    <t>PPV (Drážky, otvory, lešení, provizorní osvětlení)</t>
  </si>
  <si>
    <t>1225872198</t>
  </si>
  <si>
    <t>101</t>
  </si>
  <si>
    <t>OST09</t>
  </si>
  <si>
    <t>Prořez délkového materiálu</t>
  </si>
  <si>
    <t>1056234303</t>
  </si>
  <si>
    <t>OST10</t>
  </si>
  <si>
    <t>Materiál podružný</t>
  </si>
  <si>
    <t>-2026538361</t>
  </si>
  <si>
    <t>108</t>
  </si>
  <si>
    <t>1882897000</t>
  </si>
  <si>
    <t>109</t>
  </si>
  <si>
    <t>-1115940765</t>
  </si>
  <si>
    <t>D.1.4.4 - Slaboproudé elektroinstalace</t>
  </si>
  <si>
    <t>Soupis:</t>
  </si>
  <si>
    <t>D.1.4.4.1 - Poplachová zabezpečovací a tísňová signalizace</t>
  </si>
  <si>
    <t>D1 - Kabely</t>
  </si>
  <si>
    <t>D2 - Kabelové trasy</t>
  </si>
  <si>
    <t>D3 - Komponenty</t>
  </si>
  <si>
    <t>D4 - Latis</t>
  </si>
  <si>
    <t>D5 - Renneská 1a</t>
  </si>
  <si>
    <t>Kabely</t>
  </si>
  <si>
    <t>210000001</t>
  </si>
  <si>
    <t>FTP Cat 5e</t>
  </si>
  <si>
    <t>210000002</t>
  </si>
  <si>
    <t>CYKY-O 2x1,5</t>
  </si>
  <si>
    <t>210000003</t>
  </si>
  <si>
    <t>CYKY-J 3x1,5</t>
  </si>
  <si>
    <t>210000004</t>
  </si>
  <si>
    <t>Kabel FI-H06 dle dodavatele</t>
  </si>
  <si>
    <t>Kabelové trasy</t>
  </si>
  <si>
    <t>210000005</t>
  </si>
  <si>
    <t>Trubka 2323 PVC pod omítkou vč. zapravení</t>
  </si>
  <si>
    <t>210000006</t>
  </si>
  <si>
    <t>Příchytka pro tr.23,36,48</t>
  </si>
  <si>
    <t>210000007</t>
  </si>
  <si>
    <t>Stahovací pásek PVC 30cm</t>
  </si>
  <si>
    <t>210000008</t>
  </si>
  <si>
    <t>Osazení hmoždinky 8 mm včetně vrutu</t>
  </si>
  <si>
    <t>210000009</t>
  </si>
  <si>
    <t>210000010</t>
  </si>
  <si>
    <t>Zprovoznění - střední instalace MD</t>
  </si>
  <si>
    <t>210000011</t>
  </si>
  <si>
    <t>Vizualizace čidel PZTS - Koeficient k1, k2, k3</t>
  </si>
  <si>
    <t>210000012</t>
  </si>
  <si>
    <t>Připojení do rozvaděče NN</t>
  </si>
  <si>
    <t>210000013</t>
  </si>
  <si>
    <t>Pomocné práce</t>
  </si>
  <si>
    <t>210000014</t>
  </si>
  <si>
    <t>Drobný instalační materiál</t>
  </si>
  <si>
    <t>210000015</t>
  </si>
  <si>
    <t>Revize - Střední instalace</t>
  </si>
  <si>
    <t>210000016</t>
  </si>
  <si>
    <t>Průraz stěnou 30cm</t>
  </si>
  <si>
    <t>210000017</t>
  </si>
  <si>
    <t>Průraz stěnou 60cm</t>
  </si>
  <si>
    <t>210000018</t>
  </si>
  <si>
    <t>Školení individuální typ 1 - člověkohodina</t>
  </si>
  <si>
    <t>210000019</t>
  </si>
  <si>
    <t>Provozní kniha EZS</t>
  </si>
  <si>
    <t>Komponenty</t>
  </si>
  <si>
    <t>210000020</t>
  </si>
  <si>
    <t>PZTS ústředna v krytu ASSET 804Z +Aku 36Ah</t>
  </si>
  <si>
    <t>210000021</t>
  </si>
  <si>
    <t>Klávesnice KMU4N (bílá W nebo černá B) DF.S - EM4100</t>
  </si>
  <si>
    <t>210000022</t>
  </si>
  <si>
    <t>Kombinované zařízení linkový/dveřní modul, ASSET 16.20 + RELIN4 (16x trojitě vyvážený vstup, 2x čtečka, 2x relé)</t>
  </si>
  <si>
    <t>210000023</t>
  </si>
  <si>
    <t>Čtečka karet, ASSET 602 DF. S - EM4100</t>
  </si>
  <si>
    <t>210000024</t>
  </si>
  <si>
    <t>Odchozí tlačítko</t>
  </si>
  <si>
    <t>210000025</t>
  </si>
  <si>
    <t>Pohybové čidlo PIR+MW s antimaskingem kat. 3</t>
  </si>
  <si>
    <t>210000026</t>
  </si>
  <si>
    <t>Závrtný magnetický kontakt kat. 3</t>
  </si>
  <si>
    <t>210000027</t>
  </si>
  <si>
    <t>Signalizační "jumbo" LED dioda červená 12VDC</t>
  </si>
  <si>
    <t>210000028</t>
  </si>
  <si>
    <t>Opticko-kouřový detektor samoresetovací</t>
  </si>
  <si>
    <t>210000029</t>
  </si>
  <si>
    <t>Čidlo na měření fyzikálních veličin(teplota) TEM1</t>
  </si>
  <si>
    <t>210000030</t>
  </si>
  <si>
    <t>Převodník pro čidlo IIC</t>
  </si>
  <si>
    <t>210000031</t>
  </si>
  <si>
    <t>Instalace komponentů</t>
  </si>
  <si>
    <t>210000032</t>
  </si>
  <si>
    <t>ASSET Client, maintenance 5 let</t>
  </si>
  <si>
    <t>Latis</t>
  </si>
  <si>
    <t>210000033</t>
  </si>
  <si>
    <t>Mapové podklady</t>
  </si>
  <si>
    <t>210000034</t>
  </si>
  <si>
    <t>Vkládání bodů</t>
  </si>
  <si>
    <t>D5</t>
  </si>
  <si>
    <t>Renneská 1a</t>
  </si>
  <si>
    <t>210000035</t>
  </si>
  <si>
    <t>Asset DEPO IO</t>
  </si>
  <si>
    <t>210000036</t>
  </si>
  <si>
    <t>Asset DEPO SWITCH</t>
  </si>
  <si>
    <t>210000037</t>
  </si>
  <si>
    <t>Asset CF KARTA INODISK 2GB</t>
  </si>
  <si>
    <t>210000038</t>
  </si>
  <si>
    <t>Asset 804 kryt ústředny prázdný</t>
  </si>
  <si>
    <t>210000039</t>
  </si>
  <si>
    <t>Montážní a SW práce</t>
  </si>
  <si>
    <t>OSTX02</t>
  </si>
  <si>
    <t>Mimostaveništní doprava</t>
  </si>
  <si>
    <t>1922177063</t>
  </si>
  <si>
    <t>OSTX03</t>
  </si>
  <si>
    <t>PPV</t>
  </si>
  <si>
    <t>31429494</t>
  </si>
  <si>
    <t>487264762</t>
  </si>
  <si>
    <t>-1946188778</t>
  </si>
  <si>
    <t>D.1.4.4.2 - Kamerový systém</t>
  </si>
  <si>
    <t>D1 - kabely</t>
  </si>
  <si>
    <t>D2 - kabelové trasy</t>
  </si>
  <si>
    <t>D3 - komponenty</t>
  </si>
  <si>
    <t>D4 - konfigurace</t>
  </si>
  <si>
    <t>D5 - licence</t>
  </si>
  <si>
    <t>kabely</t>
  </si>
  <si>
    <t>Ethernet Cable cat6 FTP PVC</t>
  </si>
  <si>
    <t>CYKY-J 3x2,5</t>
  </si>
  <si>
    <t>kabelové trasy</t>
  </si>
  <si>
    <t>Patchcord SM SC-LC 1m duplex</t>
  </si>
  <si>
    <t>Patchcord cat 6A 1,5m</t>
  </si>
  <si>
    <t>Konektor cat 6A</t>
  </si>
  <si>
    <t>Keystone cat 6A</t>
  </si>
  <si>
    <t>Dokumentace skutečného provedení dle požadované formy objednatele a počtu</t>
  </si>
  <si>
    <t>Kompletační činnost</t>
  </si>
  <si>
    <t>Koordinátor BOZP investora</t>
  </si>
  <si>
    <t>Oživení a zprovoznění kamerového systému</t>
  </si>
  <si>
    <t>Kamerové zkoušky</t>
  </si>
  <si>
    <t>Zaškolení obsluhy</t>
  </si>
  <si>
    <t>Zkušební provoz</t>
  </si>
  <si>
    <t>Inženýrská činnost</t>
  </si>
  <si>
    <t>komponenty</t>
  </si>
  <si>
    <t>19" patch panel modulární 1U</t>
  </si>
  <si>
    <t>Konektor RJ 45 do P.P.</t>
  </si>
  <si>
    <t>19" Optická vana modulární pro 144vl. LC, včetně optických kazet, držákůl svárů</t>
  </si>
  <si>
    <t>Kamera AXIS P3225 vnitřní IP kamera, 2MPx rozlišení 1920 x 1080 bodů, až 60FPS, H.264, úhel záběru 34° až 92°, WDR. P-iris, PoE, vestavěný IR přísvit</t>
  </si>
  <si>
    <t>Diskové pole E48XV 6TB 7.2K</t>
  </si>
  <si>
    <t>Switch Catalyst 3650-48Port mGig, přepínač - L3 - řízený - 48 x 10/100/1000 (PoE+) +4x10Gb/s (uplink)</t>
  </si>
  <si>
    <t>SFP modul 20km SM Cisco</t>
  </si>
  <si>
    <t>konfigurace</t>
  </si>
  <si>
    <t>Instalace kamery a integrace software do stávajícího systému</t>
  </si>
  <si>
    <t>Instalace a konfigurace Archiveru</t>
  </si>
  <si>
    <t>Instalace a konfigurace SWQL a Win 2012R2</t>
  </si>
  <si>
    <t>Instalace a konfigurace SAN Switchů a kontrolerů</t>
  </si>
  <si>
    <t>Instalace a konfigurace diskového pole</t>
  </si>
  <si>
    <t>Instalace a konfigurace Switche</t>
  </si>
  <si>
    <t>licence</t>
  </si>
  <si>
    <t>210000034L</t>
  </si>
  <si>
    <t>Security center 5.10 licence kamera</t>
  </si>
  <si>
    <t>210000035L</t>
  </si>
  <si>
    <t>Security center 5.10 licence failover kamery (bez licence)</t>
  </si>
  <si>
    <t>210000036L</t>
  </si>
  <si>
    <t>Security center 5.10 SMA pro 1kameru Enterprise 1 rok</t>
  </si>
  <si>
    <t>210000037L</t>
  </si>
  <si>
    <t>Win 2012 R2 device CAL</t>
  </si>
  <si>
    <t>54154715</t>
  </si>
  <si>
    <t>27414581</t>
  </si>
  <si>
    <t>-1918881812</t>
  </si>
  <si>
    <t>-562318403</t>
  </si>
  <si>
    <t>D.1.4.4.3 - Datové rozvaděče</t>
  </si>
  <si>
    <t>D1 - Rack + příslušenství</t>
  </si>
  <si>
    <t>D2 - Zakrytovaná studená ulička š1200xv2000xd1600</t>
  </si>
  <si>
    <t>D3 - PDU</t>
  </si>
  <si>
    <t>D4 - Monitoring</t>
  </si>
  <si>
    <t xml:space="preserve">D5 - Instalace </t>
  </si>
  <si>
    <t>Rack + příslušenství</t>
  </si>
  <si>
    <t>Miracel2 SR 42U Š800 H1200,BB perforované dveře, zadní půlené, 83% prostup, bez bočnic, víko s bočními prostupy, oddělovač vzduchu 3x1U, 80/740mm, bez zámků, 800 kg zatížitelnost</t>
  </si>
  <si>
    <t>Boční panel 42U, H1200 pro Miracel 2 a DCM</t>
  </si>
  <si>
    <t>DCM Dělící panel 42U, H1200 pevný, včetně spojníku do řady</t>
  </si>
  <si>
    <t>Zemnící sada bočnice/zadní p.</t>
  </si>
  <si>
    <t>Kabelový žlab 42U Š100</t>
  </si>
  <si>
    <t>kabel. oko pružné 102x82(10ks) dvojité kovové provedení</t>
  </si>
  <si>
    <t>Kabelový panel 42U Š112 vyvázání a montáž PDU lišt bez nástrojů</t>
  </si>
  <si>
    <t>Montážní materiál M5 do děr</t>
  </si>
  <si>
    <t>19'' panel Q-Fix 1U (6ks) montáž bez nástrojů</t>
  </si>
  <si>
    <t>19'' panel Q-Fix 2U (3ks) montáž bez nástrojů</t>
  </si>
  <si>
    <t>19'' panel Q-Fix 1U (6ks) s kartáčem, montáž bez nástrojů</t>
  </si>
  <si>
    <t>Zakrytovaná studená ulička š1200xv2000xd1600</t>
  </si>
  <si>
    <t>SmartAisle P.dveře,Š1200 H2000 posuvné dveře</t>
  </si>
  <si>
    <t>SmartAisle mechanické zavírání</t>
  </si>
  <si>
    <t>SmartAisle střecha Š1200 H800 verze s prostupy pro čidlo regulace tlaku</t>
  </si>
  <si>
    <t>SmartAisle koncový díl Š1200 sada 2 ks k ukončení střechy</t>
  </si>
  <si>
    <t>SmartAisle těsnění 25x40mm balení 5x2m</t>
  </si>
  <si>
    <t>SmartAisle těsnění 40x40mm balení 5x2m</t>
  </si>
  <si>
    <t>SmartAisle DCM vyrov.díl Š800</t>
  </si>
  <si>
    <t>SmartAisle Sensor BOX</t>
  </si>
  <si>
    <t>PDU</t>
  </si>
  <si>
    <t>Raritan PDU3x16A,24xC13+12xC19 měř. na zás./spínaná,1%,vidlice IEC309,0U,porty 2xLAN,RS232,USB,čidla,exp,rozměry 1780x52x65,do 60°C</t>
  </si>
  <si>
    <t>Monitoring</t>
  </si>
  <si>
    <t>19'' Monitorovací s. VT825i stupy: 8x analog, 1x CAN (max.8 čidel), 16x suchý kontakt 2x USB (kamera), výstupy: 2x relé</t>
  </si>
  <si>
    <t>LTE modem G4, SIM karta není součástí dodávky</t>
  </si>
  <si>
    <t>Teplotní čidlo</t>
  </si>
  <si>
    <t>Vlhkostní čidlo</t>
  </si>
  <si>
    <t>Dveřní kontakt</t>
  </si>
  <si>
    <t>Vodní čidlo, detekční kabel</t>
  </si>
  <si>
    <t>Detekční kabel 10m</t>
  </si>
  <si>
    <t xml:space="preserve">Instalace </t>
  </si>
  <si>
    <t>Instalace, uvedení do provozu, zaškolení obsluhy</t>
  </si>
  <si>
    <t>2050123445</t>
  </si>
  <si>
    <t>308175610</t>
  </si>
  <si>
    <t>1288690689</t>
  </si>
  <si>
    <t>269218919</t>
  </si>
  <si>
    <t>ON a VRN - Ostatní a vedlejší rozpočtové náklady</t>
  </si>
  <si>
    <t>VRN - Vedlejší rozpočtové náklady</t>
  </si>
  <si>
    <t>VRN</t>
  </si>
  <si>
    <t>Vedlejší rozpočtové náklady</t>
  </si>
  <si>
    <t>VRN0X</t>
  </si>
  <si>
    <t>Ostatní a vedlejší náklady nutné pro kompletní realizaci stavebního díla dle zvyklostí zhotovitele</t>
  </si>
  <si>
    <t>1243224234</t>
  </si>
  <si>
    <t>SEZNAM FIGUR</t>
  </si>
  <si>
    <t>Výměra</t>
  </si>
  <si>
    <t xml:space="preserve"> D.1.1</t>
  </si>
  <si>
    <t>Použití figury:</t>
  </si>
  <si>
    <t>Vápenocementová omítka hladká jednovrstvá vnitřních stěn nanášená ručně</t>
  </si>
  <si>
    <t>Oškrabání malby v mísnostech v přes 3,80 do 5,00 m</t>
  </si>
  <si>
    <t>Potažení vnitřních stěn vápenocementovým štukem tloušťky do 3 mm</t>
  </si>
  <si>
    <t>Penetrační disperzní nátěr vnitřních stěn nanášený ručně</t>
  </si>
  <si>
    <t>Potažení vnitřních stěn sklovláknitým pletivem vtlačeným do tenkovrstvé hmoty</t>
  </si>
  <si>
    <t>Dvojnásobné bílé malby ze směsí za mokra výborně oděruvzdorných v místnostech v přes 3,80 do 5,00 m</t>
  </si>
  <si>
    <t>Potažení vnitřních rovných stropů vápenocementovým štukem tloušťky do 3 mm</t>
  </si>
  <si>
    <t>Penetrační disperzní nátěr vnitřních stropů nanášený ručně</t>
  </si>
  <si>
    <t>Potažení vnitřních stropů sklovláknitým pletivem vtlačeným do tenkovrstvé hmoty</t>
  </si>
  <si>
    <t>Zdivo z pórobetonových tvárnic hladkých přes P2 do P4 přes 450 do 600 kg/m3 na tenkovrstvou maltu tl 200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</si>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</sst>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1272031" TargetMode="External" /><Relationship Id="rId2" Type="http://schemas.openxmlformats.org/officeDocument/2006/relationships/hyperlink" Target="https://podminky.urs.cz/item/CS_URS_2022_02/317143432" TargetMode="External" /><Relationship Id="rId3" Type="http://schemas.openxmlformats.org/officeDocument/2006/relationships/hyperlink" Target="https://podminky.urs.cz/item/CS_URS_2022_02/342291112" TargetMode="External" /><Relationship Id="rId4" Type="http://schemas.openxmlformats.org/officeDocument/2006/relationships/hyperlink" Target="https://podminky.urs.cz/item/CS_URS_2022_02/342291121" TargetMode="External" /><Relationship Id="rId5" Type="http://schemas.openxmlformats.org/officeDocument/2006/relationships/hyperlink" Target="https://podminky.urs.cz/item/CS_URS_2022_02/611131121" TargetMode="External" /><Relationship Id="rId6" Type="http://schemas.openxmlformats.org/officeDocument/2006/relationships/hyperlink" Target="https://podminky.urs.cz/item/CS_URS_2022_02/611142001" TargetMode="External" /><Relationship Id="rId7" Type="http://schemas.openxmlformats.org/officeDocument/2006/relationships/hyperlink" Target="https://podminky.urs.cz/item/CS_URS_2022_02/611321131" TargetMode="External" /><Relationship Id="rId8" Type="http://schemas.openxmlformats.org/officeDocument/2006/relationships/hyperlink" Target="https://podminky.urs.cz/item/CS_URS_2022_02/612131121" TargetMode="External" /><Relationship Id="rId9" Type="http://schemas.openxmlformats.org/officeDocument/2006/relationships/hyperlink" Target="https://podminky.urs.cz/item/CS_URS_2022_02/612142001" TargetMode="External" /><Relationship Id="rId10" Type="http://schemas.openxmlformats.org/officeDocument/2006/relationships/hyperlink" Target="https://podminky.urs.cz/item/CS_URS_2022_02/612321121" TargetMode="External" /><Relationship Id="rId11" Type="http://schemas.openxmlformats.org/officeDocument/2006/relationships/hyperlink" Target="https://podminky.urs.cz/item/CS_URS_2022_02/612321131" TargetMode="External" /><Relationship Id="rId12" Type="http://schemas.openxmlformats.org/officeDocument/2006/relationships/hyperlink" Target="https://podminky.urs.cz/item/CS_URS_2022_02/619991011" TargetMode="External" /><Relationship Id="rId13" Type="http://schemas.openxmlformats.org/officeDocument/2006/relationships/hyperlink" Target="https://podminky.urs.cz/item/CS_URS_2022_02/619996117" TargetMode="External" /><Relationship Id="rId14" Type="http://schemas.openxmlformats.org/officeDocument/2006/relationships/hyperlink" Target="https://podminky.urs.cz/item/CS_URS_2022_02/631311125" TargetMode="External" /><Relationship Id="rId15" Type="http://schemas.openxmlformats.org/officeDocument/2006/relationships/hyperlink" Target="https://podminky.urs.cz/item/CS_URS_2022_02/631319012" TargetMode="External" /><Relationship Id="rId16" Type="http://schemas.openxmlformats.org/officeDocument/2006/relationships/hyperlink" Target="https://podminky.urs.cz/item/CS_URS_2022_02/631319173" TargetMode="External" /><Relationship Id="rId17" Type="http://schemas.openxmlformats.org/officeDocument/2006/relationships/hyperlink" Target="https://podminky.urs.cz/item/CS_URS_2022_02/631312141" TargetMode="External" /><Relationship Id="rId18" Type="http://schemas.openxmlformats.org/officeDocument/2006/relationships/hyperlink" Target="https://podminky.urs.cz/item/CS_URS_2022_02/631362021" TargetMode="External" /><Relationship Id="rId19" Type="http://schemas.openxmlformats.org/officeDocument/2006/relationships/hyperlink" Target="https://podminky.urs.cz/item/CS_URS_2022_02/634112126" TargetMode="External" /><Relationship Id="rId20" Type="http://schemas.openxmlformats.org/officeDocument/2006/relationships/hyperlink" Target="https://podminky.urs.cz/item/CS_URS_2022_02/634911114" TargetMode="External" /><Relationship Id="rId21" Type="http://schemas.openxmlformats.org/officeDocument/2006/relationships/hyperlink" Target="https://podminky.urs.cz/item/CS_URS_2022_02/949101111" TargetMode="External" /><Relationship Id="rId22" Type="http://schemas.openxmlformats.org/officeDocument/2006/relationships/hyperlink" Target="https://podminky.urs.cz/item/CS_URS_2022_02/952901221" TargetMode="External" /><Relationship Id="rId23" Type="http://schemas.openxmlformats.org/officeDocument/2006/relationships/hyperlink" Target="https://podminky.urs.cz/item/CS_URS_2022_02/965081353" TargetMode="External" /><Relationship Id="rId24" Type="http://schemas.openxmlformats.org/officeDocument/2006/relationships/hyperlink" Target="https://podminky.urs.cz/item/CS_URS_2022_02/968072456" TargetMode="External" /><Relationship Id="rId25" Type="http://schemas.openxmlformats.org/officeDocument/2006/relationships/hyperlink" Target="https://podminky.urs.cz/item/CS_URS_2022_02/971033641" TargetMode="External" /><Relationship Id="rId26" Type="http://schemas.openxmlformats.org/officeDocument/2006/relationships/hyperlink" Target="https://podminky.urs.cz/item/CS_URS_2022_02/971035561" TargetMode="External" /><Relationship Id="rId27" Type="http://schemas.openxmlformats.org/officeDocument/2006/relationships/hyperlink" Target="https://podminky.urs.cz/item/CS_URS_2022_02/973031324" TargetMode="External" /><Relationship Id="rId28" Type="http://schemas.openxmlformats.org/officeDocument/2006/relationships/hyperlink" Target="https://podminky.urs.cz/item/CS_URS_2022_02/977151231" TargetMode="External" /><Relationship Id="rId29" Type="http://schemas.openxmlformats.org/officeDocument/2006/relationships/hyperlink" Target="https://podminky.urs.cz/item/CS_URS_2022_02/977211122" TargetMode="External" /><Relationship Id="rId30" Type="http://schemas.openxmlformats.org/officeDocument/2006/relationships/hyperlink" Target="https://podminky.urs.cz/item/CS_URS_2022_02/997013211" TargetMode="External" /><Relationship Id="rId31" Type="http://schemas.openxmlformats.org/officeDocument/2006/relationships/hyperlink" Target="https://podminky.urs.cz/item/CS_URS_2022_02/997013501" TargetMode="External" /><Relationship Id="rId32" Type="http://schemas.openxmlformats.org/officeDocument/2006/relationships/hyperlink" Target="https://podminky.urs.cz/item/CS_URS_2022_02/997013509" TargetMode="External" /><Relationship Id="rId33" Type="http://schemas.openxmlformats.org/officeDocument/2006/relationships/hyperlink" Target="https://podminky.urs.cz/item/CS_URS_2022_02/997013871" TargetMode="External" /><Relationship Id="rId34" Type="http://schemas.openxmlformats.org/officeDocument/2006/relationships/hyperlink" Target="https://podminky.urs.cz/item/CS_URS_2022_02/998018001" TargetMode="External" /><Relationship Id="rId35" Type="http://schemas.openxmlformats.org/officeDocument/2006/relationships/hyperlink" Target="https://podminky.urs.cz/item/CS_URS_2022_02/767122811" TargetMode="External" /><Relationship Id="rId36" Type="http://schemas.openxmlformats.org/officeDocument/2006/relationships/hyperlink" Target="https://podminky.urs.cz/item/CS_URS_2022_02/767541119" TargetMode="External" /><Relationship Id="rId37" Type="http://schemas.openxmlformats.org/officeDocument/2006/relationships/hyperlink" Target="https://podminky.urs.cz/item/CS_URS_2022_02/767541411" TargetMode="External" /><Relationship Id="rId38" Type="http://schemas.openxmlformats.org/officeDocument/2006/relationships/hyperlink" Target="https://podminky.urs.cz/item/CS_URS_2022_02/767541711" TargetMode="External" /><Relationship Id="rId39" Type="http://schemas.openxmlformats.org/officeDocument/2006/relationships/hyperlink" Target="https://podminky.urs.cz/item/CS_URS_2022_02/998767101" TargetMode="External" /><Relationship Id="rId40" Type="http://schemas.openxmlformats.org/officeDocument/2006/relationships/hyperlink" Target="https://podminky.urs.cz/item/CS_URS_2022_02/998767181" TargetMode="External" /><Relationship Id="rId41" Type="http://schemas.openxmlformats.org/officeDocument/2006/relationships/hyperlink" Target="https://podminky.urs.cz/item/CS_URS_2022_02/783933171" TargetMode="External" /><Relationship Id="rId42" Type="http://schemas.openxmlformats.org/officeDocument/2006/relationships/hyperlink" Target="https://podminky.urs.cz/item/CS_URS_2022_02/783997151" TargetMode="External" /><Relationship Id="rId43" Type="http://schemas.openxmlformats.org/officeDocument/2006/relationships/hyperlink" Target="https://podminky.urs.cz/item/CS_URS_2022_02/784121003" TargetMode="External" /><Relationship Id="rId44" Type="http://schemas.openxmlformats.org/officeDocument/2006/relationships/hyperlink" Target="https://podminky.urs.cz/item/CS_URS_2022_02/784121013" TargetMode="External" /><Relationship Id="rId45" Type="http://schemas.openxmlformats.org/officeDocument/2006/relationships/hyperlink" Target="https://podminky.urs.cz/item/CS_URS_2022_02/784181103" TargetMode="External" /><Relationship Id="rId46" Type="http://schemas.openxmlformats.org/officeDocument/2006/relationships/hyperlink" Target="https://podminky.urs.cz/item/CS_URS_2022_02/784211103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8767101" TargetMode="External" /><Relationship Id="rId2" Type="http://schemas.openxmlformats.org/officeDocument/2006/relationships/hyperlink" Target="https://podminky.urs.cz/item/CS_URS_2022_02/998767181" TargetMode="External" /><Relationship Id="rId3" Type="http://schemas.openxmlformats.org/officeDocument/2006/relationships/hyperlink" Target="https://podminky.urs.cz/item/CS_URS_2022_02/783301311" TargetMode="External" /><Relationship Id="rId4" Type="http://schemas.openxmlformats.org/officeDocument/2006/relationships/hyperlink" Target="https://podminky.urs.cz/item/CS_URS_2022_02/783301401" TargetMode="External" /><Relationship Id="rId5" Type="http://schemas.openxmlformats.org/officeDocument/2006/relationships/hyperlink" Target="https://podminky.urs.cz/item/CS_URS_2022_02/783314201" TargetMode="External" /><Relationship Id="rId6" Type="http://schemas.openxmlformats.org/officeDocument/2006/relationships/hyperlink" Target="https://podminky.urs.cz/item/CS_URS_2022_02/783317101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53943211" TargetMode="External" /><Relationship Id="rId2" Type="http://schemas.openxmlformats.org/officeDocument/2006/relationships/hyperlink" Target="https://podminky.urs.cz/item/CS_URS_2022_02/998018001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0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SM2022_03_V1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 xml:space="preserve">Vybudování záložní serverovny v areálu BKOM Masná – Porážka pro zálohu IS BKOM a systémů v majetku SMB  ve správě BKOM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24. 8. 2022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Brněnské komunikace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Cube project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Vojtěch Biolek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ROUND(AG55+SUM(AG56:AG61)+AG65,2)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ROUND(AS55+SUM(AS56:AS61)+AS65,2)</f>
        <v>0</v>
      </c>
      <c r="AT54" s="107">
        <f>ROUND(SUM(AV54:AW54),2)</f>
        <v>0</v>
      </c>
      <c r="AU54" s="108">
        <f>ROUND(AU55+SUM(AU56:AU61)+AU65,5)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ROUND(AZ55+SUM(AZ56:AZ61)+AZ65,2)</f>
        <v>0</v>
      </c>
      <c r="BA54" s="107">
        <f>ROUND(BA55+SUM(BA56:BA61)+BA65,2)</f>
        <v>0</v>
      </c>
      <c r="BB54" s="107">
        <f>ROUND(BB55+SUM(BB56:BB61)+BB65,2)</f>
        <v>0</v>
      </c>
      <c r="BC54" s="107">
        <f>ROUND(BC55+SUM(BC56:BC61)+BC65,2)</f>
        <v>0</v>
      </c>
      <c r="BD54" s="109">
        <f>ROUND(BD55+SUM(BD56:BD61)+BD65,2)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'D.1.1 - Architektonicko 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'D.1.1 - Architektonicko s...'!P90</f>
        <v>0</v>
      </c>
      <c r="AV55" s="121">
        <f>'D.1.1 - Architektonicko s...'!J33</f>
        <v>0</v>
      </c>
      <c r="AW55" s="121">
        <f>'D.1.1 - Architektonicko s...'!J34</f>
        <v>0</v>
      </c>
      <c r="AX55" s="121">
        <f>'D.1.1 - Architektonicko s...'!J35</f>
        <v>0</v>
      </c>
      <c r="AY55" s="121">
        <f>'D.1.1 - Architektonicko s...'!J36</f>
        <v>0</v>
      </c>
      <c r="AZ55" s="121">
        <f>'D.1.1 - Architektonicko s...'!F33</f>
        <v>0</v>
      </c>
      <c r="BA55" s="121">
        <f>'D.1.1 - Architektonicko s...'!F34</f>
        <v>0</v>
      </c>
      <c r="BB55" s="121">
        <f>'D.1.1 - Architektonicko s...'!F35</f>
        <v>0</v>
      </c>
      <c r="BC55" s="121">
        <f>'D.1.1 - Architektonicko s...'!F36</f>
        <v>0</v>
      </c>
      <c r="BD55" s="123">
        <f>'D.1.1 - Architektonicko s...'!F37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'D.1.2 - Stavebně mechanic...'!J30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'D.1.2 - Stavebně mechanic...'!P82</f>
        <v>0</v>
      </c>
      <c r="AV56" s="121">
        <f>'D.1.2 - Stavebně mechanic...'!J33</f>
        <v>0</v>
      </c>
      <c r="AW56" s="121">
        <f>'D.1.2 - Stavebně mechanic...'!J34</f>
        <v>0</v>
      </c>
      <c r="AX56" s="121">
        <f>'D.1.2 - Stavebně mechanic...'!J35</f>
        <v>0</v>
      </c>
      <c r="AY56" s="121">
        <f>'D.1.2 - Stavebně mechanic...'!J36</f>
        <v>0</v>
      </c>
      <c r="AZ56" s="121">
        <f>'D.1.2 - Stavebně mechanic...'!F33</f>
        <v>0</v>
      </c>
      <c r="BA56" s="121">
        <f>'D.1.2 - Stavebně mechanic...'!F34</f>
        <v>0</v>
      </c>
      <c r="BB56" s="121">
        <f>'D.1.2 - Stavebně mechanic...'!F35</f>
        <v>0</v>
      </c>
      <c r="BC56" s="121">
        <f>'D.1.2 - Stavebně mechanic...'!F36</f>
        <v>0</v>
      </c>
      <c r="BD56" s="123">
        <f>'D.1.2 - Stavebně mechanic...'!F37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'D.1.3 - Požárně bezpečnos...'!J30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0">
        <v>0</v>
      </c>
      <c r="AT57" s="121">
        <f>ROUND(SUM(AV57:AW57),2)</f>
        <v>0</v>
      </c>
      <c r="AU57" s="122">
        <f>'D.1.3 - Požárně bezpečnos...'!P82</f>
        <v>0</v>
      </c>
      <c r="AV57" s="121">
        <f>'D.1.3 - Požárně bezpečnos...'!J33</f>
        <v>0</v>
      </c>
      <c r="AW57" s="121">
        <f>'D.1.3 - Požárně bezpečnos...'!J34</f>
        <v>0</v>
      </c>
      <c r="AX57" s="121">
        <f>'D.1.3 - Požárně bezpečnos...'!J35</f>
        <v>0</v>
      </c>
      <c r="AY57" s="121">
        <f>'D.1.3 - Požárně bezpečnos...'!J36</f>
        <v>0</v>
      </c>
      <c r="AZ57" s="121">
        <f>'D.1.3 - Požárně bezpečnos...'!F33</f>
        <v>0</v>
      </c>
      <c r="BA57" s="121">
        <f>'D.1.3 - Požárně bezpečnos...'!F34</f>
        <v>0</v>
      </c>
      <c r="BB57" s="121">
        <f>'D.1.3 - Požárně bezpečnos...'!F35</f>
        <v>0</v>
      </c>
      <c r="BC57" s="121">
        <f>'D.1.3 - Požárně bezpečnos...'!F36</f>
        <v>0</v>
      </c>
      <c r="BD57" s="123">
        <f>'D.1.3 - Požárně bezpečnos...'!F37</f>
        <v>0</v>
      </c>
      <c r="BE57" s="7"/>
      <c r="BT57" s="124" t="s">
        <v>84</v>
      </c>
      <c r="BV57" s="124" t="s">
        <v>78</v>
      </c>
      <c r="BW57" s="124" t="s">
        <v>92</v>
      </c>
      <c r="BX57" s="124" t="s">
        <v>5</v>
      </c>
      <c r="CL57" s="124" t="s">
        <v>19</v>
      </c>
      <c r="CM57" s="124" t="s">
        <v>86</v>
      </c>
    </row>
    <row r="58" s="7" customFormat="1" ht="16.5" customHeight="1">
      <c r="A58" s="112" t="s">
        <v>80</v>
      </c>
      <c r="B58" s="113"/>
      <c r="C58" s="114"/>
      <c r="D58" s="115" t="s">
        <v>93</v>
      </c>
      <c r="E58" s="115"/>
      <c r="F58" s="115"/>
      <c r="G58" s="115"/>
      <c r="H58" s="115"/>
      <c r="I58" s="116"/>
      <c r="J58" s="115" t="s">
        <v>94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'D.1.4.1 - Zdravotechnika'!J30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'D.1.4.1 - Zdravotechnika'!P88</f>
        <v>0</v>
      </c>
      <c r="AV58" s="121">
        <f>'D.1.4.1 - Zdravotechnika'!J33</f>
        <v>0</v>
      </c>
      <c r="AW58" s="121">
        <f>'D.1.4.1 - Zdravotechnika'!J34</f>
        <v>0</v>
      </c>
      <c r="AX58" s="121">
        <f>'D.1.4.1 - Zdravotechnika'!J35</f>
        <v>0</v>
      </c>
      <c r="AY58" s="121">
        <f>'D.1.4.1 - Zdravotechnika'!J36</f>
        <v>0</v>
      </c>
      <c r="AZ58" s="121">
        <f>'D.1.4.1 - Zdravotechnika'!F33</f>
        <v>0</v>
      </c>
      <c r="BA58" s="121">
        <f>'D.1.4.1 - Zdravotechnika'!F34</f>
        <v>0</v>
      </c>
      <c r="BB58" s="121">
        <f>'D.1.4.1 - Zdravotechnika'!F35</f>
        <v>0</v>
      </c>
      <c r="BC58" s="121">
        <f>'D.1.4.1 - Zdravotechnika'!F36</f>
        <v>0</v>
      </c>
      <c r="BD58" s="123">
        <f>'D.1.4.1 - Zdravotechnika'!F37</f>
        <v>0</v>
      </c>
      <c r="BE58" s="7"/>
      <c r="BT58" s="124" t="s">
        <v>84</v>
      </c>
      <c r="BV58" s="124" t="s">
        <v>78</v>
      </c>
      <c r="BW58" s="124" t="s">
        <v>95</v>
      </c>
      <c r="BX58" s="124" t="s">
        <v>5</v>
      </c>
      <c r="CL58" s="124" t="s">
        <v>19</v>
      </c>
      <c r="CM58" s="124" t="s">
        <v>86</v>
      </c>
    </row>
    <row r="59" s="7" customFormat="1" ht="16.5" customHeight="1">
      <c r="A59" s="112" t="s">
        <v>80</v>
      </c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'D.1.4.2 - Vzduchotechnika...'!J30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83</v>
      </c>
      <c r="AR59" s="119"/>
      <c r="AS59" s="120">
        <v>0</v>
      </c>
      <c r="AT59" s="121">
        <f>ROUND(SUM(AV59:AW59),2)</f>
        <v>0</v>
      </c>
      <c r="AU59" s="122">
        <f>'D.1.4.2 - Vzduchotechnika...'!P84</f>
        <v>0</v>
      </c>
      <c r="AV59" s="121">
        <f>'D.1.4.2 - Vzduchotechnika...'!J33</f>
        <v>0</v>
      </c>
      <c r="AW59" s="121">
        <f>'D.1.4.2 - Vzduchotechnika...'!J34</f>
        <v>0</v>
      </c>
      <c r="AX59" s="121">
        <f>'D.1.4.2 - Vzduchotechnika...'!J35</f>
        <v>0</v>
      </c>
      <c r="AY59" s="121">
        <f>'D.1.4.2 - Vzduchotechnika...'!J36</f>
        <v>0</v>
      </c>
      <c r="AZ59" s="121">
        <f>'D.1.4.2 - Vzduchotechnika...'!F33</f>
        <v>0</v>
      </c>
      <c r="BA59" s="121">
        <f>'D.1.4.2 - Vzduchotechnika...'!F34</f>
        <v>0</v>
      </c>
      <c r="BB59" s="121">
        <f>'D.1.4.2 - Vzduchotechnika...'!F35</f>
        <v>0</v>
      </c>
      <c r="BC59" s="121">
        <f>'D.1.4.2 - Vzduchotechnika...'!F36</f>
        <v>0</v>
      </c>
      <c r="BD59" s="123">
        <f>'D.1.4.2 - Vzduchotechnika...'!F37</f>
        <v>0</v>
      </c>
      <c r="BE59" s="7"/>
      <c r="BT59" s="124" t="s">
        <v>84</v>
      </c>
      <c r="BV59" s="124" t="s">
        <v>78</v>
      </c>
      <c r="BW59" s="124" t="s">
        <v>98</v>
      </c>
      <c r="BX59" s="124" t="s">
        <v>5</v>
      </c>
      <c r="CL59" s="124" t="s">
        <v>19</v>
      </c>
      <c r="CM59" s="124" t="s">
        <v>86</v>
      </c>
    </row>
    <row r="60" s="7" customFormat="1" ht="16.5" customHeight="1">
      <c r="A60" s="112" t="s">
        <v>80</v>
      </c>
      <c r="B60" s="113"/>
      <c r="C60" s="114"/>
      <c r="D60" s="115" t="s">
        <v>99</v>
      </c>
      <c r="E60" s="115"/>
      <c r="F60" s="115"/>
      <c r="G60" s="115"/>
      <c r="H60" s="115"/>
      <c r="I60" s="116"/>
      <c r="J60" s="115" t="s">
        <v>100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'D.1.4.3 - Silnoproudé ele...'!J30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v>0</v>
      </c>
      <c r="AT60" s="121">
        <f>ROUND(SUM(AV60:AW60),2)</f>
        <v>0</v>
      </c>
      <c r="AU60" s="122">
        <f>'D.1.4.3 - Silnoproudé ele...'!P86</f>
        <v>0</v>
      </c>
      <c r="AV60" s="121">
        <f>'D.1.4.3 - Silnoproudé ele...'!J33</f>
        <v>0</v>
      </c>
      <c r="AW60" s="121">
        <f>'D.1.4.3 - Silnoproudé ele...'!J34</f>
        <v>0</v>
      </c>
      <c r="AX60" s="121">
        <f>'D.1.4.3 - Silnoproudé ele...'!J35</f>
        <v>0</v>
      </c>
      <c r="AY60" s="121">
        <f>'D.1.4.3 - Silnoproudé ele...'!J36</f>
        <v>0</v>
      </c>
      <c r="AZ60" s="121">
        <f>'D.1.4.3 - Silnoproudé ele...'!F33</f>
        <v>0</v>
      </c>
      <c r="BA60" s="121">
        <f>'D.1.4.3 - Silnoproudé ele...'!F34</f>
        <v>0</v>
      </c>
      <c r="BB60" s="121">
        <f>'D.1.4.3 - Silnoproudé ele...'!F35</f>
        <v>0</v>
      </c>
      <c r="BC60" s="121">
        <f>'D.1.4.3 - Silnoproudé ele...'!F36</f>
        <v>0</v>
      </c>
      <c r="BD60" s="123">
        <f>'D.1.4.3 - Silnoproudé ele...'!F37</f>
        <v>0</v>
      </c>
      <c r="BE60" s="7"/>
      <c r="BT60" s="124" t="s">
        <v>84</v>
      </c>
      <c r="BV60" s="124" t="s">
        <v>78</v>
      </c>
      <c r="BW60" s="124" t="s">
        <v>101</v>
      </c>
      <c r="BX60" s="124" t="s">
        <v>5</v>
      </c>
      <c r="CL60" s="124" t="s">
        <v>19</v>
      </c>
      <c r="CM60" s="124" t="s">
        <v>86</v>
      </c>
    </row>
    <row r="61" s="7" customFormat="1" ht="16.5" customHeight="1">
      <c r="A61" s="7"/>
      <c r="B61" s="113"/>
      <c r="C61" s="114"/>
      <c r="D61" s="115" t="s">
        <v>102</v>
      </c>
      <c r="E61" s="115"/>
      <c r="F61" s="115"/>
      <c r="G61" s="115"/>
      <c r="H61" s="115"/>
      <c r="I61" s="116"/>
      <c r="J61" s="115" t="s">
        <v>103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25">
        <f>ROUND(SUM(AG62:AG64),2)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83</v>
      </c>
      <c r="AR61" s="119"/>
      <c r="AS61" s="120">
        <f>ROUND(SUM(AS62:AS64),2)</f>
        <v>0</v>
      </c>
      <c r="AT61" s="121">
        <f>ROUND(SUM(AV61:AW61),2)</f>
        <v>0</v>
      </c>
      <c r="AU61" s="122">
        <f>ROUND(SUM(AU62:AU64),5)</f>
        <v>0</v>
      </c>
      <c r="AV61" s="121">
        <f>ROUND(AZ61*L29,2)</f>
        <v>0</v>
      </c>
      <c r="AW61" s="121">
        <f>ROUND(BA61*L30,2)</f>
        <v>0</v>
      </c>
      <c r="AX61" s="121">
        <f>ROUND(BB61*L29,2)</f>
        <v>0</v>
      </c>
      <c r="AY61" s="121">
        <f>ROUND(BC61*L30,2)</f>
        <v>0</v>
      </c>
      <c r="AZ61" s="121">
        <f>ROUND(SUM(AZ62:AZ64),2)</f>
        <v>0</v>
      </c>
      <c r="BA61" s="121">
        <f>ROUND(SUM(BA62:BA64),2)</f>
        <v>0</v>
      </c>
      <c r="BB61" s="121">
        <f>ROUND(SUM(BB62:BB64),2)</f>
        <v>0</v>
      </c>
      <c r="BC61" s="121">
        <f>ROUND(SUM(BC62:BC64),2)</f>
        <v>0</v>
      </c>
      <c r="BD61" s="123">
        <f>ROUND(SUM(BD62:BD64),2)</f>
        <v>0</v>
      </c>
      <c r="BE61" s="7"/>
      <c r="BS61" s="124" t="s">
        <v>75</v>
      </c>
      <c r="BT61" s="124" t="s">
        <v>84</v>
      </c>
      <c r="BU61" s="124" t="s">
        <v>77</v>
      </c>
      <c r="BV61" s="124" t="s">
        <v>78</v>
      </c>
      <c r="BW61" s="124" t="s">
        <v>104</v>
      </c>
      <c r="BX61" s="124" t="s">
        <v>5</v>
      </c>
      <c r="CL61" s="124" t="s">
        <v>19</v>
      </c>
      <c r="CM61" s="124" t="s">
        <v>86</v>
      </c>
    </row>
    <row r="62" s="4" customFormat="1" ht="23.25" customHeight="1">
      <c r="A62" s="112" t="s">
        <v>80</v>
      </c>
      <c r="B62" s="64"/>
      <c r="C62" s="126"/>
      <c r="D62" s="126"/>
      <c r="E62" s="127" t="s">
        <v>105</v>
      </c>
      <c r="F62" s="127"/>
      <c r="G62" s="127"/>
      <c r="H62" s="127"/>
      <c r="I62" s="127"/>
      <c r="J62" s="126"/>
      <c r="K62" s="127" t="s">
        <v>106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'D.1.4.4.1 - Poplachová za...'!J32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107</v>
      </c>
      <c r="AR62" s="66"/>
      <c r="AS62" s="130">
        <v>0</v>
      </c>
      <c r="AT62" s="131">
        <f>ROUND(SUM(AV62:AW62),2)</f>
        <v>0</v>
      </c>
      <c r="AU62" s="132">
        <f>'D.1.4.4.1 - Poplachová za...'!P91</f>
        <v>0</v>
      </c>
      <c r="AV62" s="131">
        <f>'D.1.4.4.1 - Poplachová za...'!J35</f>
        <v>0</v>
      </c>
      <c r="AW62" s="131">
        <f>'D.1.4.4.1 - Poplachová za...'!J36</f>
        <v>0</v>
      </c>
      <c r="AX62" s="131">
        <f>'D.1.4.4.1 - Poplachová za...'!J37</f>
        <v>0</v>
      </c>
      <c r="AY62" s="131">
        <f>'D.1.4.4.1 - Poplachová za...'!J38</f>
        <v>0</v>
      </c>
      <c r="AZ62" s="131">
        <f>'D.1.4.4.1 - Poplachová za...'!F35</f>
        <v>0</v>
      </c>
      <c r="BA62" s="131">
        <f>'D.1.4.4.1 - Poplachová za...'!F36</f>
        <v>0</v>
      </c>
      <c r="BB62" s="131">
        <f>'D.1.4.4.1 - Poplachová za...'!F37</f>
        <v>0</v>
      </c>
      <c r="BC62" s="131">
        <f>'D.1.4.4.1 - Poplachová za...'!F38</f>
        <v>0</v>
      </c>
      <c r="BD62" s="133">
        <f>'D.1.4.4.1 - Poplachová za...'!F39</f>
        <v>0</v>
      </c>
      <c r="BE62" s="4"/>
      <c r="BT62" s="134" t="s">
        <v>86</v>
      </c>
      <c r="BV62" s="134" t="s">
        <v>78</v>
      </c>
      <c r="BW62" s="134" t="s">
        <v>108</v>
      </c>
      <c r="BX62" s="134" t="s">
        <v>104</v>
      </c>
      <c r="CL62" s="134" t="s">
        <v>19</v>
      </c>
    </row>
    <row r="63" s="4" customFormat="1" ht="16.5" customHeight="1">
      <c r="A63" s="112" t="s">
        <v>80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'D.1.4.4.2 - Kamerový systém'!J32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107</v>
      </c>
      <c r="AR63" s="66"/>
      <c r="AS63" s="130">
        <v>0</v>
      </c>
      <c r="AT63" s="131">
        <f>ROUND(SUM(AV63:AW63),2)</f>
        <v>0</v>
      </c>
      <c r="AU63" s="132">
        <f>'D.1.4.4.2 - Kamerový systém'!P91</f>
        <v>0</v>
      </c>
      <c r="AV63" s="131">
        <f>'D.1.4.4.2 - Kamerový systém'!J35</f>
        <v>0</v>
      </c>
      <c r="AW63" s="131">
        <f>'D.1.4.4.2 - Kamerový systém'!J36</f>
        <v>0</v>
      </c>
      <c r="AX63" s="131">
        <f>'D.1.4.4.2 - Kamerový systém'!J37</f>
        <v>0</v>
      </c>
      <c r="AY63" s="131">
        <f>'D.1.4.4.2 - Kamerový systém'!J38</f>
        <v>0</v>
      </c>
      <c r="AZ63" s="131">
        <f>'D.1.4.4.2 - Kamerový systém'!F35</f>
        <v>0</v>
      </c>
      <c r="BA63" s="131">
        <f>'D.1.4.4.2 - Kamerový systém'!F36</f>
        <v>0</v>
      </c>
      <c r="BB63" s="131">
        <f>'D.1.4.4.2 - Kamerový systém'!F37</f>
        <v>0</v>
      </c>
      <c r="BC63" s="131">
        <f>'D.1.4.4.2 - Kamerový systém'!F38</f>
        <v>0</v>
      </c>
      <c r="BD63" s="133">
        <f>'D.1.4.4.2 - Kamerový systém'!F39</f>
        <v>0</v>
      </c>
      <c r="BE63" s="4"/>
      <c r="BT63" s="134" t="s">
        <v>86</v>
      </c>
      <c r="BV63" s="134" t="s">
        <v>78</v>
      </c>
      <c r="BW63" s="134" t="s">
        <v>111</v>
      </c>
      <c r="BX63" s="134" t="s">
        <v>104</v>
      </c>
      <c r="CL63" s="134" t="s">
        <v>19</v>
      </c>
    </row>
    <row r="64" s="4" customFormat="1" ht="16.5" customHeight="1">
      <c r="A64" s="112" t="s">
        <v>80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'D.1.4.4.3 - Datové rozvaděče'!J32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107</v>
      </c>
      <c r="AR64" s="66"/>
      <c r="AS64" s="130">
        <v>0</v>
      </c>
      <c r="AT64" s="131">
        <f>ROUND(SUM(AV64:AW64),2)</f>
        <v>0</v>
      </c>
      <c r="AU64" s="132">
        <f>'D.1.4.4.3 - Datové rozvaděče'!P91</f>
        <v>0</v>
      </c>
      <c r="AV64" s="131">
        <f>'D.1.4.4.3 - Datové rozvaděče'!J35</f>
        <v>0</v>
      </c>
      <c r="AW64" s="131">
        <f>'D.1.4.4.3 - Datové rozvaděče'!J36</f>
        <v>0</v>
      </c>
      <c r="AX64" s="131">
        <f>'D.1.4.4.3 - Datové rozvaděče'!J37</f>
        <v>0</v>
      </c>
      <c r="AY64" s="131">
        <f>'D.1.4.4.3 - Datové rozvaděče'!J38</f>
        <v>0</v>
      </c>
      <c r="AZ64" s="131">
        <f>'D.1.4.4.3 - Datové rozvaděče'!F35</f>
        <v>0</v>
      </c>
      <c r="BA64" s="131">
        <f>'D.1.4.4.3 - Datové rozvaděče'!F36</f>
        <v>0</v>
      </c>
      <c r="BB64" s="131">
        <f>'D.1.4.4.3 - Datové rozvaděče'!F37</f>
        <v>0</v>
      </c>
      <c r="BC64" s="131">
        <f>'D.1.4.4.3 - Datové rozvaděče'!F38</f>
        <v>0</v>
      </c>
      <c r="BD64" s="133">
        <f>'D.1.4.4.3 - Datové rozvaděče'!F39</f>
        <v>0</v>
      </c>
      <c r="BE64" s="4"/>
      <c r="BT64" s="134" t="s">
        <v>86</v>
      </c>
      <c r="BV64" s="134" t="s">
        <v>78</v>
      </c>
      <c r="BW64" s="134" t="s">
        <v>114</v>
      </c>
      <c r="BX64" s="134" t="s">
        <v>104</v>
      </c>
      <c r="CL64" s="134" t="s">
        <v>19</v>
      </c>
    </row>
    <row r="65" s="7" customFormat="1" ht="24.75" customHeight="1">
      <c r="A65" s="112" t="s">
        <v>80</v>
      </c>
      <c r="B65" s="113"/>
      <c r="C65" s="114"/>
      <c r="D65" s="115" t="s">
        <v>115</v>
      </c>
      <c r="E65" s="115"/>
      <c r="F65" s="115"/>
      <c r="G65" s="115"/>
      <c r="H65" s="115"/>
      <c r="I65" s="116"/>
      <c r="J65" s="115" t="s">
        <v>116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'ON a VRN - Ostatní a vedl...'!J30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83</v>
      </c>
      <c r="AR65" s="119"/>
      <c r="AS65" s="135">
        <v>0</v>
      </c>
      <c r="AT65" s="136">
        <f>ROUND(SUM(AV65:AW65),2)</f>
        <v>0</v>
      </c>
      <c r="AU65" s="137">
        <f>'ON a VRN - Ostatní a vedl...'!P80</f>
        <v>0</v>
      </c>
      <c r="AV65" s="136">
        <f>'ON a VRN - Ostatní a vedl...'!J33</f>
        <v>0</v>
      </c>
      <c r="AW65" s="136">
        <f>'ON a VRN - Ostatní a vedl...'!J34</f>
        <v>0</v>
      </c>
      <c r="AX65" s="136">
        <f>'ON a VRN - Ostatní a vedl...'!J35</f>
        <v>0</v>
      </c>
      <c r="AY65" s="136">
        <f>'ON a VRN - Ostatní a vedl...'!J36</f>
        <v>0</v>
      </c>
      <c r="AZ65" s="136">
        <f>'ON a VRN - Ostatní a vedl...'!F33</f>
        <v>0</v>
      </c>
      <c r="BA65" s="136">
        <f>'ON a VRN - Ostatní a vedl...'!F34</f>
        <v>0</v>
      </c>
      <c r="BB65" s="136">
        <f>'ON a VRN - Ostatní a vedl...'!F35</f>
        <v>0</v>
      </c>
      <c r="BC65" s="136">
        <f>'ON a VRN - Ostatní a vedl...'!F36</f>
        <v>0</v>
      </c>
      <c r="BD65" s="138">
        <f>'ON a VRN - Ostatní a vedl...'!F37</f>
        <v>0</v>
      </c>
      <c r="BE65" s="7"/>
      <c r="BT65" s="124" t="s">
        <v>84</v>
      </c>
      <c r="BV65" s="124" t="s">
        <v>78</v>
      </c>
      <c r="BW65" s="124" t="s">
        <v>117</v>
      </c>
      <c r="BX65" s="124" t="s">
        <v>5</v>
      </c>
      <c r="CL65" s="124" t="s">
        <v>19</v>
      </c>
      <c r="CM65" s="124" t="s">
        <v>86</v>
      </c>
    </row>
    <row r="66" s="2" customFormat="1" ht="30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</sheetData>
  <sheetProtection sheet="1" formatColumns="0" formatRows="0" objects="1" scenarios="1" spinCount="100000" saltValue="PjoWUxwrh7ZsZy7bpflVNjzlmmydrkinkOz4ozLcSTsXn1ib3vOFufGxhqkOw0kpIygYbKnFfM9IAWxsvzRzLg==" hashValue="Yd5L84NdtTDvq8vu2vUEr3wXBOrN8LNzrb38djm7b861j/oYua+3qtH8OMbgF5ttEr1BMMHv87cEL2T2Cs65pw==" algorithmName="SHA-512" password="CC35"/>
  <mergeCells count="82">
    <mergeCell ref="C52:G52"/>
    <mergeCell ref="D57:H57"/>
    <mergeCell ref="D55:H55"/>
    <mergeCell ref="D58:H58"/>
    <mergeCell ref="D61:H61"/>
    <mergeCell ref="D60:H60"/>
    <mergeCell ref="D59:H59"/>
    <mergeCell ref="D56:H56"/>
    <mergeCell ref="E64:I64"/>
    <mergeCell ref="E62:I62"/>
    <mergeCell ref="E63:I63"/>
    <mergeCell ref="I52:AF52"/>
    <mergeCell ref="J59:AF59"/>
    <mergeCell ref="J60:AF60"/>
    <mergeCell ref="J61:AF61"/>
    <mergeCell ref="J57:AF57"/>
    <mergeCell ref="J56:AF56"/>
    <mergeCell ref="J58:AF58"/>
    <mergeCell ref="J55:AF55"/>
    <mergeCell ref="K63:AF63"/>
    <mergeCell ref="K62:AF62"/>
    <mergeCell ref="K64:AF64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4:AM64"/>
    <mergeCell ref="AG63:AM63"/>
    <mergeCell ref="AG62:AM62"/>
    <mergeCell ref="AG61:AM61"/>
    <mergeCell ref="AG60:AM60"/>
    <mergeCell ref="AG52:AM52"/>
    <mergeCell ref="AG59:AM59"/>
    <mergeCell ref="AG56:AM56"/>
    <mergeCell ref="AG58:AM58"/>
    <mergeCell ref="AG57:AM57"/>
    <mergeCell ref="AG55:AM55"/>
    <mergeCell ref="AM47:AN47"/>
    <mergeCell ref="AM50:AP50"/>
    <mergeCell ref="AM49:AP49"/>
    <mergeCell ref="AN57:AP57"/>
    <mergeCell ref="AN64:AP64"/>
    <mergeCell ref="AN63:AP63"/>
    <mergeCell ref="AN55:AP55"/>
    <mergeCell ref="AN58:AP58"/>
    <mergeCell ref="AN62:AP62"/>
    <mergeCell ref="AN61:AP61"/>
    <mergeCell ref="AN56:AP56"/>
    <mergeCell ref="AN60:AP60"/>
    <mergeCell ref="AN59:AP59"/>
    <mergeCell ref="AN52:AP52"/>
    <mergeCell ref="AS49:AT51"/>
    <mergeCell ref="AN65:AP65"/>
    <mergeCell ref="AG65:AM65"/>
    <mergeCell ref="AN54:AP54"/>
  </mergeCells>
  <hyperlinks>
    <hyperlink ref="A55" location="'D.1.1 - Architektonicko s...'!C2" display="/"/>
    <hyperlink ref="A56" location="'D.1.2 - Stavebně mechanic...'!C2" display="/"/>
    <hyperlink ref="A57" location="'D.1.3 - Požárně bezpečnos...'!C2" display="/"/>
    <hyperlink ref="A58" location="'D.1.4.1 - Zdravotechnika'!C2" display="/"/>
    <hyperlink ref="A59" location="'D.1.4.2 - Vzduchotechnika...'!C2" display="/"/>
    <hyperlink ref="A60" location="'D.1.4.3 - Silnoproudé ele...'!C2" display="/"/>
    <hyperlink ref="A62" location="'D.1.4.4.1 - Poplachová za...'!C2" display="/"/>
    <hyperlink ref="A63" location="'D.1.4.4.2 - Kamerový systém'!C2" display="/"/>
    <hyperlink ref="A64" location="'D.1.4.4.3 - Datové rozvaděče'!C2" display="/"/>
    <hyperlink ref="A65" location="'ON a VRN - Ostatní a ved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9" t="s">
        <v>118</v>
      </c>
      <c r="BA2" s="139" t="s">
        <v>19</v>
      </c>
      <c r="BB2" s="139" t="s">
        <v>19</v>
      </c>
      <c r="BC2" s="139" t="s">
        <v>119</v>
      </c>
      <c r="BD2" s="13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  <c r="AZ3" s="139" t="s">
        <v>120</v>
      </c>
      <c r="BA3" s="139" t="s">
        <v>19</v>
      </c>
      <c r="BB3" s="139" t="s">
        <v>19</v>
      </c>
      <c r="BC3" s="139" t="s">
        <v>121</v>
      </c>
      <c r="BD3" s="139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  <c r="AZ4" s="139" t="s">
        <v>123</v>
      </c>
      <c r="BA4" s="139" t="s">
        <v>19</v>
      </c>
      <c r="BB4" s="139" t="s">
        <v>19</v>
      </c>
      <c r="BC4" s="139" t="s">
        <v>124</v>
      </c>
      <c r="BD4" s="139" t="s">
        <v>86</v>
      </c>
    </row>
    <row r="5" s="1" customFormat="1" ht="6.96" customHeight="1">
      <c r="B5" s="21"/>
      <c r="L5" s="21"/>
      <c r="AZ5" s="139" t="s">
        <v>125</v>
      </c>
      <c r="BA5" s="139" t="s">
        <v>19</v>
      </c>
      <c r="BB5" s="139" t="s">
        <v>19</v>
      </c>
      <c r="BC5" s="139" t="s">
        <v>126</v>
      </c>
      <c r="BD5" s="139" t="s">
        <v>86</v>
      </c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128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24. 8. 2022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39</v>
      </c>
      <c r="F24" s="39"/>
      <c r="G24" s="39"/>
      <c r="H24" s="39"/>
      <c r="I24" s="144" t="s">
        <v>29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ROUND(J90,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ROUND((SUM(BE90:BE352)),  2)</f>
        <v>0</v>
      </c>
      <c r="G33" s="39"/>
      <c r="H33" s="39"/>
      <c r="I33" s="159">
        <v>0.20999999999999999</v>
      </c>
      <c r="J33" s="158">
        <f>ROUND(((SUM(BE90:BE352))*I33),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ROUND((SUM(BF90:BF352)),  2)</f>
        <v>0</v>
      </c>
      <c r="G34" s="39"/>
      <c r="H34" s="39"/>
      <c r="I34" s="159">
        <v>0.14999999999999999</v>
      </c>
      <c r="J34" s="158">
        <f>ROUND(((SUM(BF90:BF352))*I34),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ROUND((SUM(BG90:BG352)),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ROUND((SUM(BH90:BH352)),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ROUND((SUM(BI90:BI352)),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129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71" t="str">
        <f>E7</f>
        <v xml:space="preserve">Vybudování záložní serverovny v areálu BKOM Masná – Porážka pro zálohu IS BKOM a systémů v majetku SMB  ve správě BKOM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D.1.1 - Architektonicko stavební řešení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24. 8. 2022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Brněnské komunikace a.s.</v>
      </c>
      <c r="G54" s="41"/>
      <c r="H54" s="41"/>
      <c r="I54" s="33" t="s">
        <v>33</v>
      </c>
      <c r="J54" s="37" t="str">
        <f>E21</f>
        <v>Cube project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Vojtěch Biolek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130</v>
      </c>
      <c r="D57" s="173"/>
      <c r="E57" s="173"/>
      <c r="F57" s="173"/>
      <c r="G57" s="173"/>
      <c r="H57" s="173"/>
      <c r="I57" s="173"/>
      <c r="J57" s="174" t="s">
        <v>131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132</v>
      </c>
    </row>
    <row r="60" s="9" customFormat="1" ht="24.96" customHeight="1">
      <c r="A60" s="9"/>
      <c r="B60" s="176"/>
      <c r="C60" s="177"/>
      <c r="D60" s="178" t="s">
        <v>133</v>
      </c>
      <c r="E60" s="179"/>
      <c r="F60" s="179"/>
      <c r="G60" s="179"/>
      <c r="H60" s="179"/>
      <c r="I60" s="179"/>
      <c r="J60" s="180">
        <f>J91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134</v>
      </c>
      <c r="E61" s="184"/>
      <c r="F61" s="184"/>
      <c r="G61" s="184"/>
      <c r="H61" s="184"/>
      <c r="I61" s="184"/>
      <c r="J61" s="185">
        <f>J92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135</v>
      </c>
      <c r="E62" s="184"/>
      <c r="F62" s="184"/>
      <c r="G62" s="184"/>
      <c r="H62" s="184"/>
      <c r="I62" s="184"/>
      <c r="J62" s="185">
        <f>J118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136</v>
      </c>
      <c r="E63" s="184"/>
      <c r="F63" s="184"/>
      <c r="G63" s="184"/>
      <c r="H63" s="184"/>
      <c r="I63" s="184"/>
      <c r="J63" s="185">
        <f>J215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137</v>
      </c>
      <c r="E64" s="184"/>
      <c r="F64" s="184"/>
      <c r="G64" s="184"/>
      <c r="H64" s="184"/>
      <c r="I64" s="184"/>
      <c r="J64" s="185">
        <f>J271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138</v>
      </c>
      <c r="E65" s="184"/>
      <c r="F65" s="184"/>
      <c r="G65" s="184"/>
      <c r="H65" s="184"/>
      <c r="I65" s="184"/>
      <c r="J65" s="185">
        <f>J281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139</v>
      </c>
      <c r="E66" s="179"/>
      <c r="F66" s="179"/>
      <c r="G66" s="179"/>
      <c r="H66" s="179"/>
      <c r="I66" s="179"/>
      <c r="J66" s="180">
        <f>J284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6"/>
      <c r="D67" s="183" t="s">
        <v>140</v>
      </c>
      <c r="E67" s="184"/>
      <c r="F67" s="184"/>
      <c r="G67" s="184"/>
      <c r="H67" s="184"/>
      <c r="I67" s="184"/>
      <c r="J67" s="185">
        <f>J285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141</v>
      </c>
      <c r="E68" s="184"/>
      <c r="F68" s="184"/>
      <c r="G68" s="184"/>
      <c r="H68" s="184"/>
      <c r="I68" s="184"/>
      <c r="J68" s="185">
        <f>J322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142</v>
      </c>
      <c r="E69" s="184"/>
      <c r="F69" s="184"/>
      <c r="G69" s="184"/>
      <c r="H69" s="184"/>
      <c r="I69" s="184"/>
      <c r="J69" s="185">
        <f>J334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143</v>
      </c>
      <c r="E70" s="179"/>
      <c r="F70" s="179"/>
      <c r="G70" s="179"/>
      <c r="H70" s="179"/>
      <c r="I70" s="179"/>
      <c r="J70" s="180">
        <f>J351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144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39.75" customHeight="1">
      <c r="A80" s="39"/>
      <c r="B80" s="40"/>
      <c r="C80" s="41"/>
      <c r="D80" s="41"/>
      <c r="E80" s="171" t="str">
        <f>E7</f>
        <v xml:space="preserve">Vybudování záložní serverovny v areálu BKOM Masná – Porážka pro zálohu IS BKOM a systémů v majetku SMB  ve správě BKOM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127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D.1.1 - Architektonicko stavební řešení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 xml:space="preserve"> </v>
      </c>
      <c r="G84" s="41"/>
      <c r="H84" s="41"/>
      <c r="I84" s="33" t="s">
        <v>23</v>
      </c>
      <c r="J84" s="73" t="str">
        <f>IF(J12="","",J12)</f>
        <v>24. 8. 2022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Brněnské komunikace a.s.</v>
      </c>
      <c r="G86" s="41"/>
      <c r="H86" s="41"/>
      <c r="I86" s="33" t="s">
        <v>33</v>
      </c>
      <c r="J86" s="37" t="str">
        <f>E21</f>
        <v>Cube project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>Ing. Vojtěch Biolek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145</v>
      </c>
      <c r="D89" s="190" t="s">
        <v>61</v>
      </c>
      <c r="E89" s="190" t="s">
        <v>57</v>
      </c>
      <c r="F89" s="190" t="s">
        <v>58</v>
      </c>
      <c r="G89" s="190" t="s">
        <v>146</v>
      </c>
      <c r="H89" s="190" t="s">
        <v>147</v>
      </c>
      <c r="I89" s="190" t="s">
        <v>148</v>
      </c>
      <c r="J89" s="190" t="s">
        <v>131</v>
      </c>
      <c r="K89" s="191" t="s">
        <v>149</v>
      </c>
      <c r="L89" s="192"/>
      <c r="M89" s="93" t="s">
        <v>19</v>
      </c>
      <c r="N89" s="94" t="s">
        <v>46</v>
      </c>
      <c r="O89" s="94" t="s">
        <v>150</v>
      </c>
      <c r="P89" s="94" t="s">
        <v>151</v>
      </c>
      <c r="Q89" s="94" t="s">
        <v>152</v>
      </c>
      <c r="R89" s="94" t="s">
        <v>153</v>
      </c>
      <c r="S89" s="94" t="s">
        <v>154</v>
      </c>
      <c r="T89" s="95" t="s">
        <v>155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156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P91+P284+P351</f>
        <v>0</v>
      </c>
      <c r="Q90" s="97"/>
      <c r="R90" s="195">
        <f>R91+R284+R351</f>
        <v>38.750614709999994</v>
      </c>
      <c r="S90" s="97"/>
      <c r="T90" s="196">
        <f>T91+T284+T351</f>
        <v>22.557350339999999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132</v>
      </c>
      <c r="BK90" s="197">
        <f>BK91+BK284+BK351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157</v>
      </c>
      <c r="F91" s="201" t="s">
        <v>158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P92+P118+P215+P271+P281</f>
        <v>0</v>
      </c>
      <c r="Q91" s="206"/>
      <c r="R91" s="207">
        <f>R92+R118+R215+R271+R281</f>
        <v>35.836842489999995</v>
      </c>
      <c r="S91" s="206"/>
      <c r="T91" s="208">
        <f>T92+T118+T215+T271+T281</f>
        <v>22.062950000000001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84</v>
      </c>
      <c r="AT91" s="210" t="s">
        <v>75</v>
      </c>
      <c r="AU91" s="210" t="s">
        <v>76</v>
      </c>
      <c r="AY91" s="209" t="s">
        <v>159</v>
      </c>
      <c r="BK91" s="211">
        <f>BK92+BK118+BK215+BK271+BK281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160</v>
      </c>
      <c r="F92" s="212" t="s">
        <v>161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SUM(P93:P117)</f>
        <v>0</v>
      </c>
      <c r="Q92" s="206"/>
      <c r="R92" s="207">
        <f>SUM(R93:R117)</f>
        <v>7.1957293599999996</v>
      </c>
      <c r="S92" s="206"/>
      <c r="T92" s="208">
        <f>SUM(T93:T117)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84</v>
      </c>
      <c r="AY92" s="209" t="s">
        <v>159</v>
      </c>
      <c r="BK92" s="211">
        <f>SUM(BK93:BK117)</f>
        <v>0</v>
      </c>
    </row>
    <row r="93" s="2" customFormat="1" ht="44.25" customHeight="1">
      <c r="A93" s="39"/>
      <c r="B93" s="40"/>
      <c r="C93" s="214" t="s">
        <v>84</v>
      </c>
      <c r="D93" s="214" t="s">
        <v>162</v>
      </c>
      <c r="E93" s="215" t="s">
        <v>163</v>
      </c>
      <c r="F93" s="216" t="s">
        <v>164</v>
      </c>
      <c r="G93" s="217" t="s">
        <v>165</v>
      </c>
      <c r="H93" s="218">
        <v>46.264000000000003</v>
      </c>
      <c r="I93" s="219"/>
      <c r="J93" s="220">
        <f>ROUND(I93*H93,2)</f>
        <v>0</v>
      </c>
      <c r="K93" s="216" t="s">
        <v>166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0.15273999999999999</v>
      </c>
      <c r="R93" s="223">
        <f>Q93*H93</f>
        <v>7.0663633599999995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162</v>
      </c>
      <c r="AU93" s="225" t="s">
        <v>86</v>
      </c>
      <c r="AY93" s="18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167</v>
      </c>
      <c r="BM93" s="225" t="s">
        <v>168</v>
      </c>
    </row>
    <row r="94" s="2" customFormat="1">
      <c r="A94" s="39"/>
      <c r="B94" s="40"/>
      <c r="C94" s="41"/>
      <c r="D94" s="227" t="s">
        <v>169</v>
      </c>
      <c r="E94" s="41"/>
      <c r="F94" s="228" t="s">
        <v>170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169</v>
      </c>
      <c r="AU94" s="18" t="s">
        <v>86</v>
      </c>
    </row>
    <row r="95" s="13" customFormat="1">
      <c r="A95" s="13"/>
      <c r="B95" s="232"/>
      <c r="C95" s="233"/>
      <c r="D95" s="234" t="s">
        <v>171</v>
      </c>
      <c r="E95" s="235" t="s">
        <v>19</v>
      </c>
      <c r="F95" s="236" t="s">
        <v>172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171</v>
      </c>
      <c r="AU95" s="242" t="s">
        <v>86</v>
      </c>
      <c r="AV95" s="13" t="s">
        <v>84</v>
      </c>
      <c r="AW95" s="13" t="s">
        <v>37</v>
      </c>
      <c r="AX95" s="13" t="s">
        <v>76</v>
      </c>
      <c r="AY95" s="242" t="s">
        <v>159</v>
      </c>
    </row>
    <row r="96" s="14" customFormat="1">
      <c r="A96" s="14"/>
      <c r="B96" s="243"/>
      <c r="C96" s="244"/>
      <c r="D96" s="234" t="s">
        <v>171</v>
      </c>
      <c r="E96" s="245" t="s">
        <v>19</v>
      </c>
      <c r="F96" s="246" t="s">
        <v>173</v>
      </c>
      <c r="G96" s="244"/>
      <c r="H96" s="247">
        <v>23.399999999999999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171</v>
      </c>
      <c r="AU96" s="253" t="s">
        <v>86</v>
      </c>
      <c r="AV96" s="14" t="s">
        <v>86</v>
      </c>
      <c r="AW96" s="14" t="s">
        <v>37</v>
      </c>
      <c r="AX96" s="14" t="s">
        <v>76</v>
      </c>
      <c r="AY96" s="253" t="s">
        <v>159</v>
      </c>
    </row>
    <row r="97" s="14" customFormat="1">
      <c r="A97" s="14"/>
      <c r="B97" s="243"/>
      <c r="C97" s="244"/>
      <c r="D97" s="234" t="s">
        <v>171</v>
      </c>
      <c r="E97" s="245" t="s">
        <v>19</v>
      </c>
      <c r="F97" s="246" t="s">
        <v>174</v>
      </c>
      <c r="G97" s="244"/>
      <c r="H97" s="247">
        <v>0.60499999999999998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171</v>
      </c>
      <c r="AU97" s="253" t="s">
        <v>86</v>
      </c>
      <c r="AV97" s="14" t="s">
        <v>86</v>
      </c>
      <c r="AW97" s="14" t="s">
        <v>37</v>
      </c>
      <c r="AX97" s="14" t="s">
        <v>76</v>
      </c>
      <c r="AY97" s="253" t="s">
        <v>159</v>
      </c>
    </row>
    <row r="98" s="14" customFormat="1">
      <c r="A98" s="14"/>
      <c r="B98" s="243"/>
      <c r="C98" s="244"/>
      <c r="D98" s="234" t="s">
        <v>171</v>
      </c>
      <c r="E98" s="245" t="s">
        <v>19</v>
      </c>
      <c r="F98" s="246" t="s">
        <v>175</v>
      </c>
      <c r="G98" s="244"/>
      <c r="H98" s="247">
        <v>20.399999999999999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171</v>
      </c>
      <c r="AU98" s="253" t="s">
        <v>86</v>
      </c>
      <c r="AV98" s="14" t="s">
        <v>86</v>
      </c>
      <c r="AW98" s="14" t="s">
        <v>37</v>
      </c>
      <c r="AX98" s="14" t="s">
        <v>76</v>
      </c>
      <c r="AY98" s="253" t="s">
        <v>159</v>
      </c>
    </row>
    <row r="99" s="14" customFormat="1">
      <c r="A99" s="14"/>
      <c r="B99" s="243"/>
      <c r="C99" s="244"/>
      <c r="D99" s="234" t="s">
        <v>171</v>
      </c>
      <c r="E99" s="245" t="s">
        <v>19</v>
      </c>
      <c r="F99" s="246" t="s">
        <v>176</v>
      </c>
      <c r="G99" s="244"/>
      <c r="H99" s="247">
        <v>-2.141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171</v>
      </c>
      <c r="AU99" s="253" t="s">
        <v>86</v>
      </c>
      <c r="AV99" s="14" t="s">
        <v>86</v>
      </c>
      <c r="AW99" s="14" t="s">
        <v>37</v>
      </c>
      <c r="AX99" s="14" t="s">
        <v>76</v>
      </c>
      <c r="AY99" s="253" t="s">
        <v>159</v>
      </c>
    </row>
    <row r="100" s="14" customFormat="1">
      <c r="A100" s="14"/>
      <c r="B100" s="243"/>
      <c r="C100" s="244"/>
      <c r="D100" s="234" t="s">
        <v>171</v>
      </c>
      <c r="E100" s="245" t="s">
        <v>19</v>
      </c>
      <c r="F100" s="246" t="s">
        <v>177</v>
      </c>
      <c r="G100" s="244"/>
      <c r="H100" s="247">
        <v>4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171</v>
      </c>
      <c r="AU100" s="253" t="s">
        <v>86</v>
      </c>
      <c r="AV100" s="14" t="s">
        <v>86</v>
      </c>
      <c r="AW100" s="14" t="s">
        <v>37</v>
      </c>
      <c r="AX100" s="14" t="s">
        <v>76</v>
      </c>
      <c r="AY100" s="253" t="s">
        <v>159</v>
      </c>
    </row>
    <row r="101" s="15" customFormat="1">
      <c r="A101" s="15"/>
      <c r="B101" s="254"/>
      <c r="C101" s="255"/>
      <c r="D101" s="234" t="s">
        <v>171</v>
      </c>
      <c r="E101" s="256" t="s">
        <v>125</v>
      </c>
      <c r="F101" s="257" t="s">
        <v>178</v>
      </c>
      <c r="G101" s="255"/>
      <c r="H101" s="258">
        <v>46.264000000000003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171</v>
      </c>
      <c r="AU101" s="264" t="s">
        <v>86</v>
      </c>
      <c r="AV101" s="15" t="s">
        <v>167</v>
      </c>
      <c r="AW101" s="15" t="s">
        <v>37</v>
      </c>
      <c r="AX101" s="15" t="s">
        <v>84</v>
      </c>
      <c r="AY101" s="264" t="s">
        <v>159</v>
      </c>
    </row>
    <row r="102" s="2" customFormat="1" ht="37.8" customHeight="1">
      <c r="A102" s="39"/>
      <c r="B102" s="40"/>
      <c r="C102" s="214" t="s">
        <v>86</v>
      </c>
      <c r="D102" s="214" t="s">
        <v>162</v>
      </c>
      <c r="E102" s="215" t="s">
        <v>179</v>
      </c>
      <c r="F102" s="216" t="s">
        <v>180</v>
      </c>
      <c r="G102" s="217" t="s">
        <v>181</v>
      </c>
      <c r="H102" s="218">
        <v>2</v>
      </c>
      <c r="I102" s="219"/>
      <c r="J102" s="220">
        <f>ROUND(I102*H102,2)</f>
        <v>0</v>
      </c>
      <c r="K102" s="216" t="s">
        <v>166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0.062210000000000001</v>
      </c>
      <c r="R102" s="223">
        <f>Q102*H102</f>
        <v>0.12442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162</v>
      </c>
      <c r="AU102" s="225" t="s">
        <v>86</v>
      </c>
      <c r="AY102" s="18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167</v>
      </c>
      <c r="BM102" s="225" t="s">
        <v>182</v>
      </c>
    </row>
    <row r="103" s="2" customFormat="1">
      <c r="A103" s="39"/>
      <c r="B103" s="40"/>
      <c r="C103" s="41"/>
      <c r="D103" s="227" t="s">
        <v>169</v>
      </c>
      <c r="E103" s="41"/>
      <c r="F103" s="228" t="s">
        <v>183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169</v>
      </c>
      <c r="AU103" s="18" t="s">
        <v>86</v>
      </c>
    </row>
    <row r="104" s="13" customFormat="1">
      <c r="A104" s="13"/>
      <c r="B104" s="232"/>
      <c r="C104" s="233"/>
      <c r="D104" s="234" t="s">
        <v>171</v>
      </c>
      <c r="E104" s="235" t="s">
        <v>19</v>
      </c>
      <c r="F104" s="236" t="s">
        <v>184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171</v>
      </c>
      <c r="AU104" s="242" t="s">
        <v>86</v>
      </c>
      <c r="AV104" s="13" t="s">
        <v>84</v>
      </c>
      <c r="AW104" s="13" t="s">
        <v>37</v>
      </c>
      <c r="AX104" s="13" t="s">
        <v>76</v>
      </c>
      <c r="AY104" s="242" t="s">
        <v>159</v>
      </c>
    </row>
    <row r="105" s="14" customFormat="1">
      <c r="A105" s="14"/>
      <c r="B105" s="243"/>
      <c r="C105" s="244"/>
      <c r="D105" s="234" t="s">
        <v>171</v>
      </c>
      <c r="E105" s="245" t="s">
        <v>19</v>
      </c>
      <c r="F105" s="246" t="s">
        <v>86</v>
      </c>
      <c r="G105" s="244"/>
      <c r="H105" s="247">
        <v>2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171</v>
      </c>
      <c r="AU105" s="253" t="s">
        <v>86</v>
      </c>
      <c r="AV105" s="14" t="s">
        <v>86</v>
      </c>
      <c r="AW105" s="14" t="s">
        <v>37</v>
      </c>
      <c r="AX105" s="14" t="s">
        <v>76</v>
      </c>
      <c r="AY105" s="253" t="s">
        <v>159</v>
      </c>
    </row>
    <row r="106" s="15" customFormat="1">
      <c r="A106" s="15"/>
      <c r="B106" s="254"/>
      <c r="C106" s="255"/>
      <c r="D106" s="234" t="s">
        <v>171</v>
      </c>
      <c r="E106" s="256" t="s">
        <v>19</v>
      </c>
      <c r="F106" s="257" t="s">
        <v>178</v>
      </c>
      <c r="G106" s="255"/>
      <c r="H106" s="258">
        <v>2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4" t="s">
        <v>171</v>
      </c>
      <c r="AU106" s="264" t="s">
        <v>86</v>
      </c>
      <c r="AV106" s="15" t="s">
        <v>167</v>
      </c>
      <c r="AW106" s="15" t="s">
        <v>37</v>
      </c>
      <c r="AX106" s="15" t="s">
        <v>84</v>
      </c>
      <c r="AY106" s="264" t="s">
        <v>159</v>
      </c>
    </row>
    <row r="107" s="2" customFormat="1" ht="24.15" customHeight="1">
      <c r="A107" s="39"/>
      <c r="B107" s="40"/>
      <c r="C107" s="214" t="s">
        <v>160</v>
      </c>
      <c r="D107" s="214" t="s">
        <v>162</v>
      </c>
      <c r="E107" s="215" t="s">
        <v>185</v>
      </c>
      <c r="F107" s="216" t="s">
        <v>186</v>
      </c>
      <c r="G107" s="217" t="s">
        <v>187</v>
      </c>
      <c r="H107" s="218">
        <v>22.800000000000001</v>
      </c>
      <c r="I107" s="219"/>
      <c r="J107" s="220">
        <f>ROUND(I107*H107,2)</f>
        <v>0</v>
      </c>
      <c r="K107" s="216" t="s">
        <v>166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0.00012</v>
      </c>
      <c r="R107" s="223">
        <f>Q107*H107</f>
        <v>0.0027360000000000002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162</v>
      </c>
      <c r="AU107" s="225" t="s">
        <v>86</v>
      </c>
      <c r="AY107" s="18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167</v>
      </c>
      <c r="BM107" s="225" t="s">
        <v>188</v>
      </c>
    </row>
    <row r="108" s="2" customFormat="1">
      <c r="A108" s="39"/>
      <c r="B108" s="40"/>
      <c r="C108" s="41"/>
      <c r="D108" s="227" t="s">
        <v>169</v>
      </c>
      <c r="E108" s="41"/>
      <c r="F108" s="228" t="s">
        <v>189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169</v>
      </c>
      <c r="AU108" s="18" t="s">
        <v>86</v>
      </c>
    </row>
    <row r="109" s="13" customFormat="1">
      <c r="A109" s="13"/>
      <c r="B109" s="232"/>
      <c r="C109" s="233"/>
      <c r="D109" s="234" t="s">
        <v>171</v>
      </c>
      <c r="E109" s="235" t="s">
        <v>19</v>
      </c>
      <c r="F109" s="236" t="s">
        <v>190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171</v>
      </c>
      <c r="AU109" s="242" t="s">
        <v>86</v>
      </c>
      <c r="AV109" s="13" t="s">
        <v>84</v>
      </c>
      <c r="AW109" s="13" t="s">
        <v>37</v>
      </c>
      <c r="AX109" s="13" t="s">
        <v>76</v>
      </c>
      <c r="AY109" s="242" t="s">
        <v>159</v>
      </c>
    </row>
    <row r="110" s="14" customFormat="1">
      <c r="A110" s="14"/>
      <c r="B110" s="243"/>
      <c r="C110" s="244"/>
      <c r="D110" s="234" t="s">
        <v>171</v>
      </c>
      <c r="E110" s="245" t="s">
        <v>19</v>
      </c>
      <c r="F110" s="246" t="s">
        <v>191</v>
      </c>
      <c r="G110" s="244"/>
      <c r="H110" s="247">
        <v>22.800000000000001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171</v>
      </c>
      <c r="AU110" s="253" t="s">
        <v>86</v>
      </c>
      <c r="AV110" s="14" t="s">
        <v>86</v>
      </c>
      <c r="AW110" s="14" t="s">
        <v>37</v>
      </c>
      <c r="AX110" s="14" t="s">
        <v>76</v>
      </c>
      <c r="AY110" s="253" t="s">
        <v>159</v>
      </c>
    </row>
    <row r="111" s="15" customFormat="1">
      <c r="A111" s="15"/>
      <c r="B111" s="254"/>
      <c r="C111" s="255"/>
      <c r="D111" s="234" t="s">
        <v>171</v>
      </c>
      <c r="E111" s="256" t="s">
        <v>19</v>
      </c>
      <c r="F111" s="257" t="s">
        <v>178</v>
      </c>
      <c r="G111" s="255"/>
      <c r="H111" s="258">
        <v>22.800000000000001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171</v>
      </c>
      <c r="AU111" s="264" t="s">
        <v>86</v>
      </c>
      <c r="AV111" s="15" t="s">
        <v>167</v>
      </c>
      <c r="AW111" s="15" t="s">
        <v>37</v>
      </c>
      <c r="AX111" s="15" t="s">
        <v>84</v>
      </c>
      <c r="AY111" s="264" t="s">
        <v>159</v>
      </c>
    </row>
    <row r="112" s="2" customFormat="1" ht="24.15" customHeight="1">
      <c r="A112" s="39"/>
      <c r="B112" s="40"/>
      <c r="C112" s="214" t="s">
        <v>167</v>
      </c>
      <c r="D112" s="214" t="s">
        <v>162</v>
      </c>
      <c r="E112" s="215" t="s">
        <v>192</v>
      </c>
      <c r="F112" s="216" t="s">
        <v>193</v>
      </c>
      <c r="G112" s="217" t="s">
        <v>187</v>
      </c>
      <c r="H112" s="218">
        <v>17</v>
      </c>
      <c r="I112" s="219"/>
      <c r="J112" s="220">
        <f>ROUND(I112*H112,2)</f>
        <v>0</v>
      </c>
      <c r="K112" s="216" t="s">
        <v>166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0.00012999999999999999</v>
      </c>
      <c r="R112" s="223">
        <f>Q112*H112</f>
        <v>0.0022099999999999997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167</v>
      </c>
      <c r="AT112" s="225" t="s">
        <v>162</v>
      </c>
      <c r="AU112" s="225" t="s">
        <v>86</v>
      </c>
      <c r="AY112" s="18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167</v>
      </c>
      <c r="BM112" s="225" t="s">
        <v>194</v>
      </c>
    </row>
    <row r="113" s="2" customFormat="1">
      <c r="A113" s="39"/>
      <c r="B113" s="40"/>
      <c r="C113" s="41"/>
      <c r="D113" s="227" t="s">
        <v>169</v>
      </c>
      <c r="E113" s="41"/>
      <c r="F113" s="228" t="s">
        <v>195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169</v>
      </c>
      <c r="AU113" s="18" t="s">
        <v>86</v>
      </c>
    </row>
    <row r="114" s="13" customFormat="1">
      <c r="A114" s="13"/>
      <c r="B114" s="232"/>
      <c r="C114" s="233"/>
      <c r="D114" s="234" t="s">
        <v>171</v>
      </c>
      <c r="E114" s="235" t="s">
        <v>19</v>
      </c>
      <c r="F114" s="236" t="s">
        <v>190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171</v>
      </c>
      <c r="AU114" s="242" t="s">
        <v>86</v>
      </c>
      <c r="AV114" s="13" t="s">
        <v>84</v>
      </c>
      <c r="AW114" s="13" t="s">
        <v>37</v>
      </c>
      <c r="AX114" s="13" t="s">
        <v>76</v>
      </c>
      <c r="AY114" s="242" t="s">
        <v>159</v>
      </c>
    </row>
    <row r="115" s="14" customFormat="1">
      <c r="A115" s="14"/>
      <c r="B115" s="243"/>
      <c r="C115" s="244"/>
      <c r="D115" s="234" t="s">
        <v>171</v>
      </c>
      <c r="E115" s="245" t="s">
        <v>19</v>
      </c>
      <c r="F115" s="246" t="s">
        <v>196</v>
      </c>
      <c r="G115" s="244"/>
      <c r="H115" s="247">
        <v>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171</v>
      </c>
      <c r="AU115" s="253" t="s">
        <v>86</v>
      </c>
      <c r="AV115" s="14" t="s">
        <v>86</v>
      </c>
      <c r="AW115" s="14" t="s">
        <v>37</v>
      </c>
      <c r="AX115" s="14" t="s">
        <v>76</v>
      </c>
      <c r="AY115" s="253" t="s">
        <v>159</v>
      </c>
    </row>
    <row r="116" s="14" customFormat="1">
      <c r="A116" s="14"/>
      <c r="B116" s="243"/>
      <c r="C116" s="244"/>
      <c r="D116" s="234" t="s">
        <v>171</v>
      </c>
      <c r="E116" s="245" t="s">
        <v>19</v>
      </c>
      <c r="F116" s="246" t="s">
        <v>197</v>
      </c>
      <c r="G116" s="244"/>
      <c r="H116" s="247">
        <v>8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171</v>
      </c>
      <c r="AU116" s="253" t="s">
        <v>86</v>
      </c>
      <c r="AV116" s="14" t="s">
        <v>86</v>
      </c>
      <c r="AW116" s="14" t="s">
        <v>37</v>
      </c>
      <c r="AX116" s="14" t="s">
        <v>76</v>
      </c>
      <c r="AY116" s="253" t="s">
        <v>159</v>
      </c>
    </row>
    <row r="117" s="15" customFormat="1">
      <c r="A117" s="15"/>
      <c r="B117" s="254"/>
      <c r="C117" s="255"/>
      <c r="D117" s="234" t="s">
        <v>171</v>
      </c>
      <c r="E117" s="256" t="s">
        <v>19</v>
      </c>
      <c r="F117" s="257" t="s">
        <v>178</v>
      </c>
      <c r="G117" s="255"/>
      <c r="H117" s="258">
        <v>17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171</v>
      </c>
      <c r="AU117" s="264" t="s">
        <v>86</v>
      </c>
      <c r="AV117" s="15" t="s">
        <v>167</v>
      </c>
      <c r="AW117" s="15" t="s">
        <v>37</v>
      </c>
      <c r="AX117" s="15" t="s">
        <v>84</v>
      </c>
      <c r="AY117" s="264" t="s">
        <v>159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198</v>
      </c>
      <c r="F118" s="212" t="s">
        <v>199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SUM(P119:P214)</f>
        <v>0</v>
      </c>
      <c r="Q118" s="206"/>
      <c r="R118" s="207">
        <f>SUM(R119:R214)</f>
        <v>28.604995529999997</v>
      </c>
      <c r="S118" s="206"/>
      <c r="T118" s="208">
        <f>SUM(T119:T214)</f>
        <v>0.59999999999999998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84</v>
      </c>
      <c r="AT118" s="210" t="s">
        <v>75</v>
      </c>
      <c r="AU118" s="210" t="s">
        <v>84</v>
      </c>
      <c r="AY118" s="209" t="s">
        <v>159</v>
      </c>
      <c r="BK118" s="211">
        <f>SUM(BK119:BK214)</f>
        <v>0</v>
      </c>
    </row>
    <row r="119" s="2" customFormat="1" ht="24.15" customHeight="1">
      <c r="A119" s="39"/>
      <c r="B119" s="40"/>
      <c r="C119" s="214" t="s">
        <v>200</v>
      </c>
      <c r="D119" s="214" t="s">
        <v>162</v>
      </c>
      <c r="E119" s="215" t="s">
        <v>201</v>
      </c>
      <c r="F119" s="216" t="s">
        <v>202</v>
      </c>
      <c r="G119" s="217" t="s">
        <v>165</v>
      </c>
      <c r="H119" s="218">
        <v>123.64</v>
      </c>
      <c r="I119" s="219"/>
      <c r="J119" s="220">
        <f>ROUND(I119*H119,2)</f>
        <v>0</v>
      </c>
      <c r="K119" s="216" t="s">
        <v>166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0.00025999999999999998</v>
      </c>
      <c r="R119" s="223">
        <f>Q119*H119</f>
        <v>0.032146399999999999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167</v>
      </c>
      <c r="AT119" s="225" t="s">
        <v>162</v>
      </c>
      <c r="AU119" s="225" t="s">
        <v>86</v>
      </c>
      <c r="AY119" s="18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167</v>
      </c>
      <c r="BM119" s="225" t="s">
        <v>203</v>
      </c>
    </row>
    <row r="120" s="2" customFormat="1">
      <c r="A120" s="39"/>
      <c r="B120" s="40"/>
      <c r="C120" s="41"/>
      <c r="D120" s="227" t="s">
        <v>169</v>
      </c>
      <c r="E120" s="41"/>
      <c r="F120" s="228" t="s">
        <v>204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169</v>
      </c>
      <c r="AU120" s="18" t="s">
        <v>86</v>
      </c>
    </row>
    <row r="121" s="13" customFormat="1">
      <c r="A121" s="13"/>
      <c r="B121" s="232"/>
      <c r="C121" s="233"/>
      <c r="D121" s="234" t="s">
        <v>171</v>
      </c>
      <c r="E121" s="235" t="s">
        <v>19</v>
      </c>
      <c r="F121" s="236" t="s">
        <v>205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171</v>
      </c>
      <c r="AU121" s="242" t="s">
        <v>86</v>
      </c>
      <c r="AV121" s="13" t="s">
        <v>84</v>
      </c>
      <c r="AW121" s="13" t="s">
        <v>37</v>
      </c>
      <c r="AX121" s="13" t="s">
        <v>76</v>
      </c>
      <c r="AY121" s="242" t="s">
        <v>159</v>
      </c>
    </row>
    <row r="122" s="14" customFormat="1">
      <c r="A122" s="14"/>
      <c r="B122" s="243"/>
      <c r="C122" s="244"/>
      <c r="D122" s="234" t="s">
        <v>171</v>
      </c>
      <c r="E122" s="245" t="s">
        <v>19</v>
      </c>
      <c r="F122" s="246" t="s">
        <v>123</v>
      </c>
      <c r="G122" s="244"/>
      <c r="H122" s="247">
        <v>123.64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171</v>
      </c>
      <c r="AU122" s="253" t="s">
        <v>86</v>
      </c>
      <c r="AV122" s="14" t="s">
        <v>86</v>
      </c>
      <c r="AW122" s="14" t="s">
        <v>37</v>
      </c>
      <c r="AX122" s="14" t="s">
        <v>76</v>
      </c>
      <c r="AY122" s="253" t="s">
        <v>159</v>
      </c>
    </row>
    <row r="123" s="15" customFormat="1">
      <c r="A123" s="15"/>
      <c r="B123" s="254"/>
      <c r="C123" s="255"/>
      <c r="D123" s="234" t="s">
        <v>171</v>
      </c>
      <c r="E123" s="256" t="s">
        <v>19</v>
      </c>
      <c r="F123" s="257" t="s">
        <v>178</v>
      </c>
      <c r="G123" s="255"/>
      <c r="H123" s="258">
        <v>123.64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171</v>
      </c>
      <c r="AU123" s="264" t="s">
        <v>86</v>
      </c>
      <c r="AV123" s="15" t="s">
        <v>167</v>
      </c>
      <c r="AW123" s="15" t="s">
        <v>37</v>
      </c>
      <c r="AX123" s="15" t="s">
        <v>84</v>
      </c>
      <c r="AY123" s="264" t="s">
        <v>159</v>
      </c>
    </row>
    <row r="124" s="2" customFormat="1" ht="37.8" customHeight="1">
      <c r="A124" s="39"/>
      <c r="B124" s="40"/>
      <c r="C124" s="214" t="s">
        <v>198</v>
      </c>
      <c r="D124" s="214" t="s">
        <v>162</v>
      </c>
      <c r="E124" s="215" t="s">
        <v>206</v>
      </c>
      <c r="F124" s="216" t="s">
        <v>207</v>
      </c>
      <c r="G124" s="217" t="s">
        <v>165</v>
      </c>
      <c r="H124" s="218">
        <v>123.64</v>
      </c>
      <c r="I124" s="219"/>
      <c r="J124" s="220">
        <f>ROUND(I124*H124,2)</f>
        <v>0</v>
      </c>
      <c r="K124" s="216" t="s">
        <v>166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0.0043800000000000002</v>
      </c>
      <c r="R124" s="223">
        <f>Q124*H124</f>
        <v>0.5415432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162</v>
      </c>
      <c r="AU124" s="225" t="s">
        <v>86</v>
      </c>
      <c r="AY124" s="18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167</v>
      </c>
      <c r="BM124" s="225" t="s">
        <v>208</v>
      </c>
    </row>
    <row r="125" s="2" customFormat="1">
      <c r="A125" s="39"/>
      <c r="B125" s="40"/>
      <c r="C125" s="41"/>
      <c r="D125" s="227" t="s">
        <v>169</v>
      </c>
      <c r="E125" s="41"/>
      <c r="F125" s="228" t="s">
        <v>209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169</v>
      </c>
      <c r="AU125" s="18" t="s">
        <v>86</v>
      </c>
    </row>
    <row r="126" s="13" customFormat="1">
      <c r="A126" s="13"/>
      <c r="B126" s="232"/>
      <c r="C126" s="233"/>
      <c r="D126" s="234" t="s">
        <v>171</v>
      </c>
      <c r="E126" s="235" t="s">
        <v>19</v>
      </c>
      <c r="F126" s="236" t="s">
        <v>210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171</v>
      </c>
      <c r="AU126" s="242" t="s">
        <v>86</v>
      </c>
      <c r="AV126" s="13" t="s">
        <v>84</v>
      </c>
      <c r="AW126" s="13" t="s">
        <v>37</v>
      </c>
      <c r="AX126" s="13" t="s">
        <v>76</v>
      </c>
      <c r="AY126" s="242" t="s">
        <v>159</v>
      </c>
    </row>
    <row r="127" s="14" customFormat="1">
      <c r="A127" s="14"/>
      <c r="B127" s="243"/>
      <c r="C127" s="244"/>
      <c r="D127" s="234" t="s">
        <v>171</v>
      </c>
      <c r="E127" s="245" t="s">
        <v>19</v>
      </c>
      <c r="F127" s="246" t="s">
        <v>123</v>
      </c>
      <c r="G127" s="244"/>
      <c r="H127" s="247">
        <v>123.64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171</v>
      </c>
      <c r="AU127" s="253" t="s">
        <v>86</v>
      </c>
      <c r="AV127" s="14" t="s">
        <v>86</v>
      </c>
      <c r="AW127" s="14" t="s">
        <v>37</v>
      </c>
      <c r="AX127" s="14" t="s">
        <v>76</v>
      </c>
      <c r="AY127" s="253" t="s">
        <v>159</v>
      </c>
    </row>
    <row r="128" s="15" customFormat="1">
      <c r="A128" s="15"/>
      <c r="B128" s="254"/>
      <c r="C128" s="255"/>
      <c r="D128" s="234" t="s">
        <v>171</v>
      </c>
      <c r="E128" s="256" t="s">
        <v>19</v>
      </c>
      <c r="F128" s="257" t="s">
        <v>178</v>
      </c>
      <c r="G128" s="255"/>
      <c r="H128" s="258">
        <v>123.64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171</v>
      </c>
      <c r="AU128" s="264" t="s">
        <v>86</v>
      </c>
      <c r="AV128" s="15" t="s">
        <v>167</v>
      </c>
      <c r="AW128" s="15" t="s">
        <v>37</v>
      </c>
      <c r="AX128" s="15" t="s">
        <v>84</v>
      </c>
      <c r="AY128" s="264" t="s">
        <v>159</v>
      </c>
    </row>
    <row r="129" s="2" customFormat="1" ht="37.8" customHeight="1">
      <c r="A129" s="39"/>
      <c r="B129" s="40"/>
      <c r="C129" s="214" t="s">
        <v>211</v>
      </c>
      <c r="D129" s="214" t="s">
        <v>162</v>
      </c>
      <c r="E129" s="215" t="s">
        <v>212</v>
      </c>
      <c r="F129" s="216" t="s">
        <v>213</v>
      </c>
      <c r="G129" s="217" t="s">
        <v>165</v>
      </c>
      <c r="H129" s="218">
        <v>123.64</v>
      </c>
      <c r="I129" s="219"/>
      <c r="J129" s="220">
        <f>ROUND(I129*H129,2)</f>
        <v>0</v>
      </c>
      <c r="K129" s="216" t="s">
        <v>166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0.0030000000000000001</v>
      </c>
      <c r="R129" s="223">
        <f>Q129*H129</f>
        <v>0.37092000000000003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167</v>
      </c>
      <c r="AT129" s="225" t="s">
        <v>162</v>
      </c>
      <c r="AU129" s="225" t="s">
        <v>86</v>
      </c>
      <c r="AY129" s="18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167</v>
      </c>
      <c r="BM129" s="225" t="s">
        <v>214</v>
      </c>
    </row>
    <row r="130" s="2" customFormat="1">
      <c r="A130" s="39"/>
      <c r="B130" s="40"/>
      <c r="C130" s="41"/>
      <c r="D130" s="227" t="s">
        <v>169</v>
      </c>
      <c r="E130" s="41"/>
      <c r="F130" s="228" t="s">
        <v>215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169</v>
      </c>
      <c r="AU130" s="18" t="s">
        <v>86</v>
      </c>
    </row>
    <row r="131" s="13" customFormat="1">
      <c r="A131" s="13"/>
      <c r="B131" s="232"/>
      <c r="C131" s="233"/>
      <c r="D131" s="234" t="s">
        <v>171</v>
      </c>
      <c r="E131" s="235" t="s">
        <v>19</v>
      </c>
      <c r="F131" s="236" t="s">
        <v>216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171</v>
      </c>
      <c r="AU131" s="242" t="s">
        <v>86</v>
      </c>
      <c r="AV131" s="13" t="s">
        <v>84</v>
      </c>
      <c r="AW131" s="13" t="s">
        <v>37</v>
      </c>
      <c r="AX131" s="13" t="s">
        <v>76</v>
      </c>
      <c r="AY131" s="242" t="s">
        <v>159</v>
      </c>
    </row>
    <row r="132" s="14" customFormat="1">
      <c r="A132" s="14"/>
      <c r="B132" s="243"/>
      <c r="C132" s="244"/>
      <c r="D132" s="234" t="s">
        <v>171</v>
      </c>
      <c r="E132" s="245" t="s">
        <v>19</v>
      </c>
      <c r="F132" s="246" t="s">
        <v>217</v>
      </c>
      <c r="G132" s="244"/>
      <c r="H132" s="247">
        <v>123.64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171</v>
      </c>
      <c r="AU132" s="253" t="s">
        <v>86</v>
      </c>
      <c r="AV132" s="14" t="s">
        <v>86</v>
      </c>
      <c r="AW132" s="14" t="s">
        <v>37</v>
      </c>
      <c r="AX132" s="14" t="s">
        <v>76</v>
      </c>
      <c r="AY132" s="253" t="s">
        <v>159</v>
      </c>
    </row>
    <row r="133" s="15" customFormat="1">
      <c r="A133" s="15"/>
      <c r="B133" s="254"/>
      <c r="C133" s="255"/>
      <c r="D133" s="234" t="s">
        <v>171</v>
      </c>
      <c r="E133" s="256" t="s">
        <v>123</v>
      </c>
      <c r="F133" s="257" t="s">
        <v>178</v>
      </c>
      <c r="G133" s="255"/>
      <c r="H133" s="258">
        <v>123.64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171</v>
      </c>
      <c r="AU133" s="264" t="s">
        <v>86</v>
      </c>
      <c r="AV133" s="15" t="s">
        <v>167</v>
      </c>
      <c r="AW133" s="15" t="s">
        <v>37</v>
      </c>
      <c r="AX133" s="15" t="s">
        <v>84</v>
      </c>
      <c r="AY133" s="264" t="s">
        <v>159</v>
      </c>
    </row>
    <row r="134" s="2" customFormat="1" ht="24.15" customHeight="1">
      <c r="A134" s="39"/>
      <c r="B134" s="40"/>
      <c r="C134" s="214" t="s">
        <v>218</v>
      </c>
      <c r="D134" s="214" t="s">
        <v>162</v>
      </c>
      <c r="E134" s="215" t="s">
        <v>219</v>
      </c>
      <c r="F134" s="216" t="s">
        <v>220</v>
      </c>
      <c r="G134" s="217" t="s">
        <v>165</v>
      </c>
      <c r="H134" s="218">
        <v>280.50200000000001</v>
      </c>
      <c r="I134" s="219"/>
      <c r="J134" s="220">
        <f>ROUND(I134*H134,2)</f>
        <v>0</v>
      </c>
      <c r="K134" s="216" t="s">
        <v>166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0.00025999999999999998</v>
      </c>
      <c r="R134" s="223">
        <f>Q134*H134</f>
        <v>0.072930519999999999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167</v>
      </c>
      <c r="AT134" s="225" t="s">
        <v>162</v>
      </c>
      <c r="AU134" s="225" t="s">
        <v>86</v>
      </c>
      <c r="AY134" s="18" t="s">
        <v>159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167</v>
      </c>
      <c r="BM134" s="225" t="s">
        <v>221</v>
      </c>
    </row>
    <row r="135" s="2" customFormat="1">
      <c r="A135" s="39"/>
      <c r="B135" s="40"/>
      <c r="C135" s="41"/>
      <c r="D135" s="227" t="s">
        <v>169</v>
      </c>
      <c r="E135" s="41"/>
      <c r="F135" s="228" t="s">
        <v>222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169</v>
      </c>
      <c r="AU135" s="18" t="s">
        <v>86</v>
      </c>
    </row>
    <row r="136" s="13" customFormat="1">
      <c r="A136" s="13"/>
      <c r="B136" s="232"/>
      <c r="C136" s="233"/>
      <c r="D136" s="234" t="s">
        <v>171</v>
      </c>
      <c r="E136" s="235" t="s">
        <v>19</v>
      </c>
      <c r="F136" s="236" t="s">
        <v>223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171</v>
      </c>
      <c r="AU136" s="242" t="s">
        <v>86</v>
      </c>
      <c r="AV136" s="13" t="s">
        <v>84</v>
      </c>
      <c r="AW136" s="13" t="s">
        <v>37</v>
      </c>
      <c r="AX136" s="13" t="s">
        <v>76</v>
      </c>
      <c r="AY136" s="242" t="s">
        <v>159</v>
      </c>
    </row>
    <row r="137" s="14" customFormat="1">
      <c r="A137" s="14"/>
      <c r="B137" s="243"/>
      <c r="C137" s="244"/>
      <c r="D137" s="234" t="s">
        <v>171</v>
      </c>
      <c r="E137" s="245" t="s">
        <v>19</v>
      </c>
      <c r="F137" s="246" t="s">
        <v>120</v>
      </c>
      <c r="G137" s="244"/>
      <c r="H137" s="247">
        <v>280.50200000000001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171</v>
      </c>
      <c r="AU137" s="253" t="s">
        <v>86</v>
      </c>
      <c r="AV137" s="14" t="s">
        <v>86</v>
      </c>
      <c r="AW137" s="14" t="s">
        <v>37</v>
      </c>
      <c r="AX137" s="14" t="s">
        <v>76</v>
      </c>
      <c r="AY137" s="253" t="s">
        <v>159</v>
      </c>
    </row>
    <row r="138" s="15" customFormat="1">
      <c r="A138" s="15"/>
      <c r="B138" s="254"/>
      <c r="C138" s="255"/>
      <c r="D138" s="234" t="s">
        <v>171</v>
      </c>
      <c r="E138" s="256" t="s">
        <v>19</v>
      </c>
      <c r="F138" s="257" t="s">
        <v>178</v>
      </c>
      <c r="G138" s="255"/>
      <c r="H138" s="258">
        <v>280.50200000000001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171</v>
      </c>
      <c r="AU138" s="264" t="s">
        <v>86</v>
      </c>
      <c r="AV138" s="15" t="s">
        <v>167</v>
      </c>
      <c r="AW138" s="15" t="s">
        <v>37</v>
      </c>
      <c r="AX138" s="15" t="s">
        <v>84</v>
      </c>
      <c r="AY138" s="264" t="s">
        <v>159</v>
      </c>
    </row>
    <row r="139" s="2" customFormat="1" ht="37.8" customHeight="1">
      <c r="A139" s="39"/>
      <c r="B139" s="40"/>
      <c r="C139" s="214" t="s">
        <v>224</v>
      </c>
      <c r="D139" s="214" t="s">
        <v>162</v>
      </c>
      <c r="E139" s="215" t="s">
        <v>225</v>
      </c>
      <c r="F139" s="216" t="s">
        <v>226</v>
      </c>
      <c r="G139" s="217" t="s">
        <v>165</v>
      </c>
      <c r="H139" s="218">
        <v>305.50200000000001</v>
      </c>
      <c r="I139" s="219"/>
      <c r="J139" s="220">
        <f>ROUND(I139*H139,2)</f>
        <v>0</v>
      </c>
      <c r="K139" s="216" t="s">
        <v>166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0.0043800000000000002</v>
      </c>
      <c r="R139" s="223">
        <f>Q139*H139</f>
        <v>1.3380987600000001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167</v>
      </c>
      <c r="AT139" s="225" t="s">
        <v>162</v>
      </c>
      <c r="AU139" s="225" t="s">
        <v>86</v>
      </c>
      <c r="AY139" s="18" t="s">
        <v>159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167</v>
      </c>
      <c r="BM139" s="225" t="s">
        <v>227</v>
      </c>
    </row>
    <row r="140" s="2" customFormat="1">
      <c r="A140" s="39"/>
      <c r="B140" s="40"/>
      <c r="C140" s="41"/>
      <c r="D140" s="227" t="s">
        <v>169</v>
      </c>
      <c r="E140" s="41"/>
      <c r="F140" s="228" t="s">
        <v>228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169</v>
      </c>
      <c r="AU140" s="18" t="s">
        <v>86</v>
      </c>
    </row>
    <row r="141" s="13" customFormat="1">
      <c r="A141" s="13"/>
      <c r="B141" s="232"/>
      <c r="C141" s="233"/>
      <c r="D141" s="234" t="s">
        <v>171</v>
      </c>
      <c r="E141" s="235" t="s">
        <v>19</v>
      </c>
      <c r="F141" s="236" t="s">
        <v>229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171</v>
      </c>
      <c r="AU141" s="242" t="s">
        <v>86</v>
      </c>
      <c r="AV141" s="13" t="s">
        <v>84</v>
      </c>
      <c r="AW141" s="13" t="s">
        <v>37</v>
      </c>
      <c r="AX141" s="13" t="s">
        <v>76</v>
      </c>
      <c r="AY141" s="242" t="s">
        <v>159</v>
      </c>
    </row>
    <row r="142" s="14" customFormat="1">
      <c r="A142" s="14"/>
      <c r="B142" s="243"/>
      <c r="C142" s="244"/>
      <c r="D142" s="234" t="s">
        <v>171</v>
      </c>
      <c r="E142" s="245" t="s">
        <v>19</v>
      </c>
      <c r="F142" s="246" t="s">
        <v>120</v>
      </c>
      <c r="G142" s="244"/>
      <c r="H142" s="247">
        <v>280.50200000000001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171</v>
      </c>
      <c r="AU142" s="253" t="s">
        <v>86</v>
      </c>
      <c r="AV142" s="14" t="s">
        <v>86</v>
      </c>
      <c r="AW142" s="14" t="s">
        <v>37</v>
      </c>
      <c r="AX142" s="14" t="s">
        <v>76</v>
      </c>
      <c r="AY142" s="253" t="s">
        <v>159</v>
      </c>
    </row>
    <row r="143" s="13" customFormat="1">
      <c r="A143" s="13"/>
      <c r="B143" s="232"/>
      <c r="C143" s="233"/>
      <c r="D143" s="234" t="s">
        <v>171</v>
      </c>
      <c r="E143" s="235" t="s">
        <v>19</v>
      </c>
      <c r="F143" s="236" t="s">
        <v>230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171</v>
      </c>
      <c r="AU143" s="242" t="s">
        <v>86</v>
      </c>
      <c r="AV143" s="13" t="s">
        <v>84</v>
      </c>
      <c r="AW143" s="13" t="s">
        <v>37</v>
      </c>
      <c r="AX143" s="13" t="s">
        <v>76</v>
      </c>
      <c r="AY143" s="242" t="s">
        <v>159</v>
      </c>
    </row>
    <row r="144" s="14" customFormat="1">
      <c r="A144" s="14"/>
      <c r="B144" s="243"/>
      <c r="C144" s="244"/>
      <c r="D144" s="234" t="s">
        <v>171</v>
      </c>
      <c r="E144" s="245" t="s">
        <v>19</v>
      </c>
      <c r="F144" s="246" t="s">
        <v>231</v>
      </c>
      <c r="G144" s="244"/>
      <c r="H144" s="247">
        <v>25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171</v>
      </c>
      <c r="AU144" s="253" t="s">
        <v>86</v>
      </c>
      <c r="AV144" s="14" t="s">
        <v>86</v>
      </c>
      <c r="AW144" s="14" t="s">
        <v>37</v>
      </c>
      <c r="AX144" s="14" t="s">
        <v>76</v>
      </c>
      <c r="AY144" s="253" t="s">
        <v>159</v>
      </c>
    </row>
    <row r="145" s="15" customFormat="1">
      <c r="A145" s="15"/>
      <c r="B145" s="254"/>
      <c r="C145" s="255"/>
      <c r="D145" s="234" t="s">
        <v>171</v>
      </c>
      <c r="E145" s="256" t="s">
        <v>19</v>
      </c>
      <c r="F145" s="257" t="s">
        <v>178</v>
      </c>
      <c r="G145" s="255"/>
      <c r="H145" s="258">
        <v>305.50200000000001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171</v>
      </c>
      <c r="AU145" s="264" t="s">
        <v>86</v>
      </c>
      <c r="AV145" s="15" t="s">
        <v>167</v>
      </c>
      <c r="AW145" s="15" t="s">
        <v>37</v>
      </c>
      <c r="AX145" s="15" t="s">
        <v>84</v>
      </c>
      <c r="AY145" s="264" t="s">
        <v>159</v>
      </c>
    </row>
    <row r="146" s="2" customFormat="1" ht="37.8" customHeight="1">
      <c r="A146" s="39"/>
      <c r="B146" s="40"/>
      <c r="C146" s="214" t="s">
        <v>232</v>
      </c>
      <c r="D146" s="214" t="s">
        <v>162</v>
      </c>
      <c r="E146" s="215" t="s">
        <v>233</v>
      </c>
      <c r="F146" s="216" t="s">
        <v>234</v>
      </c>
      <c r="G146" s="217" t="s">
        <v>165</v>
      </c>
      <c r="H146" s="218">
        <v>92.528000000000006</v>
      </c>
      <c r="I146" s="219"/>
      <c r="J146" s="220">
        <f>ROUND(I146*H146,2)</f>
        <v>0</v>
      </c>
      <c r="K146" s="216" t="s">
        <v>166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0.015400000000000001</v>
      </c>
      <c r="R146" s="223">
        <f>Q146*H146</f>
        <v>1.4249312000000001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167</v>
      </c>
      <c r="AT146" s="225" t="s">
        <v>162</v>
      </c>
      <c r="AU146" s="225" t="s">
        <v>86</v>
      </c>
      <c r="AY146" s="18" t="s">
        <v>159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167</v>
      </c>
      <c r="BM146" s="225" t="s">
        <v>235</v>
      </c>
    </row>
    <row r="147" s="2" customFormat="1">
      <c r="A147" s="39"/>
      <c r="B147" s="40"/>
      <c r="C147" s="41"/>
      <c r="D147" s="227" t="s">
        <v>169</v>
      </c>
      <c r="E147" s="41"/>
      <c r="F147" s="228" t="s">
        <v>236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169</v>
      </c>
      <c r="AU147" s="18" t="s">
        <v>86</v>
      </c>
    </row>
    <row r="148" s="2" customFormat="1">
      <c r="A148" s="39"/>
      <c r="B148" s="40"/>
      <c r="C148" s="41"/>
      <c r="D148" s="234" t="s">
        <v>237</v>
      </c>
      <c r="E148" s="41"/>
      <c r="F148" s="265" t="s">
        <v>238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237</v>
      </c>
      <c r="AU148" s="18" t="s">
        <v>86</v>
      </c>
    </row>
    <row r="149" s="13" customFormat="1">
      <c r="A149" s="13"/>
      <c r="B149" s="232"/>
      <c r="C149" s="233"/>
      <c r="D149" s="234" t="s">
        <v>171</v>
      </c>
      <c r="E149" s="235" t="s">
        <v>19</v>
      </c>
      <c r="F149" s="236" t="s">
        <v>239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171</v>
      </c>
      <c r="AU149" s="242" t="s">
        <v>86</v>
      </c>
      <c r="AV149" s="13" t="s">
        <v>84</v>
      </c>
      <c r="AW149" s="13" t="s">
        <v>37</v>
      </c>
      <c r="AX149" s="13" t="s">
        <v>76</v>
      </c>
      <c r="AY149" s="242" t="s">
        <v>159</v>
      </c>
    </row>
    <row r="150" s="14" customFormat="1">
      <c r="A150" s="14"/>
      <c r="B150" s="243"/>
      <c r="C150" s="244"/>
      <c r="D150" s="234" t="s">
        <v>171</v>
      </c>
      <c r="E150" s="245" t="s">
        <v>19</v>
      </c>
      <c r="F150" s="246" t="s">
        <v>240</v>
      </c>
      <c r="G150" s="244"/>
      <c r="H150" s="247">
        <v>92.528000000000006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171</v>
      </c>
      <c r="AU150" s="253" t="s">
        <v>86</v>
      </c>
      <c r="AV150" s="14" t="s">
        <v>86</v>
      </c>
      <c r="AW150" s="14" t="s">
        <v>37</v>
      </c>
      <c r="AX150" s="14" t="s">
        <v>76</v>
      </c>
      <c r="AY150" s="253" t="s">
        <v>159</v>
      </c>
    </row>
    <row r="151" s="15" customFormat="1">
      <c r="A151" s="15"/>
      <c r="B151" s="254"/>
      <c r="C151" s="255"/>
      <c r="D151" s="234" t="s">
        <v>171</v>
      </c>
      <c r="E151" s="256" t="s">
        <v>118</v>
      </c>
      <c r="F151" s="257" t="s">
        <v>178</v>
      </c>
      <c r="G151" s="255"/>
      <c r="H151" s="258">
        <v>92.528000000000006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171</v>
      </c>
      <c r="AU151" s="264" t="s">
        <v>86</v>
      </c>
      <c r="AV151" s="15" t="s">
        <v>167</v>
      </c>
      <c r="AW151" s="15" t="s">
        <v>37</v>
      </c>
      <c r="AX151" s="15" t="s">
        <v>84</v>
      </c>
      <c r="AY151" s="264" t="s">
        <v>159</v>
      </c>
    </row>
    <row r="152" s="2" customFormat="1" ht="33" customHeight="1">
      <c r="A152" s="39"/>
      <c r="B152" s="40"/>
      <c r="C152" s="214" t="s">
        <v>241</v>
      </c>
      <c r="D152" s="214" t="s">
        <v>162</v>
      </c>
      <c r="E152" s="215" t="s">
        <v>242</v>
      </c>
      <c r="F152" s="216" t="s">
        <v>243</v>
      </c>
      <c r="G152" s="217" t="s">
        <v>165</v>
      </c>
      <c r="H152" s="218">
        <v>280.50200000000001</v>
      </c>
      <c r="I152" s="219"/>
      <c r="J152" s="220">
        <f>ROUND(I152*H152,2)</f>
        <v>0</v>
      </c>
      <c r="K152" s="216" t="s">
        <v>166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0.0030000000000000001</v>
      </c>
      <c r="R152" s="223">
        <f>Q152*H152</f>
        <v>0.84150600000000009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167</v>
      </c>
      <c r="AT152" s="225" t="s">
        <v>162</v>
      </c>
      <c r="AU152" s="225" t="s">
        <v>86</v>
      </c>
      <c r="AY152" s="18" t="s">
        <v>159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167</v>
      </c>
      <c r="BM152" s="225" t="s">
        <v>244</v>
      </c>
    </row>
    <row r="153" s="2" customFormat="1">
      <c r="A153" s="39"/>
      <c r="B153" s="40"/>
      <c r="C153" s="41"/>
      <c r="D153" s="227" t="s">
        <v>169</v>
      </c>
      <c r="E153" s="41"/>
      <c r="F153" s="228" t="s">
        <v>245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169</v>
      </c>
      <c r="AU153" s="18" t="s">
        <v>86</v>
      </c>
    </row>
    <row r="154" s="13" customFormat="1">
      <c r="A154" s="13"/>
      <c r="B154" s="232"/>
      <c r="C154" s="233"/>
      <c r="D154" s="234" t="s">
        <v>171</v>
      </c>
      <c r="E154" s="235" t="s">
        <v>19</v>
      </c>
      <c r="F154" s="236" t="s">
        <v>246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171</v>
      </c>
      <c r="AU154" s="242" t="s">
        <v>86</v>
      </c>
      <c r="AV154" s="13" t="s">
        <v>84</v>
      </c>
      <c r="AW154" s="13" t="s">
        <v>37</v>
      </c>
      <c r="AX154" s="13" t="s">
        <v>76</v>
      </c>
      <c r="AY154" s="242" t="s">
        <v>159</v>
      </c>
    </row>
    <row r="155" s="14" customFormat="1">
      <c r="A155" s="14"/>
      <c r="B155" s="243"/>
      <c r="C155" s="244"/>
      <c r="D155" s="234" t="s">
        <v>171</v>
      </c>
      <c r="E155" s="245" t="s">
        <v>19</v>
      </c>
      <c r="F155" s="246" t="s">
        <v>247</v>
      </c>
      <c r="G155" s="244"/>
      <c r="H155" s="247">
        <v>112.37000000000001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171</v>
      </c>
      <c r="AU155" s="253" t="s">
        <v>86</v>
      </c>
      <c r="AV155" s="14" t="s">
        <v>86</v>
      </c>
      <c r="AW155" s="14" t="s">
        <v>37</v>
      </c>
      <c r="AX155" s="14" t="s">
        <v>76</v>
      </c>
      <c r="AY155" s="253" t="s">
        <v>159</v>
      </c>
    </row>
    <row r="156" s="14" customFormat="1">
      <c r="A156" s="14"/>
      <c r="B156" s="243"/>
      <c r="C156" s="244"/>
      <c r="D156" s="234" t="s">
        <v>171</v>
      </c>
      <c r="E156" s="245" t="s">
        <v>19</v>
      </c>
      <c r="F156" s="246" t="s">
        <v>248</v>
      </c>
      <c r="G156" s="244"/>
      <c r="H156" s="247">
        <v>-14.302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171</v>
      </c>
      <c r="AU156" s="253" t="s">
        <v>86</v>
      </c>
      <c r="AV156" s="14" t="s">
        <v>86</v>
      </c>
      <c r="AW156" s="14" t="s">
        <v>37</v>
      </c>
      <c r="AX156" s="14" t="s">
        <v>76</v>
      </c>
      <c r="AY156" s="253" t="s">
        <v>159</v>
      </c>
    </row>
    <row r="157" s="14" customFormat="1">
      <c r="A157" s="14"/>
      <c r="B157" s="243"/>
      <c r="C157" s="244"/>
      <c r="D157" s="234" t="s">
        <v>171</v>
      </c>
      <c r="E157" s="245" t="s">
        <v>19</v>
      </c>
      <c r="F157" s="246" t="s">
        <v>249</v>
      </c>
      <c r="G157" s="244"/>
      <c r="H157" s="247">
        <v>88.150000000000006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171</v>
      </c>
      <c r="AU157" s="253" t="s">
        <v>86</v>
      </c>
      <c r="AV157" s="14" t="s">
        <v>86</v>
      </c>
      <c r="AW157" s="14" t="s">
        <v>37</v>
      </c>
      <c r="AX157" s="14" t="s">
        <v>76</v>
      </c>
      <c r="AY157" s="253" t="s">
        <v>159</v>
      </c>
    </row>
    <row r="158" s="14" customFormat="1">
      <c r="A158" s="14"/>
      <c r="B158" s="243"/>
      <c r="C158" s="244"/>
      <c r="D158" s="234" t="s">
        <v>171</v>
      </c>
      <c r="E158" s="245" t="s">
        <v>19</v>
      </c>
      <c r="F158" s="246" t="s">
        <v>250</v>
      </c>
      <c r="G158" s="244"/>
      <c r="H158" s="247">
        <v>-4.444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171</v>
      </c>
      <c r="AU158" s="253" t="s">
        <v>86</v>
      </c>
      <c r="AV158" s="14" t="s">
        <v>86</v>
      </c>
      <c r="AW158" s="14" t="s">
        <v>37</v>
      </c>
      <c r="AX158" s="14" t="s">
        <v>76</v>
      </c>
      <c r="AY158" s="253" t="s">
        <v>159</v>
      </c>
    </row>
    <row r="159" s="14" customFormat="1">
      <c r="A159" s="14"/>
      <c r="B159" s="243"/>
      <c r="C159" s="244"/>
      <c r="D159" s="234" t="s">
        <v>171</v>
      </c>
      <c r="E159" s="245" t="s">
        <v>19</v>
      </c>
      <c r="F159" s="246" t="s">
        <v>251</v>
      </c>
      <c r="G159" s="244"/>
      <c r="H159" s="247">
        <v>55.659999999999997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171</v>
      </c>
      <c r="AU159" s="253" t="s">
        <v>86</v>
      </c>
      <c r="AV159" s="14" t="s">
        <v>86</v>
      </c>
      <c r="AW159" s="14" t="s">
        <v>37</v>
      </c>
      <c r="AX159" s="14" t="s">
        <v>76</v>
      </c>
      <c r="AY159" s="253" t="s">
        <v>159</v>
      </c>
    </row>
    <row r="160" s="14" customFormat="1">
      <c r="A160" s="14"/>
      <c r="B160" s="243"/>
      <c r="C160" s="244"/>
      <c r="D160" s="234" t="s">
        <v>171</v>
      </c>
      <c r="E160" s="245" t="s">
        <v>19</v>
      </c>
      <c r="F160" s="246" t="s">
        <v>252</v>
      </c>
      <c r="G160" s="244"/>
      <c r="H160" s="247">
        <v>-6.2220000000000004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171</v>
      </c>
      <c r="AU160" s="253" t="s">
        <v>86</v>
      </c>
      <c r="AV160" s="14" t="s">
        <v>86</v>
      </c>
      <c r="AW160" s="14" t="s">
        <v>37</v>
      </c>
      <c r="AX160" s="14" t="s">
        <v>76</v>
      </c>
      <c r="AY160" s="253" t="s">
        <v>159</v>
      </c>
    </row>
    <row r="161" s="14" customFormat="1">
      <c r="A161" s="14"/>
      <c r="B161" s="243"/>
      <c r="C161" s="244"/>
      <c r="D161" s="234" t="s">
        <v>171</v>
      </c>
      <c r="E161" s="245" t="s">
        <v>19</v>
      </c>
      <c r="F161" s="246" t="s">
        <v>253</v>
      </c>
      <c r="G161" s="244"/>
      <c r="H161" s="247">
        <v>53.289999999999999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171</v>
      </c>
      <c r="AU161" s="253" t="s">
        <v>86</v>
      </c>
      <c r="AV161" s="14" t="s">
        <v>86</v>
      </c>
      <c r="AW161" s="14" t="s">
        <v>37</v>
      </c>
      <c r="AX161" s="14" t="s">
        <v>76</v>
      </c>
      <c r="AY161" s="253" t="s">
        <v>159</v>
      </c>
    </row>
    <row r="162" s="14" customFormat="1">
      <c r="A162" s="14"/>
      <c r="B162" s="243"/>
      <c r="C162" s="244"/>
      <c r="D162" s="234" t="s">
        <v>171</v>
      </c>
      <c r="E162" s="245" t="s">
        <v>19</v>
      </c>
      <c r="F162" s="246" t="s">
        <v>254</v>
      </c>
      <c r="G162" s="244"/>
      <c r="H162" s="247">
        <v>-4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171</v>
      </c>
      <c r="AU162" s="253" t="s">
        <v>86</v>
      </c>
      <c r="AV162" s="14" t="s">
        <v>86</v>
      </c>
      <c r="AW162" s="14" t="s">
        <v>37</v>
      </c>
      <c r="AX162" s="14" t="s">
        <v>76</v>
      </c>
      <c r="AY162" s="253" t="s">
        <v>159</v>
      </c>
    </row>
    <row r="163" s="15" customFormat="1">
      <c r="A163" s="15"/>
      <c r="B163" s="254"/>
      <c r="C163" s="255"/>
      <c r="D163" s="234" t="s">
        <v>171</v>
      </c>
      <c r="E163" s="256" t="s">
        <v>120</v>
      </c>
      <c r="F163" s="257" t="s">
        <v>178</v>
      </c>
      <c r="G163" s="255"/>
      <c r="H163" s="258">
        <v>280.50200000000001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171</v>
      </c>
      <c r="AU163" s="264" t="s">
        <v>86</v>
      </c>
      <c r="AV163" s="15" t="s">
        <v>167</v>
      </c>
      <c r="AW163" s="15" t="s">
        <v>37</v>
      </c>
      <c r="AX163" s="15" t="s">
        <v>84</v>
      </c>
      <c r="AY163" s="264" t="s">
        <v>159</v>
      </c>
    </row>
    <row r="164" s="2" customFormat="1" ht="37.8" customHeight="1">
      <c r="A164" s="39"/>
      <c r="B164" s="40"/>
      <c r="C164" s="214" t="s">
        <v>255</v>
      </c>
      <c r="D164" s="214" t="s">
        <v>162</v>
      </c>
      <c r="E164" s="215" t="s">
        <v>256</v>
      </c>
      <c r="F164" s="216" t="s">
        <v>257</v>
      </c>
      <c r="G164" s="217" t="s">
        <v>165</v>
      </c>
      <c r="H164" s="218">
        <v>187.09800000000001</v>
      </c>
      <c r="I164" s="219"/>
      <c r="J164" s="220">
        <f>ROUND(I164*H164,2)</f>
        <v>0</v>
      </c>
      <c r="K164" s="216" t="s">
        <v>166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167</v>
      </c>
      <c r="AT164" s="225" t="s">
        <v>162</v>
      </c>
      <c r="AU164" s="225" t="s">
        <v>86</v>
      </c>
      <c r="AY164" s="18" t="s">
        <v>159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84</v>
      </c>
      <c r="BK164" s="226">
        <f>ROUND(I164*H164,2)</f>
        <v>0</v>
      </c>
      <c r="BL164" s="18" t="s">
        <v>167</v>
      </c>
      <c r="BM164" s="225" t="s">
        <v>258</v>
      </c>
    </row>
    <row r="165" s="2" customFormat="1">
      <c r="A165" s="39"/>
      <c r="B165" s="40"/>
      <c r="C165" s="41"/>
      <c r="D165" s="227" t="s">
        <v>169</v>
      </c>
      <c r="E165" s="41"/>
      <c r="F165" s="228" t="s">
        <v>259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169</v>
      </c>
      <c r="AU165" s="18" t="s">
        <v>86</v>
      </c>
    </row>
    <row r="166" s="13" customFormat="1">
      <c r="A166" s="13"/>
      <c r="B166" s="232"/>
      <c r="C166" s="233"/>
      <c r="D166" s="234" t="s">
        <v>171</v>
      </c>
      <c r="E166" s="235" t="s">
        <v>19</v>
      </c>
      <c r="F166" s="236" t="s">
        <v>260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171</v>
      </c>
      <c r="AU166" s="242" t="s">
        <v>86</v>
      </c>
      <c r="AV166" s="13" t="s">
        <v>84</v>
      </c>
      <c r="AW166" s="13" t="s">
        <v>37</v>
      </c>
      <c r="AX166" s="13" t="s">
        <v>76</v>
      </c>
      <c r="AY166" s="242" t="s">
        <v>159</v>
      </c>
    </row>
    <row r="167" s="14" customFormat="1">
      <c r="A167" s="14"/>
      <c r="B167" s="243"/>
      <c r="C167" s="244"/>
      <c r="D167" s="234" t="s">
        <v>171</v>
      </c>
      <c r="E167" s="245" t="s">
        <v>19</v>
      </c>
      <c r="F167" s="246" t="s">
        <v>261</v>
      </c>
      <c r="G167" s="244"/>
      <c r="H167" s="247">
        <v>55.229999999999997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171</v>
      </c>
      <c r="AU167" s="253" t="s">
        <v>86</v>
      </c>
      <c r="AV167" s="14" t="s">
        <v>86</v>
      </c>
      <c r="AW167" s="14" t="s">
        <v>37</v>
      </c>
      <c r="AX167" s="14" t="s">
        <v>76</v>
      </c>
      <c r="AY167" s="253" t="s">
        <v>159</v>
      </c>
    </row>
    <row r="168" s="14" customFormat="1">
      <c r="A168" s="14"/>
      <c r="B168" s="243"/>
      <c r="C168" s="244"/>
      <c r="D168" s="234" t="s">
        <v>171</v>
      </c>
      <c r="E168" s="245" t="s">
        <v>19</v>
      </c>
      <c r="F168" s="246" t="s">
        <v>262</v>
      </c>
      <c r="G168" s="244"/>
      <c r="H168" s="247">
        <v>14.302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171</v>
      </c>
      <c r="AU168" s="253" t="s">
        <v>86</v>
      </c>
      <c r="AV168" s="14" t="s">
        <v>86</v>
      </c>
      <c r="AW168" s="14" t="s">
        <v>37</v>
      </c>
      <c r="AX168" s="14" t="s">
        <v>76</v>
      </c>
      <c r="AY168" s="253" t="s">
        <v>159</v>
      </c>
    </row>
    <row r="169" s="14" customFormat="1">
      <c r="A169" s="14"/>
      <c r="B169" s="243"/>
      <c r="C169" s="244"/>
      <c r="D169" s="234" t="s">
        <v>171</v>
      </c>
      <c r="E169" s="245" t="s">
        <v>19</v>
      </c>
      <c r="F169" s="246" t="s">
        <v>263</v>
      </c>
      <c r="G169" s="244"/>
      <c r="H169" s="247">
        <v>51.450000000000003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171</v>
      </c>
      <c r="AU169" s="253" t="s">
        <v>86</v>
      </c>
      <c r="AV169" s="14" t="s">
        <v>86</v>
      </c>
      <c r="AW169" s="14" t="s">
        <v>37</v>
      </c>
      <c r="AX169" s="14" t="s">
        <v>76</v>
      </c>
      <c r="AY169" s="253" t="s">
        <v>159</v>
      </c>
    </row>
    <row r="170" s="14" customFormat="1">
      <c r="A170" s="14"/>
      <c r="B170" s="243"/>
      <c r="C170" s="244"/>
      <c r="D170" s="234" t="s">
        <v>171</v>
      </c>
      <c r="E170" s="245" t="s">
        <v>19</v>
      </c>
      <c r="F170" s="246" t="s">
        <v>264</v>
      </c>
      <c r="G170" s="244"/>
      <c r="H170" s="247">
        <v>4.444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171</v>
      </c>
      <c r="AU170" s="253" t="s">
        <v>86</v>
      </c>
      <c r="AV170" s="14" t="s">
        <v>86</v>
      </c>
      <c r="AW170" s="14" t="s">
        <v>37</v>
      </c>
      <c r="AX170" s="14" t="s">
        <v>76</v>
      </c>
      <c r="AY170" s="253" t="s">
        <v>159</v>
      </c>
    </row>
    <row r="171" s="14" customFormat="1">
      <c r="A171" s="14"/>
      <c r="B171" s="243"/>
      <c r="C171" s="244"/>
      <c r="D171" s="234" t="s">
        <v>171</v>
      </c>
      <c r="E171" s="245" t="s">
        <v>19</v>
      </c>
      <c r="F171" s="246" t="s">
        <v>265</v>
      </c>
      <c r="G171" s="244"/>
      <c r="H171" s="247">
        <v>15.539999999999999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171</v>
      </c>
      <c r="AU171" s="253" t="s">
        <v>86</v>
      </c>
      <c r="AV171" s="14" t="s">
        <v>86</v>
      </c>
      <c r="AW171" s="14" t="s">
        <v>37</v>
      </c>
      <c r="AX171" s="14" t="s">
        <v>76</v>
      </c>
      <c r="AY171" s="253" t="s">
        <v>159</v>
      </c>
    </row>
    <row r="172" s="14" customFormat="1">
      <c r="A172" s="14"/>
      <c r="B172" s="243"/>
      <c r="C172" s="244"/>
      <c r="D172" s="234" t="s">
        <v>171</v>
      </c>
      <c r="E172" s="245" t="s">
        <v>19</v>
      </c>
      <c r="F172" s="246" t="s">
        <v>266</v>
      </c>
      <c r="G172" s="244"/>
      <c r="H172" s="247">
        <v>6.2220000000000004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171</v>
      </c>
      <c r="AU172" s="253" t="s">
        <v>86</v>
      </c>
      <c r="AV172" s="14" t="s">
        <v>86</v>
      </c>
      <c r="AW172" s="14" t="s">
        <v>37</v>
      </c>
      <c r="AX172" s="14" t="s">
        <v>76</v>
      </c>
      <c r="AY172" s="253" t="s">
        <v>159</v>
      </c>
    </row>
    <row r="173" s="14" customFormat="1">
      <c r="A173" s="14"/>
      <c r="B173" s="243"/>
      <c r="C173" s="244"/>
      <c r="D173" s="234" t="s">
        <v>171</v>
      </c>
      <c r="E173" s="245" t="s">
        <v>19</v>
      </c>
      <c r="F173" s="246" t="s">
        <v>267</v>
      </c>
      <c r="G173" s="244"/>
      <c r="H173" s="247">
        <v>35.909999999999997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171</v>
      </c>
      <c r="AU173" s="253" t="s">
        <v>86</v>
      </c>
      <c r="AV173" s="14" t="s">
        <v>86</v>
      </c>
      <c r="AW173" s="14" t="s">
        <v>37</v>
      </c>
      <c r="AX173" s="14" t="s">
        <v>76</v>
      </c>
      <c r="AY173" s="253" t="s">
        <v>159</v>
      </c>
    </row>
    <row r="174" s="14" customFormat="1">
      <c r="A174" s="14"/>
      <c r="B174" s="243"/>
      <c r="C174" s="244"/>
      <c r="D174" s="234" t="s">
        <v>171</v>
      </c>
      <c r="E174" s="245" t="s">
        <v>19</v>
      </c>
      <c r="F174" s="246" t="s">
        <v>268</v>
      </c>
      <c r="G174" s="244"/>
      <c r="H174" s="247">
        <v>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171</v>
      </c>
      <c r="AU174" s="253" t="s">
        <v>86</v>
      </c>
      <c r="AV174" s="14" t="s">
        <v>86</v>
      </c>
      <c r="AW174" s="14" t="s">
        <v>37</v>
      </c>
      <c r="AX174" s="14" t="s">
        <v>76</v>
      </c>
      <c r="AY174" s="253" t="s">
        <v>159</v>
      </c>
    </row>
    <row r="175" s="15" customFormat="1">
      <c r="A175" s="15"/>
      <c r="B175" s="254"/>
      <c r="C175" s="255"/>
      <c r="D175" s="234" t="s">
        <v>171</v>
      </c>
      <c r="E175" s="256" t="s">
        <v>19</v>
      </c>
      <c r="F175" s="257" t="s">
        <v>178</v>
      </c>
      <c r="G175" s="255"/>
      <c r="H175" s="258">
        <v>187.09800000000001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171</v>
      </c>
      <c r="AU175" s="264" t="s">
        <v>86</v>
      </c>
      <c r="AV175" s="15" t="s">
        <v>167</v>
      </c>
      <c r="AW175" s="15" t="s">
        <v>37</v>
      </c>
      <c r="AX175" s="15" t="s">
        <v>84</v>
      </c>
      <c r="AY175" s="264" t="s">
        <v>159</v>
      </c>
    </row>
    <row r="176" s="2" customFormat="1" ht="37.8" customHeight="1">
      <c r="A176" s="39"/>
      <c r="B176" s="40"/>
      <c r="C176" s="214" t="s">
        <v>269</v>
      </c>
      <c r="D176" s="214" t="s">
        <v>162</v>
      </c>
      <c r="E176" s="215" t="s">
        <v>270</v>
      </c>
      <c r="F176" s="216" t="s">
        <v>271</v>
      </c>
      <c r="G176" s="217" t="s">
        <v>165</v>
      </c>
      <c r="H176" s="218">
        <v>30</v>
      </c>
      <c r="I176" s="219"/>
      <c r="J176" s="220">
        <f>ROUND(I176*H176,2)</f>
        <v>0</v>
      </c>
      <c r="K176" s="216" t="s">
        <v>166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0.017639999999999999</v>
      </c>
      <c r="R176" s="223">
        <f>Q176*H176</f>
        <v>0.5292</v>
      </c>
      <c r="S176" s="223">
        <v>0.02</v>
      </c>
      <c r="T176" s="224">
        <f>S176*H176</f>
        <v>0.59999999999999998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167</v>
      </c>
      <c r="AT176" s="225" t="s">
        <v>162</v>
      </c>
      <c r="AU176" s="225" t="s">
        <v>86</v>
      </c>
      <c r="AY176" s="18" t="s">
        <v>159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84</v>
      </c>
      <c r="BK176" s="226">
        <f>ROUND(I176*H176,2)</f>
        <v>0</v>
      </c>
      <c r="BL176" s="18" t="s">
        <v>167</v>
      </c>
      <c r="BM176" s="225" t="s">
        <v>272</v>
      </c>
    </row>
    <row r="177" s="2" customFormat="1">
      <c r="A177" s="39"/>
      <c r="B177" s="40"/>
      <c r="C177" s="41"/>
      <c r="D177" s="227" t="s">
        <v>169</v>
      </c>
      <c r="E177" s="41"/>
      <c r="F177" s="228" t="s">
        <v>273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169</v>
      </c>
      <c r="AU177" s="18" t="s">
        <v>86</v>
      </c>
    </row>
    <row r="178" s="13" customFormat="1">
      <c r="A178" s="13"/>
      <c r="B178" s="232"/>
      <c r="C178" s="233"/>
      <c r="D178" s="234" t="s">
        <v>171</v>
      </c>
      <c r="E178" s="235" t="s">
        <v>19</v>
      </c>
      <c r="F178" s="236" t="s">
        <v>274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171</v>
      </c>
      <c r="AU178" s="242" t="s">
        <v>86</v>
      </c>
      <c r="AV178" s="13" t="s">
        <v>84</v>
      </c>
      <c r="AW178" s="13" t="s">
        <v>37</v>
      </c>
      <c r="AX178" s="13" t="s">
        <v>76</v>
      </c>
      <c r="AY178" s="242" t="s">
        <v>159</v>
      </c>
    </row>
    <row r="179" s="14" customFormat="1">
      <c r="A179" s="14"/>
      <c r="B179" s="243"/>
      <c r="C179" s="244"/>
      <c r="D179" s="234" t="s">
        <v>171</v>
      </c>
      <c r="E179" s="245" t="s">
        <v>19</v>
      </c>
      <c r="F179" s="246" t="s">
        <v>275</v>
      </c>
      <c r="G179" s="244"/>
      <c r="H179" s="247">
        <v>30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171</v>
      </c>
      <c r="AU179" s="253" t="s">
        <v>86</v>
      </c>
      <c r="AV179" s="14" t="s">
        <v>86</v>
      </c>
      <c r="AW179" s="14" t="s">
        <v>37</v>
      </c>
      <c r="AX179" s="14" t="s">
        <v>76</v>
      </c>
      <c r="AY179" s="253" t="s">
        <v>159</v>
      </c>
    </row>
    <row r="180" s="15" customFormat="1">
      <c r="A180" s="15"/>
      <c r="B180" s="254"/>
      <c r="C180" s="255"/>
      <c r="D180" s="234" t="s">
        <v>171</v>
      </c>
      <c r="E180" s="256" t="s">
        <v>19</v>
      </c>
      <c r="F180" s="257" t="s">
        <v>178</v>
      </c>
      <c r="G180" s="255"/>
      <c r="H180" s="258">
        <v>30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171</v>
      </c>
      <c r="AU180" s="264" t="s">
        <v>86</v>
      </c>
      <c r="AV180" s="15" t="s">
        <v>167</v>
      </c>
      <c r="AW180" s="15" t="s">
        <v>37</v>
      </c>
      <c r="AX180" s="15" t="s">
        <v>84</v>
      </c>
      <c r="AY180" s="264" t="s">
        <v>159</v>
      </c>
    </row>
    <row r="181" s="2" customFormat="1" ht="24.15" customHeight="1">
      <c r="A181" s="39"/>
      <c r="B181" s="40"/>
      <c r="C181" s="214" t="s">
        <v>276</v>
      </c>
      <c r="D181" s="214" t="s">
        <v>162</v>
      </c>
      <c r="E181" s="215" t="s">
        <v>277</v>
      </c>
      <c r="F181" s="216" t="s">
        <v>278</v>
      </c>
      <c r="G181" s="217" t="s">
        <v>187</v>
      </c>
      <c r="H181" s="218">
        <v>116.90000000000001</v>
      </c>
      <c r="I181" s="219"/>
      <c r="J181" s="220">
        <f>ROUND(I181*H181,2)</f>
        <v>0</v>
      </c>
      <c r="K181" s="216" t="s">
        <v>279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167</v>
      </c>
      <c r="AT181" s="225" t="s">
        <v>162</v>
      </c>
      <c r="AU181" s="225" t="s">
        <v>86</v>
      </c>
      <c r="AY181" s="18" t="s">
        <v>159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84</v>
      </c>
      <c r="BK181" s="226">
        <f>ROUND(I181*H181,2)</f>
        <v>0</v>
      </c>
      <c r="BL181" s="18" t="s">
        <v>167</v>
      </c>
      <c r="BM181" s="225" t="s">
        <v>280</v>
      </c>
    </row>
    <row r="182" s="13" customFormat="1">
      <c r="A182" s="13"/>
      <c r="B182" s="232"/>
      <c r="C182" s="233"/>
      <c r="D182" s="234" t="s">
        <v>171</v>
      </c>
      <c r="E182" s="235" t="s">
        <v>19</v>
      </c>
      <c r="F182" s="236" t="s">
        <v>281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171</v>
      </c>
      <c r="AU182" s="242" t="s">
        <v>86</v>
      </c>
      <c r="AV182" s="13" t="s">
        <v>84</v>
      </c>
      <c r="AW182" s="13" t="s">
        <v>37</v>
      </c>
      <c r="AX182" s="13" t="s">
        <v>76</v>
      </c>
      <c r="AY182" s="242" t="s">
        <v>159</v>
      </c>
    </row>
    <row r="183" s="14" customFormat="1">
      <c r="A183" s="14"/>
      <c r="B183" s="243"/>
      <c r="C183" s="244"/>
      <c r="D183" s="234" t="s">
        <v>171</v>
      </c>
      <c r="E183" s="245" t="s">
        <v>19</v>
      </c>
      <c r="F183" s="246" t="s">
        <v>282</v>
      </c>
      <c r="G183" s="244"/>
      <c r="H183" s="247">
        <v>41.899999999999999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171</v>
      </c>
      <c r="AU183" s="253" t="s">
        <v>86</v>
      </c>
      <c r="AV183" s="14" t="s">
        <v>86</v>
      </c>
      <c r="AW183" s="14" t="s">
        <v>37</v>
      </c>
      <c r="AX183" s="14" t="s">
        <v>76</v>
      </c>
      <c r="AY183" s="253" t="s">
        <v>159</v>
      </c>
    </row>
    <row r="184" s="14" customFormat="1">
      <c r="A184" s="14"/>
      <c r="B184" s="243"/>
      <c r="C184" s="244"/>
      <c r="D184" s="234" t="s">
        <v>171</v>
      </c>
      <c r="E184" s="245" t="s">
        <v>19</v>
      </c>
      <c r="F184" s="246" t="s">
        <v>283</v>
      </c>
      <c r="G184" s="244"/>
      <c r="H184" s="247">
        <v>34.899999999999999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171</v>
      </c>
      <c r="AU184" s="253" t="s">
        <v>86</v>
      </c>
      <c r="AV184" s="14" t="s">
        <v>86</v>
      </c>
      <c r="AW184" s="14" t="s">
        <v>37</v>
      </c>
      <c r="AX184" s="14" t="s">
        <v>76</v>
      </c>
      <c r="AY184" s="253" t="s">
        <v>159</v>
      </c>
    </row>
    <row r="185" s="14" customFormat="1">
      <c r="A185" s="14"/>
      <c r="B185" s="243"/>
      <c r="C185" s="244"/>
      <c r="D185" s="234" t="s">
        <v>171</v>
      </c>
      <c r="E185" s="245" t="s">
        <v>19</v>
      </c>
      <c r="F185" s="246" t="s">
        <v>284</v>
      </c>
      <c r="G185" s="244"/>
      <c r="H185" s="247">
        <v>17.800000000000001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171</v>
      </c>
      <c r="AU185" s="253" t="s">
        <v>86</v>
      </c>
      <c r="AV185" s="14" t="s">
        <v>86</v>
      </c>
      <c r="AW185" s="14" t="s">
        <v>37</v>
      </c>
      <c r="AX185" s="14" t="s">
        <v>76</v>
      </c>
      <c r="AY185" s="253" t="s">
        <v>159</v>
      </c>
    </row>
    <row r="186" s="14" customFormat="1">
      <c r="A186" s="14"/>
      <c r="B186" s="243"/>
      <c r="C186" s="244"/>
      <c r="D186" s="234" t="s">
        <v>171</v>
      </c>
      <c r="E186" s="245" t="s">
        <v>19</v>
      </c>
      <c r="F186" s="246" t="s">
        <v>285</v>
      </c>
      <c r="G186" s="244"/>
      <c r="H186" s="247">
        <v>22.300000000000001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171</v>
      </c>
      <c r="AU186" s="253" t="s">
        <v>86</v>
      </c>
      <c r="AV186" s="14" t="s">
        <v>86</v>
      </c>
      <c r="AW186" s="14" t="s">
        <v>37</v>
      </c>
      <c r="AX186" s="14" t="s">
        <v>76</v>
      </c>
      <c r="AY186" s="253" t="s">
        <v>159</v>
      </c>
    </row>
    <row r="187" s="15" customFormat="1">
      <c r="A187" s="15"/>
      <c r="B187" s="254"/>
      <c r="C187" s="255"/>
      <c r="D187" s="234" t="s">
        <v>171</v>
      </c>
      <c r="E187" s="256" t="s">
        <v>19</v>
      </c>
      <c r="F187" s="257" t="s">
        <v>178</v>
      </c>
      <c r="G187" s="255"/>
      <c r="H187" s="258">
        <v>116.90000000000001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171</v>
      </c>
      <c r="AU187" s="264" t="s">
        <v>86</v>
      </c>
      <c r="AV187" s="15" t="s">
        <v>167</v>
      </c>
      <c r="AW187" s="15" t="s">
        <v>37</v>
      </c>
      <c r="AX187" s="15" t="s">
        <v>84</v>
      </c>
      <c r="AY187" s="264" t="s">
        <v>159</v>
      </c>
    </row>
    <row r="188" s="2" customFormat="1" ht="33" customHeight="1">
      <c r="A188" s="39"/>
      <c r="B188" s="40"/>
      <c r="C188" s="214" t="s">
        <v>8</v>
      </c>
      <c r="D188" s="214" t="s">
        <v>162</v>
      </c>
      <c r="E188" s="215" t="s">
        <v>286</v>
      </c>
      <c r="F188" s="216" t="s">
        <v>287</v>
      </c>
      <c r="G188" s="217" t="s">
        <v>288</v>
      </c>
      <c r="H188" s="218">
        <v>9.0199999999999996</v>
      </c>
      <c r="I188" s="219"/>
      <c r="J188" s="220">
        <f>ROUND(I188*H188,2)</f>
        <v>0</v>
      </c>
      <c r="K188" s="216" t="s">
        <v>166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2.5018699999999998</v>
      </c>
      <c r="R188" s="223">
        <f>Q188*H188</f>
        <v>22.566867399999996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167</v>
      </c>
      <c r="AT188" s="225" t="s">
        <v>162</v>
      </c>
      <c r="AU188" s="225" t="s">
        <v>86</v>
      </c>
      <c r="AY188" s="18" t="s">
        <v>159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84</v>
      </c>
      <c r="BK188" s="226">
        <f>ROUND(I188*H188,2)</f>
        <v>0</v>
      </c>
      <c r="BL188" s="18" t="s">
        <v>167</v>
      </c>
      <c r="BM188" s="225" t="s">
        <v>289</v>
      </c>
    </row>
    <row r="189" s="2" customFormat="1">
      <c r="A189" s="39"/>
      <c r="B189" s="40"/>
      <c r="C189" s="41"/>
      <c r="D189" s="227" t="s">
        <v>169</v>
      </c>
      <c r="E189" s="41"/>
      <c r="F189" s="228" t="s">
        <v>290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169</v>
      </c>
      <c r="AU189" s="18" t="s">
        <v>86</v>
      </c>
    </row>
    <row r="190" s="13" customFormat="1">
      <c r="A190" s="13"/>
      <c r="B190" s="232"/>
      <c r="C190" s="233"/>
      <c r="D190" s="234" t="s">
        <v>171</v>
      </c>
      <c r="E190" s="235" t="s">
        <v>19</v>
      </c>
      <c r="F190" s="236" t="s">
        <v>291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171</v>
      </c>
      <c r="AU190" s="242" t="s">
        <v>86</v>
      </c>
      <c r="AV190" s="13" t="s">
        <v>84</v>
      </c>
      <c r="AW190" s="13" t="s">
        <v>37</v>
      </c>
      <c r="AX190" s="13" t="s">
        <v>76</v>
      </c>
      <c r="AY190" s="242" t="s">
        <v>159</v>
      </c>
    </row>
    <row r="191" s="14" customFormat="1">
      <c r="A191" s="14"/>
      <c r="B191" s="243"/>
      <c r="C191" s="244"/>
      <c r="D191" s="234" t="s">
        <v>171</v>
      </c>
      <c r="E191" s="245" t="s">
        <v>19</v>
      </c>
      <c r="F191" s="246" t="s">
        <v>292</v>
      </c>
      <c r="G191" s="244"/>
      <c r="H191" s="247">
        <v>9.0199999999999996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171</v>
      </c>
      <c r="AU191" s="253" t="s">
        <v>86</v>
      </c>
      <c r="AV191" s="14" t="s">
        <v>86</v>
      </c>
      <c r="AW191" s="14" t="s">
        <v>37</v>
      </c>
      <c r="AX191" s="14" t="s">
        <v>76</v>
      </c>
      <c r="AY191" s="253" t="s">
        <v>159</v>
      </c>
    </row>
    <row r="192" s="15" customFormat="1">
      <c r="A192" s="15"/>
      <c r="B192" s="254"/>
      <c r="C192" s="255"/>
      <c r="D192" s="234" t="s">
        <v>171</v>
      </c>
      <c r="E192" s="256" t="s">
        <v>19</v>
      </c>
      <c r="F192" s="257" t="s">
        <v>178</v>
      </c>
      <c r="G192" s="255"/>
      <c r="H192" s="258">
        <v>9.0199999999999996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171</v>
      </c>
      <c r="AU192" s="264" t="s">
        <v>86</v>
      </c>
      <c r="AV192" s="15" t="s">
        <v>167</v>
      </c>
      <c r="AW192" s="15" t="s">
        <v>37</v>
      </c>
      <c r="AX192" s="15" t="s">
        <v>84</v>
      </c>
      <c r="AY192" s="264" t="s">
        <v>159</v>
      </c>
    </row>
    <row r="193" s="2" customFormat="1" ht="37.8" customHeight="1">
      <c r="A193" s="39"/>
      <c r="B193" s="40"/>
      <c r="C193" s="214" t="s">
        <v>293</v>
      </c>
      <c r="D193" s="214" t="s">
        <v>162</v>
      </c>
      <c r="E193" s="215" t="s">
        <v>294</v>
      </c>
      <c r="F193" s="216" t="s">
        <v>295</v>
      </c>
      <c r="G193" s="217" t="s">
        <v>288</v>
      </c>
      <c r="H193" s="218">
        <v>9.0199999999999996</v>
      </c>
      <c r="I193" s="219"/>
      <c r="J193" s="220">
        <f>ROUND(I193*H193,2)</f>
        <v>0</v>
      </c>
      <c r="K193" s="216" t="s">
        <v>166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167</v>
      </c>
      <c r="AT193" s="225" t="s">
        <v>162</v>
      </c>
      <c r="AU193" s="225" t="s">
        <v>86</v>
      </c>
      <c r="AY193" s="18" t="s">
        <v>159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84</v>
      </c>
      <c r="BK193" s="226">
        <f>ROUND(I193*H193,2)</f>
        <v>0</v>
      </c>
      <c r="BL193" s="18" t="s">
        <v>167</v>
      </c>
      <c r="BM193" s="225" t="s">
        <v>296</v>
      </c>
    </row>
    <row r="194" s="2" customFormat="1">
      <c r="A194" s="39"/>
      <c r="B194" s="40"/>
      <c r="C194" s="41"/>
      <c r="D194" s="227" t="s">
        <v>169</v>
      </c>
      <c r="E194" s="41"/>
      <c r="F194" s="228" t="s">
        <v>297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169</v>
      </c>
      <c r="AU194" s="18" t="s">
        <v>86</v>
      </c>
    </row>
    <row r="195" s="2" customFormat="1" ht="44.25" customHeight="1">
      <c r="A195" s="39"/>
      <c r="B195" s="40"/>
      <c r="C195" s="214" t="s">
        <v>298</v>
      </c>
      <c r="D195" s="214" t="s">
        <v>162</v>
      </c>
      <c r="E195" s="215" t="s">
        <v>299</v>
      </c>
      <c r="F195" s="216" t="s">
        <v>300</v>
      </c>
      <c r="G195" s="217" t="s">
        <v>288</v>
      </c>
      <c r="H195" s="218">
        <v>9.0199999999999996</v>
      </c>
      <c r="I195" s="219"/>
      <c r="J195" s="220">
        <f>ROUND(I195*H195,2)</f>
        <v>0</v>
      </c>
      <c r="K195" s="216" t="s">
        <v>166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167</v>
      </c>
      <c r="AT195" s="225" t="s">
        <v>162</v>
      </c>
      <c r="AU195" s="225" t="s">
        <v>86</v>
      </c>
      <c r="AY195" s="18" t="s">
        <v>159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84</v>
      </c>
      <c r="BK195" s="226">
        <f>ROUND(I195*H195,2)</f>
        <v>0</v>
      </c>
      <c r="BL195" s="18" t="s">
        <v>167</v>
      </c>
      <c r="BM195" s="225" t="s">
        <v>301</v>
      </c>
    </row>
    <row r="196" s="2" customFormat="1">
      <c r="A196" s="39"/>
      <c r="B196" s="40"/>
      <c r="C196" s="41"/>
      <c r="D196" s="227" t="s">
        <v>169</v>
      </c>
      <c r="E196" s="41"/>
      <c r="F196" s="228" t="s">
        <v>302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169</v>
      </c>
      <c r="AU196" s="18" t="s">
        <v>86</v>
      </c>
    </row>
    <row r="197" s="2" customFormat="1" ht="37.8" customHeight="1">
      <c r="A197" s="39"/>
      <c r="B197" s="40"/>
      <c r="C197" s="214" t="s">
        <v>303</v>
      </c>
      <c r="D197" s="214" t="s">
        <v>162</v>
      </c>
      <c r="E197" s="215" t="s">
        <v>304</v>
      </c>
      <c r="F197" s="216" t="s">
        <v>305</v>
      </c>
      <c r="G197" s="217" t="s">
        <v>288</v>
      </c>
      <c r="H197" s="218">
        <v>0.14399999999999999</v>
      </c>
      <c r="I197" s="219"/>
      <c r="J197" s="220">
        <f>ROUND(I197*H197,2)</f>
        <v>0</v>
      </c>
      <c r="K197" s="216" t="s">
        <v>166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2.3010199999999998</v>
      </c>
      <c r="R197" s="223">
        <f>Q197*H197</f>
        <v>0.33134687999999995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167</v>
      </c>
      <c r="AT197" s="225" t="s">
        <v>162</v>
      </c>
      <c r="AU197" s="225" t="s">
        <v>86</v>
      </c>
      <c r="AY197" s="18" t="s">
        <v>159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84</v>
      </c>
      <c r="BK197" s="226">
        <f>ROUND(I197*H197,2)</f>
        <v>0</v>
      </c>
      <c r="BL197" s="18" t="s">
        <v>167</v>
      </c>
      <c r="BM197" s="225" t="s">
        <v>306</v>
      </c>
    </row>
    <row r="198" s="2" customFormat="1">
      <c r="A198" s="39"/>
      <c r="B198" s="40"/>
      <c r="C198" s="41"/>
      <c r="D198" s="227" t="s">
        <v>169</v>
      </c>
      <c r="E198" s="41"/>
      <c r="F198" s="228" t="s">
        <v>307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169</v>
      </c>
      <c r="AU198" s="18" t="s">
        <v>86</v>
      </c>
    </row>
    <row r="199" s="13" customFormat="1">
      <c r="A199" s="13"/>
      <c r="B199" s="232"/>
      <c r="C199" s="233"/>
      <c r="D199" s="234" t="s">
        <v>171</v>
      </c>
      <c r="E199" s="235" t="s">
        <v>19</v>
      </c>
      <c r="F199" s="236" t="s">
        <v>308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171</v>
      </c>
      <c r="AU199" s="242" t="s">
        <v>86</v>
      </c>
      <c r="AV199" s="13" t="s">
        <v>84</v>
      </c>
      <c r="AW199" s="13" t="s">
        <v>37</v>
      </c>
      <c r="AX199" s="13" t="s">
        <v>76</v>
      </c>
      <c r="AY199" s="242" t="s">
        <v>159</v>
      </c>
    </row>
    <row r="200" s="14" customFormat="1">
      <c r="A200" s="14"/>
      <c r="B200" s="243"/>
      <c r="C200" s="244"/>
      <c r="D200" s="234" t="s">
        <v>171</v>
      </c>
      <c r="E200" s="245" t="s">
        <v>19</v>
      </c>
      <c r="F200" s="246" t="s">
        <v>309</v>
      </c>
      <c r="G200" s="244"/>
      <c r="H200" s="247">
        <v>0.14399999999999999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171</v>
      </c>
      <c r="AU200" s="253" t="s">
        <v>86</v>
      </c>
      <c r="AV200" s="14" t="s">
        <v>86</v>
      </c>
      <c r="AW200" s="14" t="s">
        <v>37</v>
      </c>
      <c r="AX200" s="14" t="s">
        <v>76</v>
      </c>
      <c r="AY200" s="253" t="s">
        <v>159</v>
      </c>
    </row>
    <row r="201" s="15" customFormat="1">
      <c r="A201" s="15"/>
      <c r="B201" s="254"/>
      <c r="C201" s="255"/>
      <c r="D201" s="234" t="s">
        <v>171</v>
      </c>
      <c r="E201" s="256" t="s">
        <v>19</v>
      </c>
      <c r="F201" s="257" t="s">
        <v>178</v>
      </c>
      <c r="G201" s="255"/>
      <c r="H201" s="258">
        <v>0.14399999999999999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171</v>
      </c>
      <c r="AU201" s="264" t="s">
        <v>86</v>
      </c>
      <c r="AV201" s="15" t="s">
        <v>167</v>
      </c>
      <c r="AW201" s="15" t="s">
        <v>37</v>
      </c>
      <c r="AX201" s="15" t="s">
        <v>84</v>
      </c>
      <c r="AY201" s="264" t="s">
        <v>159</v>
      </c>
    </row>
    <row r="202" s="2" customFormat="1" ht="21.75" customHeight="1">
      <c r="A202" s="39"/>
      <c r="B202" s="40"/>
      <c r="C202" s="214" t="s">
        <v>310</v>
      </c>
      <c r="D202" s="214" t="s">
        <v>162</v>
      </c>
      <c r="E202" s="215" t="s">
        <v>311</v>
      </c>
      <c r="F202" s="216" t="s">
        <v>312</v>
      </c>
      <c r="G202" s="217" t="s">
        <v>313</v>
      </c>
      <c r="H202" s="218">
        <v>0.52100000000000002</v>
      </c>
      <c r="I202" s="219"/>
      <c r="J202" s="220">
        <f>ROUND(I202*H202,2)</f>
        <v>0</v>
      </c>
      <c r="K202" s="216" t="s">
        <v>166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1.06277</v>
      </c>
      <c r="R202" s="223">
        <f>Q202*H202</f>
        <v>0.55370317000000002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167</v>
      </c>
      <c r="AT202" s="225" t="s">
        <v>162</v>
      </c>
      <c r="AU202" s="225" t="s">
        <v>86</v>
      </c>
      <c r="AY202" s="18" t="s">
        <v>159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84</v>
      </c>
      <c r="BK202" s="226">
        <f>ROUND(I202*H202,2)</f>
        <v>0</v>
      </c>
      <c r="BL202" s="18" t="s">
        <v>167</v>
      </c>
      <c r="BM202" s="225" t="s">
        <v>314</v>
      </c>
    </row>
    <row r="203" s="2" customFormat="1">
      <c r="A203" s="39"/>
      <c r="B203" s="40"/>
      <c r="C203" s="41"/>
      <c r="D203" s="227" t="s">
        <v>169</v>
      </c>
      <c r="E203" s="41"/>
      <c r="F203" s="228" t="s">
        <v>315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169</v>
      </c>
      <c r="AU203" s="18" t="s">
        <v>86</v>
      </c>
    </row>
    <row r="204" s="13" customFormat="1">
      <c r="A204" s="13"/>
      <c r="B204" s="232"/>
      <c r="C204" s="233"/>
      <c r="D204" s="234" t="s">
        <v>171</v>
      </c>
      <c r="E204" s="235" t="s">
        <v>19</v>
      </c>
      <c r="F204" s="236" t="s">
        <v>316</v>
      </c>
      <c r="G204" s="233"/>
      <c r="H204" s="235" t="s">
        <v>19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171</v>
      </c>
      <c r="AU204" s="242" t="s">
        <v>86</v>
      </c>
      <c r="AV204" s="13" t="s">
        <v>84</v>
      </c>
      <c r="AW204" s="13" t="s">
        <v>37</v>
      </c>
      <c r="AX204" s="13" t="s">
        <v>76</v>
      </c>
      <c r="AY204" s="242" t="s">
        <v>159</v>
      </c>
    </row>
    <row r="205" s="14" customFormat="1">
      <c r="A205" s="14"/>
      <c r="B205" s="243"/>
      <c r="C205" s="244"/>
      <c r="D205" s="234" t="s">
        <v>171</v>
      </c>
      <c r="E205" s="245" t="s">
        <v>19</v>
      </c>
      <c r="F205" s="246" t="s">
        <v>317</v>
      </c>
      <c r="G205" s="244"/>
      <c r="H205" s="247">
        <v>0.52100000000000002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171</v>
      </c>
      <c r="AU205" s="253" t="s">
        <v>86</v>
      </c>
      <c r="AV205" s="14" t="s">
        <v>86</v>
      </c>
      <c r="AW205" s="14" t="s">
        <v>37</v>
      </c>
      <c r="AX205" s="14" t="s">
        <v>76</v>
      </c>
      <c r="AY205" s="253" t="s">
        <v>159</v>
      </c>
    </row>
    <row r="206" s="15" customFormat="1">
      <c r="A206" s="15"/>
      <c r="B206" s="254"/>
      <c r="C206" s="255"/>
      <c r="D206" s="234" t="s">
        <v>171</v>
      </c>
      <c r="E206" s="256" t="s">
        <v>19</v>
      </c>
      <c r="F206" s="257" t="s">
        <v>178</v>
      </c>
      <c r="G206" s="255"/>
      <c r="H206" s="258">
        <v>0.52100000000000002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171</v>
      </c>
      <c r="AU206" s="264" t="s">
        <v>86</v>
      </c>
      <c r="AV206" s="15" t="s">
        <v>167</v>
      </c>
      <c r="AW206" s="15" t="s">
        <v>37</v>
      </c>
      <c r="AX206" s="15" t="s">
        <v>84</v>
      </c>
      <c r="AY206" s="264" t="s">
        <v>159</v>
      </c>
    </row>
    <row r="207" s="2" customFormat="1" ht="37.8" customHeight="1">
      <c r="A207" s="39"/>
      <c r="B207" s="40"/>
      <c r="C207" s="214" t="s">
        <v>318</v>
      </c>
      <c r="D207" s="214" t="s">
        <v>162</v>
      </c>
      <c r="E207" s="215" t="s">
        <v>319</v>
      </c>
      <c r="F207" s="216" t="s">
        <v>320</v>
      </c>
      <c r="G207" s="217" t="s">
        <v>187</v>
      </c>
      <c r="H207" s="218">
        <v>65.099999999999994</v>
      </c>
      <c r="I207" s="219"/>
      <c r="J207" s="220">
        <f>ROUND(I207*H207,2)</f>
        <v>0</v>
      </c>
      <c r="K207" s="216" t="s">
        <v>166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2.0000000000000002E-05</v>
      </c>
      <c r="R207" s="223">
        <f>Q207*H207</f>
        <v>0.001302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167</v>
      </c>
      <c r="AT207" s="225" t="s">
        <v>162</v>
      </c>
      <c r="AU207" s="225" t="s">
        <v>86</v>
      </c>
      <c r="AY207" s="18" t="s">
        <v>159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84</v>
      </c>
      <c r="BK207" s="226">
        <f>ROUND(I207*H207,2)</f>
        <v>0</v>
      </c>
      <c r="BL207" s="18" t="s">
        <v>167</v>
      </c>
      <c r="BM207" s="225" t="s">
        <v>321</v>
      </c>
    </row>
    <row r="208" s="2" customFormat="1">
      <c r="A208" s="39"/>
      <c r="B208" s="40"/>
      <c r="C208" s="41"/>
      <c r="D208" s="227" t="s">
        <v>169</v>
      </c>
      <c r="E208" s="41"/>
      <c r="F208" s="228" t="s">
        <v>322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169</v>
      </c>
      <c r="AU208" s="18" t="s">
        <v>86</v>
      </c>
    </row>
    <row r="209" s="13" customFormat="1">
      <c r="A209" s="13"/>
      <c r="B209" s="232"/>
      <c r="C209" s="233"/>
      <c r="D209" s="234" t="s">
        <v>171</v>
      </c>
      <c r="E209" s="235" t="s">
        <v>19</v>
      </c>
      <c r="F209" s="236" t="s">
        <v>323</v>
      </c>
      <c r="G209" s="233"/>
      <c r="H209" s="235" t="s">
        <v>19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171</v>
      </c>
      <c r="AU209" s="242" t="s">
        <v>86</v>
      </c>
      <c r="AV209" s="13" t="s">
        <v>84</v>
      </c>
      <c r="AW209" s="13" t="s">
        <v>37</v>
      </c>
      <c r="AX209" s="13" t="s">
        <v>76</v>
      </c>
      <c r="AY209" s="242" t="s">
        <v>159</v>
      </c>
    </row>
    <row r="210" s="14" customFormat="1">
      <c r="A210" s="14"/>
      <c r="B210" s="243"/>
      <c r="C210" s="244"/>
      <c r="D210" s="234" t="s">
        <v>171</v>
      </c>
      <c r="E210" s="245" t="s">
        <v>19</v>
      </c>
      <c r="F210" s="246" t="s">
        <v>324</v>
      </c>
      <c r="G210" s="244"/>
      <c r="H210" s="247">
        <v>65.099999999999994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171</v>
      </c>
      <c r="AU210" s="253" t="s">
        <v>86</v>
      </c>
      <c r="AV210" s="14" t="s">
        <v>86</v>
      </c>
      <c r="AW210" s="14" t="s">
        <v>37</v>
      </c>
      <c r="AX210" s="14" t="s">
        <v>76</v>
      </c>
      <c r="AY210" s="253" t="s">
        <v>159</v>
      </c>
    </row>
    <row r="211" s="15" customFormat="1">
      <c r="A211" s="15"/>
      <c r="B211" s="254"/>
      <c r="C211" s="255"/>
      <c r="D211" s="234" t="s">
        <v>171</v>
      </c>
      <c r="E211" s="256" t="s">
        <v>19</v>
      </c>
      <c r="F211" s="257" t="s">
        <v>178</v>
      </c>
      <c r="G211" s="255"/>
      <c r="H211" s="258">
        <v>65.099999999999994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171</v>
      </c>
      <c r="AU211" s="264" t="s">
        <v>86</v>
      </c>
      <c r="AV211" s="15" t="s">
        <v>167</v>
      </c>
      <c r="AW211" s="15" t="s">
        <v>37</v>
      </c>
      <c r="AX211" s="15" t="s">
        <v>84</v>
      </c>
      <c r="AY211" s="264" t="s">
        <v>159</v>
      </c>
    </row>
    <row r="212" s="2" customFormat="1" ht="37.8" customHeight="1">
      <c r="A212" s="39"/>
      <c r="B212" s="40"/>
      <c r="C212" s="214" t="s">
        <v>7</v>
      </c>
      <c r="D212" s="214" t="s">
        <v>162</v>
      </c>
      <c r="E212" s="215" t="s">
        <v>325</v>
      </c>
      <c r="F212" s="216" t="s">
        <v>326</v>
      </c>
      <c r="G212" s="217" t="s">
        <v>187</v>
      </c>
      <c r="H212" s="218">
        <v>50</v>
      </c>
      <c r="I212" s="219"/>
      <c r="J212" s="220">
        <f>ROUND(I212*H212,2)</f>
        <v>0</v>
      </c>
      <c r="K212" s="216" t="s">
        <v>166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1.0000000000000001E-05</v>
      </c>
      <c r="R212" s="223">
        <f>Q212*H212</f>
        <v>0.00050000000000000001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167</v>
      </c>
      <c r="AT212" s="225" t="s">
        <v>162</v>
      </c>
      <c r="AU212" s="225" t="s">
        <v>86</v>
      </c>
      <c r="AY212" s="18" t="s">
        <v>159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84</v>
      </c>
      <c r="BK212" s="226">
        <f>ROUND(I212*H212,2)</f>
        <v>0</v>
      </c>
      <c r="BL212" s="18" t="s">
        <v>167</v>
      </c>
      <c r="BM212" s="225" t="s">
        <v>327</v>
      </c>
    </row>
    <row r="213" s="2" customFormat="1">
      <c r="A213" s="39"/>
      <c r="B213" s="40"/>
      <c r="C213" s="41"/>
      <c r="D213" s="227" t="s">
        <v>169</v>
      </c>
      <c r="E213" s="41"/>
      <c r="F213" s="228" t="s">
        <v>328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169</v>
      </c>
      <c r="AU213" s="18" t="s">
        <v>86</v>
      </c>
    </row>
    <row r="214" s="2" customFormat="1">
      <c r="A214" s="39"/>
      <c r="B214" s="40"/>
      <c r="C214" s="41"/>
      <c r="D214" s="234" t="s">
        <v>237</v>
      </c>
      <c r="E214" s="41"/>
      <c r="F214" s="265" t="s">
        <v>329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237</v>
      </c>
      <c r="AU214" s="18" t="s">
        <v>86</v>
      </c>
    </row>
    <row r="215" s="12" customFormat="1" ht="22.8" customHeight="1">
      <c r="A215" s="12"/>
      <c r="B215" s="198"/>
      <c r="C215" s="199"/>
      <c r="D215" s="200" t="s">
        <v>75</v>
      </c>
      <c r="E215" s="212" t="s">
        <v>224</v>
      </c>
      <c r="F215" s="212" t="s">
        <v>330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SUM(P216:P270)</f>
        <v>0</v>
      </c>
      <c r="Q215" s="206"/>
      <c r="R215" s="207">
        <f>SUM(R216:R270)</f>
        <v>0.0361176</v>
      </c>
      <c r="S215" s="206"/>
      <c r="T215" s="208">
        <f>SUM(T216:T270)</f>
        <v>21.462949999999999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84</v>
      </c>
      <c r="AT215" s="210" t="s">
        <v>75</v>
      </c>
      <c r="AU215" s="210" t="s">
        <v>84</v>
      </c>
      <c r="AY215" s="209" t="s">
        <v>159</v>
      </c>
      <c r="BK215" s="211">
        <f>SUM(BK216:BK270)</f>
        <v>0</v>
      </c>
    </row>
    <row r="216" s="2" customFormat="1" ht="37.8" customHeight="1">
      <c r="A216" s="39"/>
      <c r="B216" s="40"/>
      <c r="C216" s="214" t="s">
        <v>331</v>
      </c>
      <c r="D216" s="214" t="s">
        <v>162</v>
      </c>
      <c r="E216" s="215" t="s">
        <v>332</v>
      </c>
      <c r="F216" s="216" t="s">
        <v>333</v>
      </c>
      <c r="G216" s="217" t="s">
        <v>165</v>
      </c>
      <c r="H216" s="218">
        <v>125</v>
      </c>
      <c r="I216" s="219"/>
      <c r="J216" s="220">
        <f>ROUND(I216*H216,2)</f>
        <v>0</v>
      </c>
      <c r="K216" s="216" t="s">
        <v>166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0.00012999999999999999</v>
      </c>
      <c r="R216" s="223">
        <f>Q216*H216</f>
        <v>0.016249999999999997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167</v>
      </c>
      <c r="AT216" s="225" t="s">
        <v>162</v>
      </c>
      <c r="AU216" s="225" t="s">
        <v>86</v>
      </c>
      <c r="AY216" s="18" t="s">
        <v>159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84</v>
      </c>
      <c r="BK216" s="226">
        <f>ROUND(I216*H216,2)</f>
        <v>0</v>
      </c>
      <c r="BL216" s="18" t="s">
        <v>167</v>
      </c>
      <c r="BM216" s="225" t="s">
        <v>334</v>
      </c>
    </row>
    <row r="217" s="2" customFormat="1">
      <c r="A217" s="39"/>
      <c r="B217" s="40"/>
      <c r="C217" s="41"/>
      <c r="D217" s="227" t="s">
        <v>169</v>
      </c>
      <c r="E217" s="41"/>
      <c r="F217" s="228" t="s">
        <v>335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169</v>
      </c>
      <c r="AU217" s="18" t="s">
        <v>86</v>
      </c>
    </row>
    <row r="218" s="2" customFormat="1" ht="49.05" customHeight="1">
      <c r="A218" s="39"/>
      <c r="B218" s="40"/>
      <c r="C218" s="214" t="s">
        <v>336</v>
      </c>
      <c r="D218" s="214" t="s">
        <v>162</v>
      </c>
      <c r="E218" s="215" t="s">
        <v>337</v>
      </c>
      <c r="F218" s="216" t="s">
        <v>338</v>
      </c>
      <c r="G218" s="217" t="s">
        <v>165</v>
      </c>
      <c r="H218" s="218">
        <v>125</v>
      </c>
      <c r="I218" s="219"/>
      <c r="J218" s="220">
        <f>ROUND(I218*H218,2)</f>
        <v>0</v>
      </c>
      <c r="K218" s="216" t="s">
        <v>166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3.0000000000000001E-05</v>
      </c>
      <c r="R218" s="223">
        <f>Q218*H218</f>
        <v>0.0037500000000000003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167</v>
      </c>
      <c r="AT218" s="225" t="s">
        <v>162</v>
      </c>
      <c r="AU218" s="225" t="s">
        <v>86</v>
      </c>
      <c r="AY218" s="18" t="s">
        <v>159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84</v>
      </c>
      <c r="BK218" s="226">
        <f>ROUND(I218*H218,2)</f>
        <v>0</v>
      </c>
      <c r="BL218" s="18" t="s">
        <v>167</v>
      </c>
      <c r="BM218" s="225" t="s">
        <v>339</v>
      </c>
    </row>
    <row r="219" s="2" customFormat="1">
      <c r="A219" s="39"/>
      <c r="B219" s="40"/>
      <c r="C219" s="41"/>
      <c r="D219" s="227" t="s">
        <v>169</v>
      </c>
      <c r="E219" s="41"/>
      <c r="F219" s="228" t="s">
        <v>340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169</v>
      </c>
      <c r="AU219" s="18" t="s">
        <v>86</v>
      </c>
    </row>
    <row r="220" s="2" customFormat="1" ht="49.05" customHeight="1">
      <c r="A220" s="39"/>
      <c r="B220" s="40"/>
      <c r="C220" s="214" t="s">
        <v>341</v>
      </c>
      <c r="D220" s="214" t="s">
        <v>162</v>
      </c>
      <c r="E220" s="215" t="s">
        <v>342</v>
      </c>
      <c r="F220" s="216" t="s">
        <v>343</v>
      </c>
      <c r="G220" s="217" t="s">
        <v>165</v>
      </c>
      <c r="H220" s="218">
        <v>82.700000000000003</v>
      </c>
      <c r="I220" s="219"/>
      <c r="J220" s="220">
        <f>ROUND(I220*H220,2)</f>
        <v>0</v>
      </c>
      <c r="K220" s="216" t="s">
        <v>166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0.19</v>
      </c>
      <c r="T220" s="224">
        <f>S220*H220</f>
        <v>15.713000000000001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167</v>
      </c>
      <c r="AT220" s="225" t="s">
        <v>162</v>
      </c>
      <c r="AU220" s="225" t="s">
        <v>86</v>
      </c>
      <c r="AY220" s="18" t="s">
        <v>159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84</v>
      </c>
      <c r="BK220" s="226">
        <f>ROUND(I220*H220,2)</f>
        <v>0</v>
      </c>
      <c r="BL220" s="18" t="s">
        <v>167</v>
      </c>
      <c r="BM220" s="225" t="s">
        <v>344</v>
      </c>
    </row>
    <row r="221" s="2" customFormat="1">
      <c r="A221" s="39"/>
      <c r="B221" s="40"/>
      <c r="C221" s="41"/>
      <c r="D221" s="227" t="s">
        <v>169</v>
      </c>
      <c r="E221" s="41"/>
      <c r="F221" s="228" t="s">
        <v>345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169</v>
      </c>
      <c r="AU221" s="18" t="s">
        <v>86</v>
      </c>
    </row>
    <row r="222" s="13" customFormat="1">
      <c r="A222" s="13"/>
      <c r="B222" s="232"/>
      <c r="C222" s="233"/>
      <c r="D222" s="234" t="s">
        <v>171</v>
      </c>
      <c r="E222" s="235" t="s">
        <v>19</v>
      </c>
      <c r="F222" s="236" t="s">
        <v>346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171</v>
      </c>
      <c r="AU222" s="242" t="s">
        <v>86</v>
      </c>
      <c r="AV222" s="13" t="s">
        <v>84</v>
      </c>
      <c r="AW222" s="13" t="s">
        <v>37</v>
      </c>
      <c r="AX222" s="13" t="s">
        <v>76</v>
      </c>
      <c r="AY222" s="242" t="s">
        <v>159</v>
      </c>
    </row>
    <row r="223" s="14" customFormat="1">
      <c r="A223" s="14"/>
      <c r="B223" s="243"/>
      <c r="C223" s="244"/>
      <c r="D223" s="234" t="s">
        <v>171</v>
      </c>
      <c r="E223" s="245" t="s">
        <v>19</v>
      </c>
      <c r="F223" s="246" t="s">
        <v>347</v>
      </c>
      <c r="G223" s="244"/>
      <c r="H223" s="247">
        <v>82.700000000000003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171</v>
      </c>
      <c r="AU223" s="253" t="s">
        <v>86</v>
      </c>
      <c r="AV223" s="14" t="s">
        <v>86</v>
      </c>
      <c r="AW223" s="14" t="s">
        <v>37</v>
      </c>
      <c r="AX223" s="14" t="s">
        <v>76</v>
      </c>
      <c r="AY223" s="253" t="s">
        <v>159</v>
      </c>
    </row>
    <row r="224" s="15" customFormat="1">
      <c r="A224" s="15"/>
      <c r="B224" s="254"/>
      <c r="C224" s="255"/>
      <c r="D224" s="234" t="s">
        <v>171</v>
      </c>
      <c r="E224" s="256" t="s">
        <v>19</v>
      </c>
      <c r="F224" s="257" t="s">
        <v>178</v>
      </c>
      <c r="G224" s="255"/>
      <c r="H224" s="258">
        <v>82.700000000000003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171</v>
      </c>
      <c r="AU224" s="264" t="s">
        <v>86</v>
      </c>
      <c r="AV224" s="15" t="s">
        <v>167</v>
      </c>
      <c r="AW224" s="15" t="s">
        <v>37</v>
      </c>
      <c r="AX224" s="15" t="s">
        <v>84</v>
      </c>
      <c r="AY224" s="264" t="s">
        <v>159</v>
      </c>
    </row>
    <row r="225" s="2" customFormat="1" ht="37.8" customHeight="1">
      <c r="A225" s="39"/>
      <c r="B225" s="40"/>
      <c r="C225" s="214" t="s">
        <v>348</v>
      </c>
      <c r="D225" s="214" t="s">
        <v>162</v>
      </c>
      <c r="E225" s="215" t="s">
        <v>349</v>
      </c>
      <c r="F225" s="216" t="s">
        <v>350</v>
      </c>
      <c r="G225" s="217" t="s">
        <v>165</v>
      </c>
      <c r="H225" s="218">
        <v>8</v>
      </c>
      <c r="I225" s="219"/>
      <c r="J225" s="220">
        <f>ROUND(I225*H225,2)</f>
        <v>0</v>
      </c>
      <c r="K225" s="216" t="s">
        <v>166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0.063</v>
      </c>
      <c r="T225" s="224">
        <f>S225*H225</f>
        <v>0.504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167</v>
      </c>
      <c r="AT225" s="225" t="s">
        <v>162</v>
      </c>
      <c r="AU225" s="225" t="s">
        <v>86</v>
      </c>
      <c r="AY225" s="18" t="s">
        <v>159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84</v>
      </c>
      <c r="BK225" s="226">
        <f>ROUND(I225*H225,2)</f>
        <v>0</v>
      </c>
      <c r="BL225" s="18" t="s">
        <v>167</v>
      </c>
      <c r="BM225" s="225" t="s">
        <v>351</v>
      </c>
    </row>
    <row r="226" s="2" customFormat="1">
      <c r="A226" s="39"/>
      <c r="B226" s="40"/>
      <c r="C226" s="41"/>
      <c r="D226" s="227" t="s">
        <v>169</v>
      </c>
      <c r="E226" s="41"/>
      <c r="F226" s="228" t="s">
        <v>352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169</v>
      </c>
      <c r="AU226" s="18" t="s">
        <v>86</v>
      </c>
    </row>
    <row r="227" s="13" customFormat="1">
      <c r="A227" s="13"/>
      <c r="B227" s="232"/>
      <c r="C227" s="233"/>
      <c r="D227" s="234" t="s">
        <v>171</v>
      </c>
      <c r="E227" s="235" t="s">
        <v>19</v>
      </c>
      <c r="F227" s="236" t="s">
        <v>353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171</v>
      </c>
      <c r="AU227" s="242" t="s">
        <v>86</v>
      </c>
      <c r="AV227" s="13" t="s">
        <v>84</v>
      </c>
      <c r="AW227" s="13" t="s">
        <v>37</v>
      </c>
      <c r="AX227" s="13" t="s">
        <v>76</v>
      </c>
      <c r="AY227" s="242" t="s">
        <v>159</v>
      </c>
    </row>
    <row r="228" s="14" customFormat="1">
      <c r="A228" s="14"/>
      <c r="B228" s="243"/>
      <c r="C228" s="244"/>
      <c r="D228" s="234" t="s">
        <v>171</v>
      </c>
      <c r="E228" s="245" t="s">
        <v>19</v>
      </c>
      <c r="F228" s="246" t="s">
        <v>354</v>
      </c>
      <c r="G228" s="244"/>
      <c r="H228" s="247">
        <v>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171</v>
      </c>
      <c r="AU228" s="253" t="s">
        <v>86</v>
      </c>
      <c r="AV228" s="14" t="s">
        <v>86</v>
      </c>
      <c r="AW228" s="14" t="s">
        <v>37</v>
      </c>
      <c r="AX228" s="14" t="s">
        <v>76</v>
      </c>
      <c r="AY228" s="253" t="s">
        <v>159</v>
      </c>
    </row>
    <row r="229" s="15" customFormat="1">
      <c r="A229" s="15"/>
      <c r="B229" s="254"/>
      <c r="C229" s="255"/>
      <c r="D229" s="234" t="s">
        <v>171</v>
      </c>
      <c r="E229" s="256" t="s">
        <v>19</v>
      </c>
      <c r="F229" s="257" t="s">
        <v>178</v>
      </c>
      <c r="G229" s="255"/>
      <c r="H229" s="258">
        <v>8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171</v>
      </c>
      <c r="AU229" s="264" t="s">
        <v>86</v>
      </c>
      <c r="AV229" s="15" t="s">
        <v>167</v>
      </c>
      <c r="AW229" s="15" t="s">
        <v>37</v>
      </c>
      <c r="AX229" s="15" t="s">
        <v>84</v>
      </c>
      <c r="AY229" s="264" t="s">
        <v>159</v>
      </c>
    </row>
    <row r="230" s="2" customFormat="1" ht="55.5" customHeight="1">
      <c r="A230" s="39"/>
      <c r="B230" s="40"/>
      <c r="C230" s="214" t="s">
        <v>355</v>
      </c>
      <c r="D230" s="214" t="s">
        <v>162</v>
      </c>
      <c r="E230" s="215" t="s">
        <v>356</v>
      </c>
      <c r="F230" s="216" t="s">
        <v>357</v>
      </c>
      <c r="G230" s="217" t="s">
        <v>288</v>
      </c>
      <c r="H230" s="218">
        <v>0.54400000000000004</v>
      </c>
      <c r="I230" s="219"/>
      <c r="J230" s="220">
        <f>ROUND(I230*H230,2)</f>
        <v>0</v>
      </c>
      <c r="K230" s="216" t="s">
        <v>166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1.8</v>
      </c>
      <c r="T230" s="224">
        <f>S230*H230</f>
        <v>0.97920000000000007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167</v>
      </c>
      <c r="AT230" s="225" t="s">
        <v>162</v>
      </c>
      <c r="AU230" s="225" t="s">
        <v>86</v>
      </c>
      <c r="AY230" s="18" t="s">
        <v>159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84</v>
      </c>
      <c r="BK230" s="226">
        <f>ROUND(I230*H230,2)</f>
        <v>0</v>
      </c>
      <c r="BL230" s="18" t="s">
        <v>167</v>
      </c>
      <c r="BM230" s="225" t="s">
        <v>358</v>
      </c>
    </row>
    <row r="231" s="2" customFormat="1">
      <c r="A231" s="39"/>
      <c r="B231" s="40"/>
      <c r="C231" s="41"/>
      <c r="D231" s="227" t="s">
        <v>169</v>
      </c>
      <c r="E231" s="41"/>
      <c r="F231" s="228" t="s">
        <v>359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169</v>
      </c>
      <c r="AU231" s="18" t="s">
        <v>86</v>
      </c>
    </row>
    <row r="232" s="13" customFormat="1">
      <c r="A232" s="13"/>
      <c r="B232" s="232"/>
      <c r="C232" s="233"/>
      <c r="D232" s="234" t="s">
        <v>171</v>
      </c>
      <c r="E232" s="235" t="s">
        <v>19</v>
      </c>
      <c r="F232" s="236" t="s">
        <v>360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171</v>
      </c>
      <c r="AU232" s="242" t="s">
        <v>86</v>
      </c>
      <c r="AV232" s="13" t="s">
        <v>84</v>
      </c>
      <c r="AW232" s="13" t="s">
        <v>37</v>
      </c>
      <c r="AX232" s="13" t="s">
        <v>76</v>
      </c>
      <c r="AY232" s="242" t="s">
        <v>159</v>
      </c>
    </row>
    <row r="233" s="13" customFormat="1">
      <c r="A233" s="13"/>
      <c r="B233" s="232"/>
      <c r="C233" s="233"/>
      <c r="D233" s="234" t="s">
        <v>171</v>
      </c>
      <c r="E233" s="235" t="s">
        <v>19</v>
      </c>
      <c r="F233" s="236" t="s">
        <v>361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171</v>
      </c>
      <c r="AU233" s="242" t="s">
        <v>86</v>
      </c>
      <c r="AV233" s="13" t="s">
        <v>84</v>
      </c>
      <c r="AW233" s="13" t="s">
        <v>37</v>
      </c>
      <c r="AX233" s="13" t="s">
        <v>76</v>
      </c>
      <c r="AY233" s="242" t="s">
        <v>159</v>
      </c>
    </row>
    <row r="234" s="14" customFormat="1">
      <c r="A234" s="14"/>
      <c r="B234" s="243"/>
      <c r="C234" s="244"/>
      <c r="D234" s="234" t="s">
        <v>171</v>
      </c>
      <c r="E234" s="245" t="s">
        <v>19</v>
      </c>
      <c r="F234" s="246" t="s">
        <v>362</v>
      </c>
      <c r="G234" s="244"/>
      <c r="H234" s="247">
        <v>0.42799999999999999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171</v>
      </c>
      <c r="AU234" s="253" t="s">
        <v>86</v>
      </c>
      <c r="AV234" s="14" t="s">
        <v>86</v>
      </c>
      <c r="AW234" s="14" t="s">
        <v>37</v>
      </c>
      <c r="AX234" s="14" t="s">
        <v>76</v>
      </c>
      <c r="AY234" s="253" t="s">
        <v>159</v>
      </c>
    </row>
    <row r="235" s="14" customFormat="1">
      <c r="A235" s="14"/>
      <c r="B235" s="243"/>
      <c r="C235" s="244"/>
      <c r="D235" s="234" t="s">
        <v>171</v>
      </c>
      <c r="E235" s="245" t="s">
        <v>19</v>
      </c>
      <c r="F235" s="246" t="s">
        <v>363</v>
      </c>
      <c r="G235" s="244"/>
      <c r="H235" s="247">
        <v>0.11600000000000001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171</v>
      </c>
      <c r="AU235" s="253" t="s">
        <v>86</v>
      </c>
      <c r="AV235" s="14" t="s">
        <v>86</v>
      </c>
      <c r="AW235" s="14" t="s">
        <v>37</v>
      </c>
      <c r="AX235" s="14" t="s">
        <v>76</v>
      </c>
      <c r="AY235" s="253" t="s">
        <v>159</v>
      </c>
    </row>
    <row r="236" s="15" customFormat="1">
      <c r="A236" s="15"/>
      <c r="B236" s="254"/>
      <c r="C236" s="255"/>
      <c r="D236" s="234" t="s">
        <v>171</v>
      </c>
      <c r="E236" s="256" t="s">
        <v>19</v>
      </c>
      <c r="F236" s="257" t="s">
        <v>178</v>
      </c>
      <c r="G236" s="255"/>
      <c r="H236" s="258">
        <v>0.54400000000000004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171</v>
      </c>
      <c r="AU236" s="264" t="s">
        <v>86</v>
      </c>
      <c r="AV236" s="15" t="s">
        <v>167</v>
      </c>
      <c r="AW236" s="15" t="s">
        <v>37</v>
      </c>
      <c r="AX236" s="15" t="s">
        <v>84</v>
      </c>
      <c r="AY236" s="264" t="s">
        <v>159</v>
      </c>
    </row>
    <row r="237" s="2" customFormat="1" ht="49.05" customHeight="1">
      <c r="A237" s="39"/>
      <c r="B237" s="40"/>
      <c r="C237" s="214" t="s">
        <v>364</v>
      </c>
      <c r="D237" s="214" t="s">
        <v>162</v>
      </c>
      <c r="E237" s="215" t="s">
        <v>365</v>
      </c>
      <c r="F237" s="216" t="s">
        <v>366</v>
      </c>
      <c r="G237" s="217" t="s">
        <v>288</v>
      </c>
      <c r="H237" s="218">
        <v>1.9330000000000001</v>
      </c>
      <c r="I237" s="219"/>
      <c r="J237" s="220">
        <f>ROUND(I237*H237,2)</f>
        <v>0</v>
      </c>
      <c r="K237" s="216" t="s">
        <v>166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1.95</v>
      </c>
      <c r="T237" s="224">
        <f>S237*H237</f>
        <v>3.7693500000000002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167</v>
      </c>
      <c r="AT237" s="225" t="s">
        <v>162</v>
      </c>
      <c r="AU237" s="225" t="s">
        <v>86</v>
      </c>
      <c r="AY237" s="18" t="s">
        <v>159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84</v>
      </c>
      <c r="BK237" s="226">
        <f>ROUND(I237*H237,2)</f>
        <v>0</v>
      </c>
      <c r="BL237" s="18" t="s">
        <v>167</v>
      </c>
      <c r="BM237" s="225" t="s">
        <v>367</v>
      </c>
    </row>
    <row r="238" s="2" customFormat="1">
      <c r="A238" s="39"/>
      <c r="B238" s="40"/>
      <c r="C238" s="41"/>
      <c r="D238" s="227" t="s">
        <v>169</v>
      </c>
      <c r="E238" s="41"/>
      <c r="F238" s="228" t="s">
        <v>368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169</v>
      </c>
      <c r="AU238" s="18" t="s">
        <v>86</v>
      </c>
    </row>
    <row r="239" s="13" customFormat="1">
      <c r="A239" s="13"/>
      <c r="B239" s="232"/>
      <c r="C239" s="233"/>
      <c r="D239" s="234" t="s">
        <v>171</v>
      </c>
      <c r="E239" s="235" t="s">
        <v>19</v>
      </c>
      <c r="F239" s="236" t="s">
        <v>369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171</v>
      </c>
      <c r="AU239" s="242" t="s">
        <v>86</v>
      </c>
      <c r="AV239" s="13" t="s">
        <v>84</v>
      </c>
      <c r="AW239" s="13" t="s">
        <v>37</v>
      </c>
      <c r="AX239" s="13" t="s">
        <v>76</v>
      </c>
      <c r="AY239" s="242" t="s">
        <v>159</v>
      </c>
    </row>
    <row r="240" s="14" customFormat="1">
      <c r="A240" s="14"/>
      <c r="B240" s="243"/>
      <c r="C240" s="244"/>
      <c r="D240" s="234" t="s">
        <v>171</v>
      </c>
      <c r="E240" s="245" t="s">
        <v>19</v>
      </c>
      <c r="F240" s="246" t="s">
        <v>370</v>
      </c>
      <c r="G240" s="244"/>
      <c r="H240" s="247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171</v>
      </c>
      <c r="AU240" s="253" t="s">
        <v>86</v>
      </c>
      <c r="AV240" s="14" t="s">
        <v>86</v>
      </c>
      <c r="AW240" s="14" t="s">
        <v>37</v>
      </c>
      <c r="AX240" s="14" t="s">
        <v>76</v>
      </c>
      <c r="AY240" s="253" t="s">
        <v>159</v>
      </c>
    </row>
    <row r="241" s="14" customFormat="1">
      <c r="A241" s="14"/>
      <c r="B241" s="243"/>
      <c r="C241" s="244"/>
      <c r="D241" s="234" t="s">
        <v>171</v>
      </c>
      <c r="E241" s="245" t="s">
        <v>19</v>
      </c>
      <c r="F241" s="246" t="s">
        <v>371</v>
      </c>
      <c r="G241" s="244"/>
      <c r="H241" s="247">
        <v>0.46200000000000002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171</v>
      </c>
      <c r="AU241" s="253" t="s">
        <v>86</v>
      </c>
      <c r="AV241" s="14" t="s">
        <v>86</v>
      </c>
      <c r="AW241" s="14" t="s">
        <v>37</v>
      </c>
      <c r="AX241" s="14" t="s">
        <v>76</v>
      </c>
      <c r="AY241" s="253" t="s">
        <v>159</v>
      </c>
    </row>
    <row r="242" s="14" customFormat="1">
      <c r="A242" s="14"/>
      <c r="B242" s="243"/>
      <c r="C242" s="244"/>
      <c r="D242" s="234" t="s">
        <v>171</v>
      </c>
      <c r="E242" s="245" t="s">
        <v>19</v>
      </c>
      <c r="F242" s="246" t="s">
        <v>372</v>
      </c>
      <c r="G242" s="244"/>
      <c r="H242" s="247">
        <v>0.14699999999999999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171</v>
      </c>
      <c r="AU242" s="253" t="s">
        <v>86</v>
      </c>
      <c r="AV242" s="14" t="s">
        <v>86</v>
      </c>
      <c r="AW242" s="14" t="s">
        <v>37</v>
      </c>
      <c r="AX242" s="14" t="s">
        <v>76</v>
      </c>
      <c r="AY242" s="253" t="s">
        <v>159</v>
      </c>
    </row>
    <row r="243" s="14" customFormat="1">
      <c r="A243" s="14"/>
      <c r="B243" s="243"/>
      <c r="C243" s="244"/>
      <c r="D243" s="234" t="s">
        <v>171</v>
      </c>
      <c r="E243" s="245" t="s">
        <v>19</v>
      </c>
      <c r="F243" s="246" t="s">
        <v>373</v>
      </c>
      <c r="G243" s="244"/>
      <c r="H243" s="247">
        <v>0.20300000000000001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171</v>
      </c>
      <c r="AU243" s="253" t="s">
        <v>86</v>
      </c>
      <c r="AV243" s="14" t="s">
        <v>86</v>
      </c>
      <c r="AW243" s="14" t="s">
        <v>37</v>
      </c>
      <c r="AX243" s="14" t="s">
        <v>76</v>
      </c>
      <c r="AY243" s="253" t="s">
        <v>159</v>
      </c>
    </row>
    <row r="244" s="14" customFormat="1">
      <c r="A244" s="14"/>
      <c r="B244" s="243"/>
      <c r="C244" s="244"/>
      <c r="D244" s="234" t="s">
        <v>171</v>
      </c>
      <c r="E244" s="245" t="s">
        <v>19</v>
      </c>
      <c r="F244" s="246" t="s">
        <v>374</v>
      </c>
      <c r="G244" s="244"/>
      <c r="H244" s="247">
        <v>0.121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171</v>
      </c>
      <c r="AU244" s="253" t="s">
        <v>86</v>
      </c>
      <c r="AV244" s="14" t="s">
        <v>86</v>
      </c>
      <c r="AW244" s="14" t="s">
        <v>37</v>
      </c>
      <c r="AX244" s="14" t="s">
        <v>76</v>
      </c>
      <c r="AY244" s="253" t="s">
        <v>159</v>
      </c>
    </row>
    <row r="245" s="15" customFormat="1">
      <c r="A245" s="15"/>
      <c r="B245" s="254"/>
      <c r="C245" s="255"/>
      <c r="D245" s="234" t="s">
        <v>171</v>
      </c>
      <c r="E245" s="256" t="s">
        <v>19</v>
      </c>
      <c r="F245" s="257" t="s">
        <v>178</v>
      </c>
      <c r="G245" s="255"/>
      <c r="H245" s="258">
        <v>1.9330000000000001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171</v>
      </c>
      <c r="AU245" s="264" t="s">
        <v>86</v>
      </c>
      <c r="AV245" s="15" t="s">
        <v>167</v>
      </c>
      <c r="AW245" s="15" t="s">
        <v>37</v>
      </c>
      <c r="AX245" s="15" t="s">
        <v>84</v>
      </c>
      <c r="AY245" s="264" t="s">
        <v>159</v>
      </c>
    </row>
    <row r="246" s="2" customFormat="1" ht="37.8" customHeight="1">
      <c r="A246" s="39"/>
      <c r="B246" s="40"/>
      <c r="C246" s="214" t="s">
        <v>375</v>
      </c>
      <c r="D246" s="214" t="s">
        <v>162</v>
      </c>
      <c r="E246" s="215" t="s">
        <v>376</v>
      </c>
      <c r="F246" s="216" t="s">
        <v>377</v>
      </c>
      <c r="G246" s="217" t="s">
        <v>181</v>
      </c>
      <c r="H246" s="218">
        <v>1</v>
      </c>
      <c r="I246" s="219"/>
      <c r="J246" s="220">
        <f>ROUND(I246*H246,2)</f>
        <v>0</v>
      </c>
      <c r="K246" s="216" t="s">
        <v>166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0.014999999999999999</v>
      </c>
      <c r="T246" s="224">
        <f>S246*H246</f>
        <v>0.014999999999999999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167</v>
      </c>
      <c r="AT246" s="225" t="s">
        <v>162</v>
      </c>
      <c r="AU246" s="225" t="s">
        <v>86</v>
      </c>
      <c r="AY246" s="18" t="s">
        <v>159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84</v>
      </c>
      <c r="BK246" s="226">
        <f>ROUND(I246*H246,2)</f>
        <v>0</v>
      </c>
      <c r="BL246" s="18" t="s">
        <v>167</v>
      </c>
      <c r="BM246" s="225" t="s">
        <v>378</v>
      </c>
    </row>
    <row r="247" s="2" customFormat="1">
      <c r="A247" s="39"/>
      <c r="B247" s="40"/>
      <c r="C247" s="41"/>
      <c r="D247" s="227" t="s">
        <v>169</v>
      </c>
      <c r="E247" s="41"/>
      <c r="F247" s="228" t="s">
        <v>379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169</v>
      </c>
      <c r="AU247" s="18" t="s">
        <v>86</v>
      </c>
    </row>
    <row r="248" s="13" customFormat="1">
      <c r="A248" s="13"/>
      <c r="B248" s="232"/>
      <c r="C248" s="233"/>
      <c r="D248" s="234" t="s">
        <v>171</v>
      </c>
      <c r="E248" s="235" t="s">
        <v>19</v>
      </c>
      <c r="F248" s="236" t="s">
        <v>380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171</v>
      </c>
      <c r="AU248" s="242" t="s">
        <v>86</v>
      </c>
      <c r="AV248" s="13" t="s">
        <v>84</v>
      </c>
      <c r="AW248" s="13" t="s">
        <v>37</v>
      </c>
      <c r="AX248" s="13" t="s">
        <v>76</v>
      </c>
      <c r="AY248" s="242" t="s">
        <v>159</v>
      </c>
    </row>
    <row r="249" s="14" customFormat="1">
      <c r="A249" s="14"/>
      <c r="B249" s="243"/>
      <c r="C249" s="244"/>
      <c r="D249" s="234" t="s">
        <v>171</v>
      </c>
      <c r="E249" s="245" t="s">
        <v>19</v>
      </c>
      <c r="F249" s="246" t="s">
        <v>84</v>
      </c>
      <c r="G249" s="244"/>
      <c r="H249" s="247">
        <v>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171</v>
      </c>
      <c r="AU249" s="253" t="s">
        <v>86</v>
      </c>
      <c r="AV249" s="14" t="s">
        <v>86</v>
      </c>
      <c r="AW249" s="14" t="s">
        <v>37</v>
      </c>
      <c r="AX249" s="14" t="s">
        <v>76</v>
      </c>
      <c r="AY249" s="253" t="s">
        <v>159</v>
      </c>
    </row>
    <row r="250" s="15" customFormat="1">
      <c r="A250" s="15"/>
      <c r="B250" s="254"/>
      <c r="C250" s="255"/>
      <c r="D250" s="234" t="s">
        <v>171</v>
      </c>
      <c r="E250" s="256" t="s">
        <v>19</v>
      </c>
      <c r="F250" s="257" t="s">
        <v>178</v>
      </c>
      <c r="G250" s="255"/>
      <c r="H250" s="258">
        <v>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171</v>
      </c>
      <c r="AU250" s="264" t="s">
        <v>86</v>
      </c>
      <c r="AV250" s="15" t="s">
        <v>167</v>
      </c>
      <c r="AW250" s="15" t="s">
        <v>37</v>
      </c>
      <c r="AX250" s="15" t="s">
        <v>84</v>
      </c>
      <c r="AY250" s="264" t="s">
        <v>159</v>
      </c>
    </row>
    <row r="251" s="2" customFormat="1" ht="37.8" customHeight="1">
      <c r="A251" s="39"/>
      <c r="B251" s="40"/>
      <c r="C251" s="214" t="s">
        <v>381</v>
      </c>
      <c r="D251" s="214" t="s">
        <v>162</v>
      </c>
      <c r="E251" s="215" t="s">
        <v>382</v>
      </c>
      <c r="F251" s="216" t="s">
        <v>383</v>
      </c>
      <c r="G251" s="217" t="s">
        <v>187</v>
      </c>
      <c r="H251" s="218">
        <v>1.8</v>
      </c>
      <c r="I251" s="219"/>
      <c r="J251" s="220">
        <f>ROUND(I251*H251,2)</f>
        <v>0</v>
      </c>
      <c r="K251" s="216" t="s">
        <v>279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0.087999999999999995</v>
      </c>
      <c r="T251" s="224">
        <f>S251*H251</f>
        <v>0.15839999999999999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167</v>
      </c>
      <c r="AT251" s="225" t="s">
        <v>162</v>
      </c>
      <c r="AU251" s="225" t="s">
        <v>86</v>
      </c>
      <c r="AY251" s="18" t="s">
        <v>159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84</v>
      </c>
      <c r="BK251" s="226">
        <f>ROUND(I251*H251,2)</f>
        <v>0</v>
      </c>
      <c r="BL251" s="18" t="s">
        <v>167</v>
      </c>
      <c r="BM251" s="225" t="s">
        <v>384</v>
      </c>
    </row>
    <row r="252" s="13" customFormat="1">
      <c r="A252" s="13"/>
      <c r="B252" s="232"/>
      <c r="C252" s="233"/>
      <c r="D252" s="234" t="s">
        <v>171</v>
      </c>
      <c r="E252" s="235" t="s">
        <v>19</v>
      </c>
      <c r="F252" s="236" t="s">
        <v>385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171</v>
      </c>
      <c r="AU252" s="242" t="s">
        <v>86</v>
      </c>
      <c r="AV252" s="13" t="s">
        <v>84</v>
      </c>
      <c r="AW252" s="13" t="s">
        <v>37</v>
      </c>
      <c r="AX252" s="13" t="s">
        <v>76</v>
      </c>
      <c r="AY252" s="242" t="s">
        <v>159</v>
      </c>
    </row>
    <row r="253" s="13" customFormat="1">
      <c r="A253" s="13"/>
      <c r="B253" s="232"/>
      <c r="C253" s="233"/>
      <c r="D253" s="234" t="s">
        <v>171</v>
      </c>
      <c r="E253" s="235" t="s">
        <v>19</v>
      </c>
      <c r="F253" s="236" t="s">
        <v>386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171</v>
      </c>
      <c r="AU253" s="242" t="s">
        <v>86</v>
      </c>
      <c r="AV253" s="13" t="s">
        <v>84</v>
      </c>
      <c r="AW253" s="13" t="s">
        <v>37</v>
      </c>
      <c r="AX253" s="13" t="s">
        <v>76</v>
      </c>
      <c r="AY253" s="242" t="s">
        <v>159</v>
      </c>
    </row>
    <row r="254" s="14" customFormat="1">
      <c r="A254" s="14"/>
      <c r="B254" s="243"/>
      <c r="C254" s="244"/>
      <c r="D254" s="234" t="s">
        <v>171</v>
      </c>
      <c r="E254" s="245" t="s">
        <v>19</v>
      </c>
      <c r="F254" s="246" t="s">
        <v>387</v>
      </c>
      <c r="G254" s="244"/>
      <c r="H254" s="247">
        <v>1.8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171</v>
      </c>
      <c r="AU254" s="253" t="s">
        <v>86</v>
      </c>
      <c r="AV254" s="14" t="s">
        <v>86</v>
      </c>
      <c r="AW254" s="14" t="s">
        <v>37</v>
      </c>
      <c r="AX254" s="14" t="s">
        <v>76</v>
      </c>
      <c r="AY254" s="253" t="s">
        <v>159</v>
      </c>
    </row>
    <row r="255" s="15" customFormat="1">
      <c r="A255" s="15"/>
      <c r="B255" s="254"/>
      <c r="C255" s="255"/>
      <c r="D255" s="234" t="s">
        <v>171</v>
      </c>
      <c r="E255" s="256" t="s">
        <v>19</v>
      </c>
      <c r="F255" s="257" t="s">
        <v>178</v>
      </c>
      <c r="G255" s="255"/>
      <c r="H255" s="258">
        <v>1.8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171</v>
      </c>
      <c r="AU255" s="264" t="s">
        <v>86</v>
      </c>
      <c r="AV255" s="15" t="s">
        <v>167</v>
      </c>
      <c r="AW255" s="15" t="s">
        <v>37</v>
      </c>
      <c r="AX255" s="15" t="s">
        <v>84</v>
      </c>
      <c r="AY255" s="264" t="s">
        <v>159</v>
      </c>
    </row>
    <row r="256" s="2" customFormat="1" ht="49.05" customHeight="1">
      <c r="A256" s="39"/>
      <c r="B256" s="40"/>
      <c r="C256" s="214" t="s">
        <v>388</v>
      </c>
      <c r="D256" s="214" t="s">
        <v>162</v>
      </c>
      <c r="E256" s="215" t="s">
        <v>389</v>
      </c>
      <c r="F256" s="216" t="s">
        <v>390</v>
      </c>
      <c r="G256" s="217" t="s">
        <v>187</v>
      </c>
      <c r="H256" s="218">
        <v>1.2</v>
      </c>
      <c r="I256" s="219"/>
      <c r="J256" s="220">
        <f>ROUND(I256*H256,2)</f>
        <v>0</v>
      </c>
      <c r="K256" s="216" t="s">
        <v>166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0.00513</v>
      </c>
      <c r="R256" s="223">
        <f>Q256*H256</f>
        <v>0.006156</v>
      </c>
      <c r="S256" s="223">
        <v>0.27000000000000002</v>
      </c>
      <c r="T256" s="224">
        <f>S256*H256</f>
        <v>0.32400000000000001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167</v>
      </c>
      <c r="AT256" s="225" t="s">
        <v>162</v>
      </c>
      <c r="AU256" s="225" t="s">
        <v>86</v>
      </c>
      <c r="AY256" s="18" t="s">
        <v>159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84</v>
      </c>
      <c r="BK256" s="226">
        <f>ROUND(I256*H256,2)</f>
        <v>0</v>
      </c>
      <c r="BL256" s="18" t="s">
        <v>167</v>
      </c>
      <c r="BM256" s="225" t="s">
        <v>391</v>
      </c>
    </row>
    <row r="257" s="2" customFormat="1">
      <c r="A257" s="39"/>
      <c r="B257" s="40"/>
      <c r="C257" s="41"/>
      <c r="D257" s="227" t="s">
        <v>169</v>
      </c>
      <c r="E257" s="41"/>
      <c r="F257" s="228" t="s">
        <v>392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169</v>
      </c>
      <c r="AU257" s="18" t="s">
        <v>86</v>
      </c>
    </row>
    <row r="258" s="13" customFormat="1">
      <c r="A258" s="13"/>
      <c r="B258" s="232"/>
      <c r="C258" s="233"/>
      <c r="D258" s="234" t="s">
        <v>171</v>
      </c>
      <c r="E258" s="235" t="s">
        <v>19</v>
      </c>
      <c r="F258" s="236" t="s">
        <v>393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171</v>
      </c>
      <c r="AU258" s="242" t="s">
        <v>86</v>
      </c>
      <c r="AV258" s="13" t="s">
        <v>84</v>
      </c>
      <c r="AW258" s="13" t="s">
        <v>37</v>
      </c>
      <c r="AX258" s="13" t="s">
        <v>76</v>
      </c>
      <c r="AY258" s="242" t="s">
        <v>159</v>
      </c>
    </row>
    <row r="259" s="14" customFormat="1">
      <c r="A259" s="14"/>
      <c r="B259" s="243"/>
      <c r="C259" s="244"/>
      <c r="D259" s="234" t="s">
        <v>171</v>
      </c>
      <c r="E259" s="245" t="s">
        <v>19</v>
      </c>
      <c r="F259" s="246" t="s">
        <v>394</v>
      </c>
      <c r="G259" s="244"/>
      <c r="H259" s="247">
        <v>1.2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171</v>
      </c>
      <c r="AU259" s="253" t="s">
        <v>86</v>
      </c>
      <c r="AV259" s="14" t="s">
        <v>86</v>
      </c>
      <c r="AW259" s="14" t="s">
        <v>37</v>
      </c>
      <c r="AX259" s="14" t="s">
        <v>76</v>
      </c>
      <c r="AY259" s="253" t="s">
        <v>159</v>
      </c>
    </row>
    <row r="260" s="15" customFormat="1">
      <c r="A260" s="15"/>
      <c r="B260" s="254"/>
      <c r="C260" s="255"/>
      <c r="D260" s="234" t="s">
        <v>171</v>
      </c>
      <c r="E260" s="256" t="s">
        <v>19</v>
      </c>
      <c r="F260" s="257" t="s">
        <v>178</v>
      </c>
      <c r="G260" s="255"/>
      <c r="H260" s="258">
        <v>1.2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171</v>
      </c>
      <c r="AU260" s="264" t="s">
        <v>86</v>
      </c>
      <c r="AV260" s="15" t="s">
        <v>167</v>
      </c>
      <c r="AW260" s="15" t="s">
        <v>37</v>
      </c>
      <c r="AX260" s="15" t="s">
        <v>84</v>
      </c>
      <c r="AY260" s="264" t="s">
        <v>159</v>
      </c>
    </row>
    <row r="261" s="2" customFormat="1" ht="24.15" customHeight="1">
      <c r="A261" s="39"/>
      <c r="B261" s="40"/>
      <c r="C261" s="214" t="s">
        <v>395</v>
      </c>
      <c r="D261" s="214" t="s">
        <v>162</v>
      </c>
      <c r="E261" s="215" t="s">
        <v>396</v>
      </c>
      <c r="F261" s="216" t="s">
        <v>397</v>
      </c>
      <c r="G261" s="217" t="s">
        <v>187</v>
      </c>
      <c r="H261" s="218">
        <v>45.280000000000001</v>
      </c>
      <c r="I261" s="219"/>
      <c r="J261" s="220">
        <f>ROUND(I261*H261,2)</f>
        <v>0</v>
      </c>
      <c r="K261" s="216" t="s">
        <v>166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0.00022000000000000001</v>
      </c>
      <c r="R261" s="223">
        <f>Q261*H261</f>
        <v>0.009961600000000001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167</v>
      </c>
      <c r="AT261" s="225" t="s">
        <v>162</v>
      </c>
      <c r="AU261" s="225" t="s">
        <v>86</v>
      </c>
      <c r="AY261" s="18" t="s">
        <v>159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84</v>
      </c>
      <c r="BK261" s="226">
        <f>ROUND(I261*H261,2)</f>
        <v>0</v>
      </c>
      <c r="BL261" s="18" t="s">
        <v>167</v>
      </c>
      <c r="BM261" s="225" t="s">
        <v>398</v>
      </c>
    </row>
    <row r="262" s="2" customFormat="1">
      <c r="A262" s="39"/>
      <c r="B262" s="40"/>
      <c r="C262" s="41"/>
      <c r="D262" s="227" t="s">
        <v>169</v>
      </c>
      <c r="E262" s="41"/>
      <c r="F262" s="228" t="s">
        <v>399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169</v>
      </c>
      <c r="AU262" s="18" t="s">
        <v>86</v>
      </c>
    </row>
    <row r="263" s="13" customFormat="1">
      <c r="A263" s="13"/>
      <c r="B263" s="232"/>
      <c r="C263" s="233"/>
      <c r="D263" s="234" t="s">
        <v>171</v>
      </c>
      <c r="E263" s="235" t="s">
        <v>19</v>
      </c>
      <c r="F263" s="236" t="s">
        <v>400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171</v>
      </c>
      <c r="AU263" s="242" t="s">
        <v>86</v>
      </c>
      <c r="AV263" s="13" t="s">
        <v>84</v>
      </c>
      <c r="AW263" s="13" t="s">
        <v>37</v>
      </c>
      <c r="AX263" s="13" t="s">
        <v>76</v>
      </c>
      <c r="AY263" s="242" t="s">
        <v>159</v>
      </c>
    </row>
    <row r="264" s="14" customFormat="1">
      <c r="A264" s="14"/>
      <c r="B264" s="243"/>
      <c r="C264" s="244"/>
      <c r="D264" s="234" t="s">
        <v>171</v>
      </c>
      <c r="E264" s="245" t="s">
        <v>19</v>
      </c>
      <c r="F264" s="246" t="s">
        <v>401</v>
      </c>
      <c r="G264" s="244"/>
      <c r="H264" s="247">
        <v>9.3599999999999994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171</v>
      </c>
      <c r="AU264" s="253" t="s">
        <v>86</v>
      </c>
      <c r="AV264" s="14" t="s">
        <v>86</v>
      </c>
      <c r="AW264" s="14" t="s">
        <v>37</v>
      </c>
      <c r="AX264" s="14" t="s">
        <v>76</v>
      </c>
      <c r="AY264" s="253" t="s">
        <v>159</v>
      </c>
    </row>
    <row r="265" s="14" customFormat="1">
      <c r="A265" s="14"/>
      <c r="B265" s="243"/>
      <c r="C265" s="244"/>
      <c r="D265" s="234" t="s">
        <v>171</v>
      </c>
      <c r="E265" s="245" t="s">
        <v>19</v>
      </c>
      <c r="F265" s="246" t="s">
        <v>402</v>
      </c>
      <c r="G265" s="244"/>
      <c r="H265" s="247">
        <v>5.7999999999999998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171</v>
      </c>
      <c r="AU265" s="253" t="s">
        <v>86</v>
      </c>
      <c r="AV265" s="14" t="s">
        <v>86</v>
      </c>
      <c r="AW265" s="14" t="s">
        <v>37</v>
      </c>
      <c r="AX265" s="14" t="s">
        <v>76</v>
      </c>
      <c r="AY265" s="253" t="s">
        <v>159</v>
      </c>
    </row>
    <row r="266" s="14" customFormat="1">
      <c r="A266" s="14"/>
      <c r="B266" s="243"/>
      <c r="C266" s="244"/>
      <c r="D266" s="234" t="s">
        <v>171</v>
      </c>
      <c r="E266" s="245" t="s">
        <v>19</v>
      </c>
      <c r="F266" s="246" t="s">
        <v>403</v>
      </c>
      <c r="G266" s="244"/>
      <c r="H266" s="247">
        <v>2.1400000000000001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171</v>
      </c>
      <c r="AU266" s="253" t="s">
        <v>86</v>
      </c>
      <c r="AV266" s="14" t="s">
        <v>86</v>
      </c>
      <c r="AW266" s="14" t="s">
        <v>37</v>
      </c>
      <c r="AX266" s="14" t="s">
        <v>76</v>
      </c>
      <c r="AY266" s="253" t="s">
        <v>159</v>
      </c>
    </row>
    <row r="267" s="14" customFormat="1">
      <c r="A267" s="14"/>
      <c r="B267" s="243"/>
      <c r="C267" s="244"/>
      <c r="D267" s="234" t="s">
        <v>171</v>
      </c>
      <c r="E267" s="245" t="s">
        <v>19</v>
      </c>
      <c r="F267" s="246" t="s">
        <v>404</v>
      </c>
      <c r="G267" s="244"/>
      <c r="H267" s="247">
        <v>3.4399999999999999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171</v>
      </c>
      <c r="AU267" s="253" t="s">
        <v>86</v>
      </c>
      <c r="AV267" s="14" t="s">
        <v>86</v>
      </c>
      <c r="AW267" s="14" t="s">
        <v>37</v>
      </c>
      <c r="AX267" s="14" t="s">
        <v>76</v>
      </c>
      <c r="AY267" s="253" t="s">
        <v>159</v>
      </c>
    </row>
    <row r="268" s="14" customFormat="1">
      <c r="A268" s="14"/>
      <c r="B268" s="243"/>
      <c r="C268" s="244"/>
      <c r="D268" s="234" t="s">
        <v>171</v>
      </c>
      <c r="E268" s="245" t="s">
        <v>19</v>
      </c>
      <c r="F268" s="246" t="s">
        <v>405</v>
      </c>
      <c r="G268" s="244"/>
      <c r="H268" s="247">
        <v>1.8999999999999999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171</v>
      </c>
      <c r="AU268" s="253" t="s">
        <v>86</v>
      </c>
      <c r="AV268" s="14" t="s">
        <v>86</v>
      </c>
      <c r="AW268" s="14" t="s">
        <v>37</v>
      </c>
      <c r="AX268" s="14" t="s">
        <v>76</v>
      </c>
      <c r="AY268" s="253" t="s">
        <v>159</v>
      </c>
    </row>
    <row r="269" s="15" customFormat="1">
      <c r="A269" s="15"/>
      <c r="B269" s="254"/>
      <c r="C269" s="255"/>
      <c r="D269" s="234" t="s">
        <v>171</v>
      </c>
      <c r="E269" s="256" t="s">
        <v>19</v>
      </c>
      <c r="F269" s="257" t="s">
        <v>178</v>
      </c>
      <c r="G269" s="255"/>
      <c r="H269" s="258">
        <v>22.640000000000001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171</v>
      </c>
      <c r="AU269" s="264" t="s">
        <v>86</v>
      </c>
      <c r="AV269" s="15" t="s">
        <v>167</v>
      </c>
      <c r="AW269" s="15" t="s">
        <v>37</v>
      </c>
      <c r="AX269" s="15" t="s">
        <v>84</v>
      </c>
      <c r="AY269" s="264" t="s">
        <v>159</v>
      </c>
    </row>
    <row r="270" s="14" customFormat="1">
      <c r="A270" s="14"/>
      <c r="B270" s="243"/>
      <c r="C270" s="244"/>
      <c r="D270" s="234" t="s">
        <v>171</v>
      </c>
      <c r="E270" s="244"/>
      <c r="F270" s="246" t="s">
        <v>406</v>
      </c>
      <c r="G270" s="244"/>
      <c r="H270" s="247">
        <v>45.280000000000001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171</v>
      </c>
      <c r="AU270" s="253" t="s">
        <v>86</v>
      </c>
      <c r="AV270" s="14" t="s">
        <v>86</v>
      </c>
      <c r="AW270" s="14" t="s">
        <v>4</v>
      </c>
      <c r="AX270" s="14" t="s">
        <v>84</v>
      </c>
      <c r="AY270" s="253" t="s">
        <v>159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407</v>
      </c>
      <c r="F271" s="212" t="s">
        <v>408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SUM(P272:P280)</f>
        <v>0</v>
      </c>
      <c r="Q271" s="206"/>
      <c r="R271" s="207">
        <f>SUM(R272:R280)</f>
        <v>0</v>
      </c>
      <c r="S271" s="206"/>
      <c r="T271" s="208">
        <f>SUM(T272:T280)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84</v>
      </c>
      <c r="AT271" s="210" t="s">
        <v>75</v>
      </c>
      <c r="AU271" s="210" t="s">
        <v>84</v>
      </c>
      <c r="AY271" s="209" t="s">
        <v>159</v>
      </c>
      <c r="BK271" s="211">
        <f>SUM(BK272:BK280)</f>
        <v>0</v>
      </c>
    </row>
    <row r="272" s="2" customFormat="1" ht="37.8" customHeight="1">
      <c r="A272" s="39"/>
      <c r="B272" s="40"/>
      <c r="C272" s="214" t="s">
        <v>409</v>
      </c>
      <c r="D272" s="214" t="s">
        <v>162</v>
      </c>
      <c r="E272" s="215" t="s">
        <v>410</v>
      </c>
      <c r="F272" s="216" t="s">
        <v>411</v>
      </c>
      <c r="G272" s="217" t="s">
        <v>313</v>
      </c>
      <c r="H272" s="218">
        <v>22.556999999999999</v>
      </c>
      <c r="I272" s="219"/>
      <c r="J272" s="220">
        <f>ROUND(I272*H272,2)</f>
        <v>0</v>
      </c>
      <c r="K272" s="216" t="s">
        <v>166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167</v>
      </c>
      <c r="AT272" s="225" t="s">
        <v>162</v>
      </c>
      <c r="AU272" s="225" t="s">
        <v>86</v>
      </c>
      <c r="AY272" s="18" t="s">
        <v>159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84</v>
      </c>
      <c r="BK272" s="226">
        <f>ROUND(I272*H272,2)</f>
        <v>0</v>
      </c>
      <c r="BL272" s="18" t="s">
        <v>167</v>
      </c>
      <c r="BM272" s="225" t="s">
        <v>412</v>
      </c>
    </row>
    <row r="273" s="2" customFormat="1">
      <c r="A273" s="39"/>
      <c r="B273" s="40"/>
      <c r="C273" s="41"/>
      <c r="D273" s="227" t="s">
        <v>169</v>
      </c>
      <c r="E273" s="41"/>
      <c r="F273" s="228" t="s">
        <v>413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169</v>
      </c>
      <c r="AU273" s="18" t="s">
        <v>86</v>
      </c>
    </row>
    <row r="274" s="2" customFormat="1" ht="33" customHeight="1">
      <c r="A274" s="39"/>
      <c r="B274" s="40"/>
      <c r="C274" s="214" t="s">
        <v>414</v>
      </c>
      <c r="D274" s="214" t="s">
        <v>162</v>
      </c>
      <c r="E274" s="215" t="s">
        <v>415</v>
      </c>
      <c r="F274" s="216" t="s">
        <v>416</v>
      </c>
      <c r="G274" s="217" t="s">
        <v>313</v>
      </c>
      <c r="H274" s="218">
        <v>22.556999999999999</v>
      </c>
      <c r="I274" s="219"/>
      <c r="J274" s="220">
        <f>ROUND(I274*H274,2)</f>
        <v>0</v>
      </c>
      <c r="K274" s="216" t="s">
        <v>166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167</v>
      </c>
      <c r="AT274" s="225" t="s">
        <v>162</v>
      </c>
      <c r="AU274" s="225" t="s">
        <v>86</v>
      </c>
      <c r="AY274" s="18" t="s">
        <v>159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84</v>
      </c>
      <c r="BK274" s="226">
        <f>ROUND(I274*H274,2)</f>
        <v>0</v>
      </c>
      <c r="BL274" s="18" t="s">
        <v>167</v>
      </c>
      <c r="BM274" s="225" t="s">
        <v>417</v>
      </c>
    </row>
    <row r="275" s="2" customFormat="1">
      <c r="A275" s="39"/>
      <c r="B275" s="40"/>
      <c r="C275" s="41"/>
      <c r="D275" s="227" t="s">
        <v>169</v>
      </c>
      <c r="E275" s="41"/>
      <c r="F275" s="228" t="s">
        <v>418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169</v>
      </c>
      <c r="AU275" s="18" t="s">
        <v>86</v>
      </c>
    </row>
    <row r="276" s="2" customFormat="1" ht="44.25" customHeight="1">
      <c r="A276" s="39"/>
      <c r="B276" s="40"/>
      <c r="C276" s="214" t="s">
        <v>419</v>
      </c>
      <c r="D276" s="214" t="s">
        <v>162</v>
      </c>
      <c r="E276" s="215" t="s">
        <v>420</v>
      </c>
      <c r="F276" s="216" t="s">
        <v>421</v>
      </c>
      <c r="G276" s="217" t="s">
        <v>313</v>
      </c>
      <c r="H276" s="218">
        <v>112.785</v>
      </c>
      <c r="I276" s="219"/>
      <c r="J276" s="220">
        <f>ROUND(I276*H276,2)</f>
        <v>0</v>
      </c>
      <c r="K276" s="216" t="s">
        <v>166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167</v>
      </c>
      <c r="AT276" s="225" t="s">
        <v>162</v>
      </c>
      <c r="AU276" s="225" t="s">
        <v>86</v>
      </c>
      <c r="AY276" s="18" t="s">
        <v>159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84</v>
      </c>
      <c r="BK276" s="226">
        <f>ROUND(I276*H276,2)</f>
        <v>0</v>
      </c>
      <c r="BL276" s="18" t="s">
        <v>167</v>
      </c>
      <c r="BM276" s="225" t="s">
        <v>422</v>
      </c>
    </row>
    <row r="277" s="2" customFormat="1">
      <c r="A277" s="39"/>
      <c r="B277" s="40"/>
      <c r="C277" s="41"/>
      <c r="D277" s="227" t="s">
        <v>169</v>
      </c>
      <c r="E277" s="41"/>
      <c r="F277" s="228" t="s">
        <v>423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169</v>
      </c>
      <c r="AU277" s="18" t="s">
        <v>86</v>
      </c>
    </row>
    <row r="278" s="14" customFormat="1">
      <c r="A278" s="14"/>
      <c r="B278" s="243"/>
      <c r="C278" s="244"/>
      <c r="D278" s="234" t="s">
        <v>171</v>
      </c>
      <c r="E278" s="244"/>
      <c r="F278" s="246" t="s">
        <v>424</v>
      </c>
      <c r="G278" s="244"/>
      <c r="H278" s="247">
        <v>112.785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171</v>
      </c>
      <c r="AU278" s="253" t="s">
        <v>86</v>
      </c>
      <c r="AV278" s="14" t="s">
        <v>86</v>
      </c>
      <c r="AW278" s="14" t="s">
        <v>4</v>
      </c>
      <c r="AX278" s="14" t="s">
        <v>84</v>
      </c>
      <c r="AY278" s="253" t="s">
        <v>159</v>
      </c>
    </row>
    <row r="279" s="2" customFormat="1" ht="49.05" customHeight="1">
      <c r="A279" s="39"/>
      <c r="B279" s="40"/>
      <c r="C279" s="214" t="s">
        <v>425</v>
      </c>
      <c r="D279" s="214" t="s">
        <v>162</v>
      </c>
      <c r="E279" s="215" t="s">
        <v>426</v>
      </c>
      <c r="F279" s="216" t="s">
        <v>427</v>
      </c>
      <c r="G279" s="217" t="s">
        <v>313</v>
      </c>
      <c r="H279" s="218">
        <v>22.556999999999999</v>
      </c>
      <c r="I279" s="219"/>
      <c r="J279" s="220">
        <f>ROUND(I279*H279,2)</f>
        <v>0</v>
      </c>
      <c r="K279" s="216" t="s">
        <v>166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167</v>
      </c>
      <c r="AT279" s="225" t="s">
        <v>162</v>
      </c>
      <c r="AU279" s="225" t="s">
        <v>86</v>
      </c>
      <c r="AY279" s="18" t="s">
        <v>159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84</v>
      </c>
      <c r="BK279" s="226">
        <f>ROUND(I279*H279,2)</f>
        <v>0</v>
      </c>
      <c r="BL279" s="18" t="s">
        <v>167</v>
      </c>
      <c r="BM279" s="225" t="s">
        <v>428</v>
      </c>
    </row>
    <row r="280" s="2" customFormat="1">
      <c r="A280" s="39"/>
      <c r="B280" s="40"/>
      <c r="C280" s="41"/>
      <c r="D280" s="227" t="s">
        <v>169</v>
      </c>
      <c r="E280" s="41"/>
      <c r="F280" s="228" t="s">
        <v>429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169</v>
      </c>
      <c r="AU280" s="18" t="s">
        <v>86</v>
      </c>
    </row>
    <row r="281" s="12" customFormat="1" ht="22.8" customHeight="1">
      <c r="A281" s="12"/>
      <c r="B281" s="198"/>
      <c r="C281" s="199"/>
      <c r="D281" s="200" t="s">
        <v>75</v>
      </c>
      <c r="E281" s="212" t="s">
        <v>430</v>
      </c>
      <c r="F281" s="212" t="s">
        <v>431</v>
      </c>
      <c r="G281" s="199"/>
      <c r="H281" s="199"/>
      <c r="I281" s="202"/>
      <c r="J281" s="213">
        <f>BK281</f>
        <v>0</v>
      </c>
      <c r="K281" s="199"/>
      <c r="L281" s="204"/>
      <c r="M281" s="205"/>
      <c r="N281" s="206"/>
      <c r="O281" s="206"/>
      <c r="P281" s="207">
        <f>SUM(P282:P283)</f>
        <v>0</v>
      </c>
      <c r="Q281" s="206"/>
      <c r="R281" s="207">
        <f>SUM(R282:R283)</f>
        <v>0</v>
      </c>
      <c r="S281" s="206"/>
      <c r="T281" s="208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9" t="s">
        <v>84</v>
      </c>
      <c r="AT281" s="210" t="s">
        <v>75</v>
      </c>
      <c r="AU281" s="210" t="s">
        <v>84</v>
      </c>
      <c r="AY281" s="209" t="s">
        <v>159</v>
      </c>
      <c r="BK281" s="211">
        <f>SUM(BK282:BK283)</f>
        <v>0</v>
      </c>
    </row>
    <row r="282" s="2" customFormat="1" ht="55.5" customHeight="1">
      <c r="A282" s="39"/>
      <c r="B282" s="40"/>
      <c r="C282" s="214" t="s">
        <v>432</v>
      </c>
      <c r="D282" s="214" t="s">
        <v>162</v>
      </c>
      <c r="E282" s="215" t="s">
        <v>433</v>
      </c>
      <c r="F282" s="216" t="s">
        <v>434</v>
      </c>
      <c r="G282" s="217" t="s">
        <v>313</v>
      </c>
      <c r="H282" s="218">
        <v>35.837000000000003</v>
      </c>
      <c r="I282" s="219"/>
      <c r="J282" s="220">
        <f>ROUND(I282*H282,2)</f>
        <v>0</v>
      </c>
      <c r="K282" s="216" t="s">
        <v>166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167</v>
      </c>
      <c r="AT282" s="225" t="s">
        <v>162</v>
      </c>
      <c r="AU282" s="225" t="s">
        <v>86</v>
      </c>
      <c r="AY282" s="18" t="s">
        <v>159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84</v>
      </c>
      <c r="BK282" s="226">
        <f>ROUND(I282*H282,2)</f>
        <v>0</v>
      </c>
      <c r="BL282" s="18" t="s">
        <v>167</v>
      </c>
      <c r="BM282" s="225" t="s">
        <v>435</v>
      </c>
    </row>
    <row r="283" s="2" customFormat="1">
      <c r="A283" s="39"/>
      <c r="B283" s="40"/>
      <c r="C283" s="41"/>
      <c r="D283" s="227" t="s">
        <v>169</v>
      </c>
      <c r="E283" s="41"/>
      <c r="F283" s="228" t="s">
        <v>436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169</v>
      </c>
      <c r="AU283" s="18" t="s">
        <v>86</v>
      </c>
    </row>
    <row r="284" s="12" customFormat="1" ht="25.92" customHeight="1">
      <c r="A284" s="12"/>
      <c r="B284" s="198"/>
      <c r="C284" s="199"/>
      <c r="D284" s="200" t="s">
        <v>75</v>
      </c>
      <c r="E284" s="201" t="s">
        <v>437</v>
      </c>
      <c r="F284" s="201" t="s">
        <v>438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P285+P322+P334</f>
        <v>0</v>
      </c>
      <c r="Q284" s="206"/>
      <c r="R284" s="207">
        <f>R285+R322+R334</f>
        <v>2.9137722199999998</v>
      </c>
      <c r="S284" s="206"/>
      <c r="T284" s="208">
        <f>T285+T322+T334</f>
        <v>0.49440033999999999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86</v>
      </c>
      <c r="AT284" s="210" t="s">
        <v>75</v>
      </c>
      <c r="AU284" s="210" t="s">
        <v>76</v>
      </c>
      <c r="AY284" s="209" t="s">
        <v>159</v>
      </c>
      <c r="BK284" s="211">
        <f>BK285+BK322+BK334</f>
        <v>0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439</v>
      </c>
      <c r="F285" s="212" t="s">
        <v>440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SUM(P286:P321)</f>
        <v>0</v>
      </c>
      <c r="Q285" s="206"/>
      <c r="R285" s="207">
        <f>SUM(R286:R321)</f>
        <v>2.069064</v>
      </c>
      <c r="S285" s="206"/>
      <c r="T285" s="208">
        <f>SUM(T286:T321)</f>
        <v>0.39779999999999999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86</v>
      </c>
      <c r="AT285" s="210" t="s">
        <v>75</v>
      </c>
      <c r="AU285" s="210" t="s">
        <v>84</v>
      </c>
      <c r="AY285" s="209" t="s">
        <v>159</v>
      </c>
      <c r="BK285" s="211">
        <f>SUM(BK286:BK321)</f>
        <v>0</v>
      </c>
    </row>
    <row r="286" s="2" customFormat="1" ht="24.15" customHeight="1">
      <c r="A286" s="39"/>
      <c r="B286" s="40"/>
      <c r="C286" s="214" t="s">
        <v>441</v>
      </c>
      <c r="D286" s="214" t="s">
        <v>162</v>
      </c>
      <c r="E286" s="215" t="s">
        <v>442</v>
      </c>
      <c r="F286" s="216" t="s">
        <v>443</v>
      </c>
      <c r="G286" s="217" t="s">
        <v>165</v>
      </c>
      <c r="H286" s="218">
        <v>23.399999999999999</v>
      </c>
      <c r="I286" s="219"/>
      <c r="J286" s="220">
        <f>ROUND(I286*H286,2)</f>
        <v>0</v>
      </c>
      <c r="K286" s="216" t="s">
        <v>166</v>
      </c>
      <c r="L286" s="45"/>
      <c r="M286" s="221" t="s">
        <v>19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0.017000000000000001</v>
      </c>
      <c r="T286" s="224">
        <f>S286*H286</f>
        <v>0.39779999999999999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293</v>
      </c>
      <c r="AT286" s="225" t="s">
        <v>162</v>
      </c>
      <c r="AU286" s="225" t="s">
        <v>86</v>
      </c>
      <c r="AY286" s="18" t="s">
        <v>159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84</v>
      </c>
      <c r="BK286" s="226">
        <f>ROUND(I286*H286,2)</f>
        <v>0</v>
      </c>
      <c r="BL286" s="18" t="s">
        <v>293</v>
      </c>
      <c r="BM286" s="225" t="s">
        <v>444</v>
      </c>
    </row>
    <row r="287" s="2" customFormat="1">
      <c r="A287" s="39"/>
      <c r="B287" s="40"/>
      <c r="C287" s="41"/>
      <c r="D287" s="227" t="s">
        <v>169</v>
      </c>
      <c r="E287" s="41"/>
      <c r="F287" s="228" t="s">
        <v>445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169</v>
      </c>
      <c r="AU287" s="18" t="s">
        <v>86</v>
      </c>
    </row>
    <row r="288" s="13" customFormat="1">
      <c r="A288" s="13"/>
      <c r="B288" s="232"/>
      <c r="C288" s="233"/>
      <c r="D288" s="234" t="s">
        <v>171</v>
      </c>
      <c r="E288" s="235" t="s">
        <v>19</v>
      </c>
      <c r="F288" s="236" t="s">
        <v>446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171</v>
      </c>
      <c r="AU288" s="242" t="s">
        <v>86</v>
      </c>
      <c r="AV288" s="13" t="s">
        <v>84</v>
      </c>
      <c r="AW288" s="13" t="s">
        <v>37</v>
      </c>
      <c r="AX288" s="13" t="s">
        <v>76</v>
      </c>
      <c r="AY288" s="242" t="s">
        <v>159</v>
      </c>
    </row>
    <row r="289" s="14" customFormat="1">
      <c r="A289" s="14"/>
      <c r="B289" s="243"/>
      <c r="C289" s="244"/>
      <c r="D289" s="234" t="s">
        <v>171</v>
      </c>
      <c r="E289" s="245" t="s">
        <v>19</v>
      </c>
      <c r="F289" s="246" t="s">
        <v>173</v>
      </c>
      <c r="G289" s="244"/>
      <c r="H289" s="247">
        <v>23.399999999999999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171</v>
      </c>
      <c r="AU289" s="253" t="s">
        <v>86</v>
      </c>
      <c r="AV289" s="14" t="s">
        <v>86</v>
      </c>
      <c r="AW289" s="14" t="s">
        <v>37</v>
      </c>
      <c r="AX289" s="14" t="s">
        <v>76</v>
      </c>
      <c r="AY289" s="253" t="s">
        <v>159</v>
      </c>
    </row>
    <row r="290" s="15" customFormat="1">
      <c r="A290" s="15"/>
      <c r="B290" s="254"/>
      <c r="C290" s="255"/>
      <c r="D290" s="234" t="s">
        <v>171</v>
      </c>
      <c r="E290" s="256" t="s">
        <v>19</v>
      </c>
      <c r="F290" s="257" t="s">
        <v>178</v>
      </c>
      <c r="G290" s="255"/>
      <c r="H290" s="258">
        <v>23.399999999999999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171</v>
      </c>
      <c r="AU290" s="264" t="s">
        <v>86</v>
      </c>
      <c r="AV290" s="15" t="s">
        <v>167</v>
      </c>
      <c r="AW290" s="15" t="s">
        <v>37</v>
      </c>
      <c r="AX290" s="15" t="s">
        <v>84</v>
      </c>
      <c r="AY290" s="264" t="s">
        <v>159</v>
      </c>
    </row>
    <row r="291" s="2" customFormat="1" ht="49.05" customHeight="1">
      <c r="A291" s="39"/>
      <c r="B291" s="40"/>
      <c r="C291" s="214" t="s">
        <v>447</v>
      </c>
      <c r="D291" s="214" t="s">
        <v>162</v>
      </c>
      <c r="E291" s="215" t="s">
        <v>448</v>
      </c>
      <c r="F291" s="216" t="s">
        <v>449</v>
      </c>
      <c r="G291" s="217" t="s">
        <v>165</v>
      </c>
      <c r="H291" s="218">
        <v>38.600000000000001</v>
      </c>
      <c r="I291" s="219"/>
      <c r="J291" s="220">
        <f>ROUND(I291*H291,2)</f>
        <v>0</v>
      </c>
      <c r="K291" s="216" t="s">
        <v>166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0.0054400000000000004</v>
      </c>
      <c r="R291" s="223">
        <f>Q291*H291</f>
        <v>0.20998400000000003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293</v>
      </c>
      <c r="AT291" s="225" t="s">
        <v>162</v>
      </c>
      <c r="AU291" s="225" t="s">
        <v>86</v>
      </c>
      <c r="AY291" s="18" t="s">
        <v>159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84</v>
      </c>
      <c r="BK291" s="226">
        <f>ROUND(I291*H291,2)</f>
        <v>0</v>
      </c>
      <c r="BL291" s="18" t="s">
        <v>293</v>
      </c>
      <c r="BM291" s="225" t="s">
        <v>450</v>
      </c>
    </row>
    <row r="292" s="2" customFormat="1">
      <c r="A292" s="39"/>
      <c r="B292" s="40"/>
      <c r="C292" s="41"/>
      <c r="D292" s="227" t="s">
        <v>169</v>
      </c>
      <c r="E292" s="41"/>
      <c r="F292" s="228" t="s">
        <v>451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169</v>
      </c>
      <c r="AU292" s="18" t="s">
        <v>86</v>
      </c>
    </row>
    <row r="293" s="13" customFormat="1">
      <c r="A293" s="13"/>
      <c r="B293" s="232"/>
      <c r="C293" s="233"/>
      <c r="D293" s="234" t="s">
        <v>171</v>
      </c>
      <c r="E293" s="235" t="s">
        <v>19</v>
      </c>
      <c r="F293" s="236" t="s">
        <v>452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171</v>
      </c>
      <c r="AU293" s="242" t="s">
        <v>86</v>
      </c>
      <c r="AV293" s="13" t="s">
        <v>84</v>
      </c>
      <c r="AW293" s="13" t="s">
        <v>37</v>
      </c>
      <c r="AX293" s="13" t="s">
        <v>76</v>
      </c>
      <c r="AY293" s="242" t="s">
        <v>159</v>
      </c>
    </row>
    <row r="294" s="14" customFormat="1">
      <c r="A294" s="14"/>
      <c r="B294" s="243"/>
      <c r="C294" s="244"/>
      <c r="D294" s="234" t="s">
        <v>171</v>
      </c>
      <c r="E294" s="245" t="s">
        <v>19</v>
      </c>
      <c r="F294" s="246" t="s">
        <v>453</v>
      </c>
      <c r="G294" s="244"/>
      <c r="H294" s="247">
        <v>38.600000000000001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171</v>
      </c>
      <c r="AU294" s="253" t="s">
        <v>86</v>
      </c>
      <c r="AV294" s="14" t="s">
        <v>86</v>
      </c>
      <c r="AW294" s="14" t="s">
        <v>37</v>
      </c>
      <c r="AX294" s="14" t="s">
        <v>76</v>
      </c>
      <c r="AY294" s="253" t="s">
        <v>159</v>
      </c>
    </row>
    <row r="295" s="15" customFormat="1">
      <c r="A295" s="15"/>
      <c r="B295" s="254"/>
      <c r="C295" s="255"/>
      <c r="D295" s="234" t="s">
        <v>171</v>
      </c>
      <c r="E295" s="256" t="s">
        <v>19</v>
      </c>
      <c r="F295" s="257" t="s">
        <v>178</v>
      </c>
      <c r="G295" s="255"/>
      <c r="H295" s="258">
        <v>38.600000000000001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171</v>
      </c>
      <c r="AU295" s="264" t="s">
        <v>86</v>
      </c>
      <c r="AV295" s="15" t="s">
        <v>167</v>
      </c>
      <c r="AW295" s="15" t="s">
        <v>37</v>
      </c>
      <c r="AX295" s="15" t="s">
        <v>84</v>
      </c>
      <c r="AY295" s="264" t="s">
        <v>159</v>
      </c>
    </row>
    <row r="296" s="2" customFormat="1" ht="24.15" customHeight="1">
      <c r="A296" s="39"/>
      <c r="B296" s="40"/>
      <c r="C296" s="214" t="s">
        <v>454</v>
      </c>
      <c r="D296" s="214" t="s">
        <v>162</v>
      </c>
      <c r="E296" s="215" t="s">
        <v>455</v>
      </c>
      <c r="F296" s="216" t="s">
        <v>456</v>
      </c>
      <c r="G296" s="217" t="s">
        <v>165</v>
      </c>
      <c r="H296" s="218">
        <v>38.600000000000001</v>
      </c>
      <c r="I296" s="219"/>
      <c r="J296" s="220">
        <f>ROUND(I296*H296,2)</f>
        <v>0</v>
      </c>
      <c r="K296" s="216" t="s">
        <v>166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293</v>
      </c>
      <c r="AT296" s="225" t="s">
        <v>162</v>
      </c>
      <c r="AU296" s="225" t="s">
        <v>86</v>
      </c>
      <c r="AY296" s="18" t="s">
        <v>159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84</v>
      </c>
      <c r="BK296" s="226">
        <f>ROUND(I296*H296,2)</f>
        <v>0</v>
      </c>
      <c r="BL296" s="18" t="s">
        <v>293</v>
      </c>
      <c r="BM296" s="225" t="s">
        <v>457</v>
      </c>
    </row>
    <row r="297" s="2" customFormat="1">
      <c r="A297" s="39"/>
      <c r="B297" s="40"/>
      <c r="C297" s="41"/>
      <c r="D297" s="227" t="s">
        <v>169</v>
      </c>
      <c r="E297" s="41"/>
      <c r="F297" s="228" t="s">
        <v>458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169</v>
      </c>
      <c r="AU297" s="18" t="s">
        <v>86</v>
      </c>
    </row>
    <row r="298" s="2" customFormat="1" ht="33" customHeight="1">
      <c r="A298" s="39"/>
      <c r="B298" s="40"/>
      <c r="C298" s="266" t="s">
        <v>459</v>
      </c>
      <c r="D298" s="266" t="s">
        <v>460</v>
      </c>
      <c r="E298" s="267" t="s">
        <v>461</v>
      </c>
      <c r="F298" s="268" t="s">
        <v>462</v>
      </c>
      <c r="G298" s="269" t="s">
        <v>165</v>
      </c>
      <c r="H298" s="270">
        <v>36.435000000000002</v>
      </c>
      <c r="I298" s="271"/>
      <c r="J298" s="272">
        <f>ROUND(I298*H298,2)</f>
        <v>0</v>
      </c>
      <c r="K298" s="268" t="s">
        <v>279</v>
      </c>
      <c r="L298" s="273"/>
      <c r="M298" s="274" t="s">
        <v>19</v>
      </c>
      <c r="N298" s="275" t="s">
        <v>47</v>
      </c>
      <c r="O298" s="85"/>
      <c r="P298" s="223">
        <f>O298*H298</f>
        <v>0</v>
      </c>
      <c r="Q298" s="223">
        <v>0.035999999999999997</v>
      </c>
      <c r="R298" s="223">
        <f>Q298*H298</f>
        <v>1.3116600000000001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409</v>
      </c>
      <c r="AT298" s="225" t="s">
        <v>460</v>
      </c>
      <c r="AU298" s="225" t="s">
        <v>86</v>
      </c>
      <c r="AY298" s="18" t="s">
        <v>159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84</v>
      </c>
      <c r="BK298" s="226">
        <f>ROUND(I298*H298,2)</f>
        <v>0</v>
      </c>
      <c r="BL298" s="18" t="s">
        <v>293</v>
      </c>
      <c r="BM298" s="225" t="s">
        <v>463</v>
      </c>
    </row>
    <row r="299" s="13" customFormat="1">
      <c r="A299" s="13"/>
      <c r="B299" s="232"/>
      <c r="C299" s="233"/>
      <c r="D299" s="234" t="s">
        <v>171</v>
      </c>
      <c r="E299" s="235" t="s">
        <v>19</v>
      </c>
      <c r="F299" s="236" t="s">
        <v>452</v>
      </c>
      <c r="G299" s="233"/>
      <c r="H299" s="235" t="s">
        <v>19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171</v>
      </c>
      <c r="AU299" s="242" t="s">
        <v>86</v>
      </c>
      <c r="AV299" s="13" t="s">
        <v>84</v>
      </c>
      <c r="AW299" s="13" t="s">
        <v>37</v>
      </c>
      <c r="AX299" s="13" t="s">
        <v>76</v>
      </c>
      <c r="AY299" s="242" t="s">
        <v>159</v>
      </c>
    </row>
    <row r="300" s="14" customFormat="1">
      <c r="A300" s="14"/>
      <c r="B300" s="243"/>
      <c r="C300" s="244"/>
      <c r="D300" s="234" t="s">
        <v>171</v>
      </c>
      <c r="E300" s="245" t="s">
        <v>19</v>
      </c>
      <c r="F300" s="246" t="s">
        <v>464</v>
      </c>
      <c r="G300" s="244"/>
      <c r="H300" s="247">
        <v>34.700000000000003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171</v>
      </c>
      <c r="AU300" s="253" t="s">
        <v>86</v>
      </c>
      <c r="AV300" s="14" t="s">
        <v>86</v>
      </c>
      <c r="AW300" s="14" t="s">
        <v>37</v>
      </c>
      <c r="AX300" s="14" t="s">
        <v>76</v>
      </c>
      <c r="AY300" s="253" t="s">
        <v>159</v>
      </c>
    </row>
    <row r="301" s="15" customFormat="1">
      <c r="A301" s="15"/>
      <c r="B301" s="254"/>
      <c r="C301" s="255"/>
      <c r="D301" s="234" t="s">
        <v>171</v>
      </c>
      <c r="E301" s="256" t="s">
        <v>19</v>
      </c>
      <c r="F301" s="257" t="s">
        <v>178</v>
      </c>
      <c r="G301" s="255"/>
      <c r="H301" s="258">
        <v>34.700000000000003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171</v>
      </c>
      <c r="AU301" s="264" t="s">
        <v>86</v>
      </c>
      <c r="AV301" s="15" t="s">
        <v>167</v>
      </c>
      <c r="AW301" s="15" t="s">
        <v>37</v>
      </c>
      <c r="AX301" s="15" t="s">
        <v>84</v>
      </c>
      <c r="AY301" s="264" t="s">
        <v>159</v>
      </c>
    </row>
    <row r="302" s="14" customFormat="1">
      <c r="A302" s="14"/>
      <c r="B302" s="243"/>
      <c r="C302" s="244"/>
      <c r="D302" s="234" t="s">
        <v>171</v>
      </c>
      <c r="E302" s="244"/>
      <c r="F302" s="246" t="s">
        <v>465</v>
      </c>
      <c r="G302" s="244"/>
      <c r="H302" s="247">
        <v>36.435000000000002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171</v>
      </c>
      <c r="AU302" s="253" t="s">
        <v>86</v>
      </c>
      <c r="AV302" s="14" t="s">
        <v>86</v>
      </c>
      <c r="AW302" s="14" t="s">
        <v>4</v>
      </c>
      <c r="AX302" s="14" t="s">
        <v>84</v>
      </c>
      <c r="AY302" s="253" t="s">
        <v>159</v>
      </c>
    </row>
    <row r="303" s="2" customFormat="1" ht="37.8" customHeight="1">
      <c r="A303" s="39"/>
      <c r="B303" s="40"/>
      <c r="C303" s="266" t="s">
        <v>466</v>
      </c>
      <c r="D303" s="266" t="s">
        <v>460</v>
      </c>
      <c r="E303" s="267" t="s">
        <v>467</v>
      </c>
      <c r="F303" s="268" t="s">
        <v>468</v>
      </c>
      <c r="G303" s="269" t="s">
        <v>165</v>
      </c>
      <c r="H303" s="270">
        <v>4.0949999999999998</v>
      </c>
      <c r="I303" s="271"/>
      <c r="J303" s="272">
        <f>ROUND(I303*H303,2)</f>
        <v>0</v>
      </c>
      <c r="K303" s="268" t="s">
        <v>279</v>
      </c>
      <c r="L303" s="273"/>
      <c r="M303" s="274" t="s">
        <v>19</v>
      </c>
      <c r="N303" s="275" t="s">
        <v>47</v>
      </c>
      <c r="O303" s="85"/>
      <c r="P303" s="223">
        <f>O303*H303</f>
        <v>0</v>
      </c>
      <c r="Q303" s="223">
        <v>0.035999999999999997</v>
      </c>
      <c r="R303" s="223">
        <f>Q303*H303</f>
        <v>0.14741999999999997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409</v>
      </c>
      <c r="AT303" s="225" t="s">
        <v>460</v>
      </c>
      <c r="AU303" s="225" t="s">
        <v>86</v>
      </c>
      <c r="AY303" s="18" t="s">
        <v>159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84</v>
      </c>
      <c r="BK303" s="226">
        <f>ROUND(I303*H303,2)</f>
        <v>0</v>
      </c>
      <c r="BL303" s="18" t="s">
        <v>293</v>
      </c>
      <c r="BM303" s="225" t="s">
        <v>469</v>
      </c>
    </row>
    <row r="304" s="13" customFormat="1">
      <c r="A304" s="13"/>
      <c r="B304" s="232"/>
      <c r="C304" s="233"/>
      <c r="D304" s="234" t="s">
        <v>171</v>
      </c>
      <c r="E304" s="235" t="s">
        <v>19</v>
      </c>
      <c r="F304" s="236" t="s">
        <v>452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171</v>
      </c>
      <c r="AU304" s="242" t="s">
        <v>86</v>
      </c>
      <c r="AV304" s="13" t="s">
        <v>84</v>
      </c>
      <c r="AW304" s="13" t="s">
        <v>37</v>
      </c>
      <c r="AX304" s="13" t="s">
        <v>76</v>
      </c>
      <c r="AY304" s="242" t="s">
        <v>159</v>
      </c>
    </row>
    <row r="305" s="14" customFormat="1">
      <c r="A305" s="14"/>
      <c r="B305" s="243"/>
      <c r="C305" s="244"/>
      <c r="D305" s="234" t="s">
        <v>171</v>
      </c>
      <c r="E305" s="245" t="s">
        <v>19</v>
      </c>
      <c r="F305" s="246" t="s">
        <v>470</v>
      </c>
      <c r="G305" s="244"/>
      <c r="H305" s="247">
        <v>3.8999999999999999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171</v>
      </c>
      <c r="AU305" s="253" t="s">
        <v>86</v>
      </c>
      <c r="AV305" s="14" t="s">
        <v>86</v>
      </c>
      <c r="AW305" s="14" t="s">
        <v>37</v>
      </c>
      <c r="AX305" s="14" t="s">
        <v>76</v>
      </c>
      <c r="AY305" s="253" t="s">
        <v>159</v>
      </c>
    </row>
    <row r="306" s="15" customFormat="1">
      <c r="A306" s="15"/>
      <c r="B306" s="254"/>
      <c r="C306" s="255"/>
      <c r="D306" s="234" t="s">
        <v>171</v>
      </c>
      <c r="E306" s="256" t="s">
        <v>19</v>
      </c>
      <c r="F306" s="257" t="s">
        <v>178</v>
      </c>
      <c r="G306" s="255"/>
      <c r="H306" s="258">
        <v>3.8999999999999999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171</v>
      </c>
      <c r="AU306" s="264" t="s">
        <v>86</v>
      </c>
      <c r="AV306" s="15" t="s">
        <v>167</v>
      </c>
      <c r="AW306" s="15" t="s">
        <v>37</v>
      </c>
      <c r="AX306" s="15" t="s">
        <v>84</v>
      </c>
      <c r="AY306" s="264" t="s">
        <v>159</v>
      </c>
    </row>
    <row r="307" s="14" customFormat="1">
      <c r="A307" s="14"/>
      <c r="B307" s="243"/>
      <c r="C307" s="244"/>
      <c r="D307" s="234" t="s">
        <v>171</v>
      </c>
      <c r="E307" s="244"/>
      <c r="F307" s="246" t="s">
        <v>471</v>
      </c>
      <c r="G307" s="244"/>
      <c r="H307" s="247">
        <v>4.0949999999999998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171</v>
      </c>
      <c r="AU307" s="253" t="s">
        <v>86</v>
      </c>
      <c r="AV307" s="14" t="s">
        <v>86</v>
      </c>
      <c r="AW307" s="14" t="s">
        <v>4</v>
      </c>
      <c r="AX307" s="14" t="s">
        <v>84</v>
      </c>
      <c r="AY307" s="253" t="s">
        <v>159</v>
      </c>
    </row>
    <row r="308" s="2" customFormat="1" ht="37.8" customHeight="1">
      <c r="A308" s="39"/>
      <c r="B308" s="40"/>
      <c r="C308" s="214" t="s">
        <v>472</v>
      </c>
      <c r="D308" s="214" t="s">
        <v>162</v>
      </c>
      <c r="E308" s="215" t="s">
        <v>473</v>
      </c>
      <c r="F308" s="216" t="s">
        <v>474</v>
      </c>
      <c r="G308" s="217" t="s">
        <v>187</v>
      </c>
      <c r="H308" s="218">
        <v>35</v>
      </c>
      <c r="I308" s="219"/>
      <c r="J308" s="220">
        <f>ROUND(I308*H308,2)</f>
        <v>0</v>
      </c>
      <c r="K308" s="216" t="s">
        <v>166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293</v>
      </c>
      <c r="AT308" s="225" t="s">
        <v>162</v>
      </c>
      <c r="AU308" s="225" t="s">
        <v>86</v>
      </c>
      <c r="AY308" s="18" t="s">
        <v>159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84</v>
      </c>
      <c r="BK308" s="226">
        <f>ROUND(I308*H308,2)</f>
        <v>0</v>
      </c>
      <c r="BL308" s="18" t="s">
        <v>293</v>
      </c>
      <c r="BM308" s="225" t="s">
        <v>475</v>
      </c>
    </row>
    <row r="309" s="2" customFormat="1">
      <c r="A309" s="39"/>
      <c r="B309" s="40"/>
      <c r="C309" s="41"/>
      <c r="D309" s="227" t="s">
        <v>169</v>
      </c>
      <c r="E309" s="41"/>
      <c r="F309" s="228" t="s">
        <v>476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169</v>
      </c>
      <c r="AU309" s="18" t="s">
        <v>86</v>
      </c>
    </row>
    <row r="310" s="13" customFormat="1">
      <c r="A310" s="13"/>
      <c r="B310" s="232"/>
      <c r="C310" s="233"/>
      <c r="D310" s="234" t="s">
        <v>171</v>
      </c>
      <c r="E310" s="235" t="s">
        <v>19</v>
      </c>
      <c r="F310" s="236" t="s">
        <v>477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171</v>
      </c>
      <c r="AU310" s="242" t="s">
        <v>86</v>
      </c>
      <c r="AV310" s="13" t="s">
        <v>84</v>
      </c>
      <c r="AW310" s="13" t="s">
        <v>37</v>
      </c>
      <c r="AX310" s="13" t="s">
        <v>76</v>
      </c>
      <c r="AY310" s="242" t="s">
        <v>159</v>
      </c>
    </row>
    <row r="311" s="14" customFormat="1">
      <c r="A311" s="14"/>
      <c r="B311" s="243"/>
      <c r="C311" s="244"/>
      <c r="D311" s="234" t="s">
        <v>171</v>
      </c>
      <c r="E311" s="245" t="s">
        <v>19</v>
      </c>
      <c r="F311" s="246" t="s">
        <v>478</v>
      </c>
      <c r="G311" s="244"/>
      <c r="H311" s="247">
        <v>35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171</v>
      </c>
      <c r="AU311" s="253" t="s">
        <v>86</v>
      </c>
      <c r="AV311" s="14" t="s">
        <v>86</v>
      </c>
      <c r="AW311" s="14" t="s">
        <v>37</v>
      </c>
      <c r="AX311" s="14" t="s">
        <v>76</v>
      </c>
      <c r="AY311" s="253" t="s">
        <v>159</v>
      </c>
    </row>
    <row r="312" s="15" customFormat="1">
      <c r="A312" s="15"/>
      <c r="B312" s="254"/>
      <c r="C312" s="255"/>
      <c r="D312" s="234" t="s">
        <v>171</v>
      </c>
      <c r="E312" s="256" t="s">
        <v>19</v>
      </c>
      <c r="F312" s="257" t="s">
        <v>178</v>
      </c>
      <c r="G312" s="255"/>
      <c r="H312" s="258">
        <v>35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171</v>
      </c>
      <c r="AU312" s="264" t="s">
        <v>86</v>
      </c>
      <c r="AV312" s="15" t="s">
        <v>167</v>
      </c>
      <c r="AW312" s="15" t="s">
        <v>37</v>
      </c>
      <c r="AX312" s="15" t="s">
        <v>84</v>
      </c>
      <c r="AY312" s="264" t="s">
        <v>159</v>
      </c>
    </row>
    <row r="313" s="2" customFormat="1" ht="37.8" customHeight="1">
      <c r="A313" s="39"/>
      <c r="B313" s="40"/>
      <c r="C313" s="214" t="s">
        <v>479</v>
      </c>
      <c r="D313" s="214" t="s">
        <v>162</v>
      </c>
      <c r="E313" s="215" t="s">
        <v>480</v>
      </c>
      <c r="F313" s="216" t="s">
        <v>481</v>
      </c>
      <c r="G313" s="217" t="s">
        <v>482</v>
      </c>
      <c r="H313" s="218">
        <v>1</v>
      </c>
      <c r="I313" s="219"/>
      <c r="J313" s="220">
        <f>ROUND(I313*H313,2)</f>
        <v>0</v>
      </c>
      <c r="K313" s="216" t="s">
        <v>279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0.20000000000000001</v>
      </c>
      <c r="R313" s="223">
        <f>Q313*H313</f>
        <v>0.20000000000000001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293</v>
      </c>
      <c r="AT313" s="225" t="s">
        <v>162</v>
      </c>
      <c r="AU313" s="225" t="s">
        <v>86</v>
      </c>
      <c r="AY313" s="18" t="s">
        <v>159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84</v>
      </c>
      <c r="BK313" s="226">
        <f>ROUND(I313*H313,2)</f>
        <v>0</v>
      </c>
      <c r="BL313" s="18" t="s">
        <v>293</v>
      </c>
      <c r="BM313" s="225" t="s">
        <v>483</v>
      </c>
    </row>
    <row r="314" s="2" customFormat="1" ht="37.8" customHeight="1">
      <c r="A314" s="39"/>
      <c r="B314" s="40"/>
      <c r="C314" s="214" t="s">
        <v>484</v>
      </c>
      <c r="D314" s="214" t="s">
        <v>162</v>
      </c>
      <c r="E314" s="215" t="s">
        <v>485</v>
      </c>
      <c r="F314" s="216" t="s">
        <v>486</v>
      </c>
      <c r="G314" s="217" t="s">
        <v>482</v>
      </c>
      <c r="H314" s="218">
        <v>1</v>
      </c>
      <c r="I314" s="219"/>
      <c r="J314" s="220">
        <f>ROUND(I314*H314,2)</f>
        <v>0</v>
      </c>
      <c r="K314" s="216" t="s">
        <v>279</v>
      </c>
      <c r="L314" s="45"/>
      <c r="M314" s="221" t="s">
        <v>19</v>
      </c>
      <c r="N314" s="222" t="s">
        <v>47</v>
      </c>
      <c r="O314" s="85"/>
      <c r="P314" s="223">
        <f>O314*H314</f>
        <v>0</v>
      </c>
      <c r="Q314" s="223">
        <v>0.20000000000000001</v>
      </c>
      <c r="R314" s="223">
        <f>Q314*H314</f>
        <v>0.20000000000000001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293</v>
      </c>
      <c r="AT314" s="225" t="s">
        <v>162</v>
      </c>
      <c r="AU314" s="225" t="s">
        <v>86</v>
      </c>
      <c r="AY314" s="18" t="s">
        <v>159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84</v>
      </c>
      <c r="BK314" s="226">
        <f>ROUND(I314*H314,2)</f>
        <v>0</v>
      </c>
      <c r="BL314" s="18" t="s">
        <v>293</v>
      </c>
      <c r="BM314" s="225" t="s">
        <v>487</v>
      </c>
    </row>
    <row r="315" s="2" customFormat="1" ht="44.25" customHeight="1">
      <c r="A315" s="39"/>
      <c r="B315" s="40"/>
      <c r="C315" s="214" t="s">
        <v>488</v>
      </c>
      <c r="D315" s="214" t="s">
        <v>162</v>
      </c>
      <c r="E315" s="215" t="s">
        <v>489</v>
      </c>
      <c r="F315" s="216" t="s">
        <v>490</v>
      </c>
      <c r="G315" s="217" t="s">
        <v>482</v>
      </c>
      <c r="H315" s="218">
        <v>1</v>
      </c>
      <c r="I315" s="219"/>
      <c r="J315" s="220">
        <f>ROUND(I315*H315,2)</f>
        <v>0</v>
      </c>
      <c r="K315" s="216" t="s">
        <v>279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293</v>
      </c>
      <c r="AT315" s="225" t="s">
        <v>162</v>
      </c>
      <c r="AU315" s="225" t="s">
        <v>86</v>
      </c>
      <c r="AY315" s="18" t="s">
        <v>159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84</v>
      </c>
      <c r="BK315" s="226">
        <f>ROUND(I315*H315,2)</f>
        <v>0</v>
      </c>
      <c r="BL315" s="18" t="s">
        <v>293</v>
      </c>
      <c r="BM315" s="225" t="s">
        <v>491</v>
      </c>
    </row>
    <row r="316" s="2" customFormat="1" ht="44.25" customHeight="1">
      <c r="A316" s="39"/>
      <c r="B316" s="40"/>
      <c r="C316" s="214" t="s">
        <v>492</v>
      </c>
      <c r="D316" s="214" t="s">
        <v>162</v>
      </c>
      <c r="E316" s="215" t="s">
        <v>493</v>
      </c>
      <c r="F316" s="216" t="s">
        <v>494</v>
      </c>
      <c r="G316" s="217" t="s">
        <v>482</v>
      </c>
      <c r="H316" s="218">
        <v>1</v>
      </c>
      <c r="I316" s="219"/>
      <c r="J316" s="220">
        <f>ROUND(I316*H316,2)</f>
        <v>0</v>
      </c>
      <c r="K316" s="216" t="s">
        <v>279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293</v>
      </c>
      <c r="AT316" s="225" t="s">
        <v>162</v>
      </c>
      <c r="AU316" s="225" t="s">
        <v>86</v>
      </c>
      <c r="AY316" s="18" t="s">
        <v>159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84</v>
      </c>
      <c r="BK316" s="226">
        <f>ROUND(I316*H316,2)</f>
        <v>0</v>
      </c>
      <c r="BL316" s="18" t="s">
        <v>293</v>
      </c>
      <c r="BM316" s="225" t="s">
        <v>495</v>
      </c>
    </row>
    <row r="317" s="2" customFormat="1" ht="44.25" customHeight="1">
      <c r="A317" s="39"/>
      <c r="B317" s="40"/>
      <c r="C317" s="214" t="s">
        <v>496</v>
      </c>
      <c r="D317" s="214" t="s">
        <v>162</v>
      </c>
      <c r="E317" s="215" t="s">
        <v>497</v>
      </c>
      <c r="F317" s="216" t="s">
        <v>498</v>
      </c>
      <c r="G317" s="217" t="s">
        <v>482</v>
      </c>
      <c r="H317" s="218">
        <v>1</v>
      </c>
      <c r="I317" s="219"/>
      <c r="J317" s="220">
        <f>ROUND(I317*H317,2)</f>
        <v>0</v>
      </c>
      <c r="K317" s="216" t="s">
        <v>279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293</v>
      </c>
      <c r="AT317" s="225" t="s">
        <v>162</v>
      </c>
      <c r="AU317" s="225" t="s">
        <v>86</v>
      </c>
      <c r="AY317" s="18" t="s">
        <v>159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84</v>
      </c>
      <c r="BK317" s="226">
        <f>ROUND(I317*H317,2)</f>
        <v>0</v>
      </c>
      <c r="BL317" s="18" t="s">
        <v>293</v>
      </c>
      <c r="BM317" s="225" t="s">
        <v>499</v>
      </c>
    </row>
    <row r="318" s="2" customFormat="1" ht="44.25" customHeight="1">
      <c r="A318" s="39"/>
      <c r="B318" s="40"/>
      <c r="C318" s="214" t="s">
        <v>500</v>
      </c>
      <c r="D318" s="214" t="s">
        <v>162</v>
      </c>
      <c r="E318" s="215" t="s">
        <v>501</v>
      </c>
      <c r="F318" s="216" t="s">
        <v>502</v>
      </c>
      <c r="G318" s="217" t="s">
        <v>313</v>
      </c>
      <c r="H318" s="218">
        <v>2.069</v>
      </c>
      <c r="I318" s="219"/>
      <c r="J318" s="220">
        <f>ROUND(I318*H318,2)</f>
        <v>0</v>
      </c>
      <c r="K318" s="216" t="s">
        <v>166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293</v>
      </c>
      <c r="AT318" s="225" t="s">
        <v>162</v>
      </c>
      <c r="AU318" s="225" t="s">
        <v>86</v>
      </c>
      <c r="AY318" s="18" t="s">
        <v>159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84</v>
      </c>
      <c r="BK318" s="226">
        <f>ROUND(I318*H318,2)</f>
        <v>0</v>
      </c>
      <c r="BL318" s="18" t="s">
        <v>293</v>
      </c>
      <c r="BM318" s="225" t="s">
        <v>503</v>
      </c>
    </row>
    <row r="319" s="2" customFormat="1">
      <c r="A319" s="39"/>
      <c r="B319" s="40"/>
      <c r="C319" s="41"/>
      <c r="D319" s="227" t="s">
        <v>169</v>
      </c>
      <c r="E319" s="41"/>
      <c r="F319" s="228" t="s">
        <v>504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169</v>
      </c>
      <c r="AU319" s="18" t="s">
        <v>86</v>
      </c>
    </row>
    <row r="320" s="2" customFormat="1" ht="49.05" customHeight="1">
      <c r="A320" s="39"/>
      <c r="B320" s="40"/>
      <c r="C320" s="214" t="s">
        <v>505</v>
      </c>
      <c r="D320" s="214" t="s">
        <v>162</v>
      </c>
      <c r="E320" s="215" t="s">
        <v>506</v>
      </c>
      <c r="F320" s="216" t="s">
        <v>507</v>
      </c>
      <c r="G320" s="217" t="s">
        <v>313</v>
      </c>
      <c r="H320" s="218">
        <v>2.069</v>
      </c>
      <c r="I320" s="219"/>
      <c r="J320" s="220">
        <f>ROUND(I320*H320,2)</f>
        <v>0</v>
      </c>
      <c r="K320" s="216" t="s">
        <v>166</v>
      </c>
      <c r="L320" s="45"/>
      <c r="M320" s="221" t="s">
        <v>19</v>
      </c>
      <c r="N320" s="222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293</v>
      </c>
      <c r="AT320" s="225" t="s">
        <v>162</v>
      </c>
      <c r="AU320" s="225" t="s">
        <v>86</v>
      </c>
      <c r="AY320" s="18" t="s">
        <v>159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84</v>
      </c>
      <c r="BK320" s="226">
        <f>ROUND(I320*H320,2)</f>
        <v>0</v>
      </c>
      <c r="BL320" s="18" t="s">
        <v>293</v>
      </c>
      <c r="BM320" s="225" t="s">
        <v>508</v>
      </c>
    </row>
    <row r="321" s="2" customFormat="1">
      <c r="A321" s="39"/>
      <c r="B321" s="40"/>
      <c r="C321" s="41"/>
      <c r="D321" s="227" t="s">
        <v>169</v>
      </c>
      <c r="E321" s="41"/>
      <c r="F321" s="228" t="s">
        <v>509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169</v>
      </c>
      <c r="AU321" s="18" t="s">
        <v>86</v>
      </c>
    </row>
    <row r="322" s="12" customFormat="1" ht="22.8" customHeight="1">
      <c r="A322" s="12"/>
      <c r="B322" s="198"/>
      <c r="C322" s="199"/>
      <c r="D322" s="200" t="s">
        <v>75</v>
      </c>
      <c r="E322" s="212" t="s">
        <v>510</v>
      </c>
      <c r="F322" s="212" t="s">
        <v>511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SUM(P323:P333)</f>
        <v>0</v>
      </c>
      <c r="Q322" s="206"/>
      <c r="R322" s="207">
        <f>SUM(R323:R333)</f>
        <v>0.34718890000000002</v>
      </c>
      <c r="S322" s="206"/>
      <c r="T322" s="208">
        <f>SUM(T323:T333)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86</v>
      </c>
      <c r="AT322" s="210" t="s">
        <v>75</v>
      </c>
      <c r="AU322" s="210" t="s">
        <v>84</v>
      </c>
      <c r="AY322" s="209" t="s">
        <v>159</v>
      </c>
      <c r="BK322" s="211">
        <f>SUM(BK323:BK333)</f>
        <v>0</v>
      </c>
    </row>
    <row r="323" s="2" customFormat="1" ht="55.5" customHeight="1">
      <c r="A323" s="39"/>
      <c r="B323" s="40"/>
      <c r="C323" s="214" t="s">
        <v>512</v>
      </c>
      <c r="D323" s="214" t="s">
        <v>162</v>
      </c>
      <c r="E323" s="215" t="s">
        <v>513</v>
      </c>
      <c r="F323" s="216" t="s">
        <v>514</v>
      </c>
      <c r="G323" s="217" t="s">
        <v>165</v>
      </c>
      <c r="H323" s="218">
        <v>96.709999999999994</v>
      </c>
      <c r="I323" s="219"/>
      <c r="J323" s="220">
        <f>ROUND(I323*H323,2)</f>
        <v>0</v>
      </c>
      <c r="K323" s="216" t="s">
        <v>279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293</v>
      </c>
      <c r="AT323" s="225" t="s">
        <v>162</v>
      </c>
      <c r="AU323" s="225" t="s">
        <v>86</v>
      </c>
      <c r="AY323" s="18" t="s">
        <v>159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84</v>
      </c>
      <c r="BK323" s="226">
        <f>ROUND(I323*H323,2)</f>
        <v>0</v>
      </c>
      <c r="BL323" s="18" t="s">
        <v>293</v>
      </c>
      <c r="BM323" s="225" t="s">
        <v>515</v>
      </c>
    </row>
    <row r="324" s="2" customFormat="1" ht="21.75" customHeight="1">
      <c r="A324" s="39"/>
      <c r="B324" s="40"/>
      <c r="C324" s="214" t="s">
        <v>516</v>
      </c>
      <c r="D324" s="214" t="s">
        <v>162</v>
      </c>
      <c r="E324" s="215" t="s">
        <v>517</v>
      </c>
      <c r="F324" s="216" t="s">
        <v>518</v>
      </c>
      <c r="G324" s="217" t="s">
        <v>165</v>
      </c>
      <c r="H324" s="218">
        <v>96.709999999999994</v>
      </c>
      <c r="I324" s="219"/>
      <c r="J324" s="220">
        <f>ROUND(I324*H324,2)</f>
        <v>0</v>
      </c>
      <c r="K324" s="216" t="s">
        <v>166</v>
      </c>
      <c r="L324" s="45"/>
      <c r="M324" s="221" t="s">
        <v>19</v>
      </c>
      <c r="N324" s="222" t="s">
        <v>47</v>
      </c>
      <c r="O324" s="85"/>
      <c r="P324" s="223">
        <f>O324*H324</f>
        <v>0</v>
      </c>
      <c r="Q324" s="223">
        <v>0.00042999999999999999</v>
      </c>
      <c r="R324" s="223">
        <f>Q324*H324</f>
        <v>0.041585299999999999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293</v>
      </c>
      <c r="AT324" s="225" t="s">
        <v>162</v>
      </c>
      <c r="AU324" s="225" t="s">
        <v>86</v>
      </c>
      <c r="AY324" s="18" t="s">
        <v>159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84</v>
      </c>
      <c r="BK324" s="226">
        <f>ROUND(I324*H324,2)</f>
        <v>0</v>
      </c>
      <c r="BL324" s="18" t="s">
        <v>293</v>
      </c>
      <c r="BM324" s="225" t="s">
        <v>519</v>
      </c>
    </row>
    <row r="325" s="2" customFormat="1">
      <c r="A325" s="39"/>
      <c r="B325" s="40"/>
      <c r="C325" s="41"/>
      <c r="D325" s="227" t="s">
        <v>169</v>
      </c>
      <c r="E325" s="41"/>
      <c r="F325" s="228" t="s">
        <v>520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169</v>
      </c>
      <c r="AU325" s="18" t="s">
        <v>86</v>
      </c>
    </row>
    <row r="326" s="2" customFormat="1" ht="24.15" customHeight="1">
      <c r="A326" s="39"/>
      <c r="B326" s="40"/>
      <c r="C326" s="214" t="s">
        <v>521</v>
      </c>
      <c r="D326" s="214" t="s">
        <v>162</v>
      </c>
      <c r="E326" s="215" t="s">
        <v>522</v>
      </c>
      <c r="F326" s="216" t="s">
        <v>523</v>
      </c>
      <c r="G326" s="217" t="s">
        <v>165</v>
      </c>
      <c r="H326" s="218">
        <v>96.709999999999994</v>
      </c>
      <c r="I326" s="219"/>
      <c r="J326" s="220">
        <f>ROUND(I326*H326,2)</f>
        <v>0</v>
      </c>
      <c r="K326" s="216" t="s">
        <v>279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0.00066</v>
      </c>
      <c r="R326" s="223">
        <f>Q326*H326</f>
        <v>0.063828599999999999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293</v>
      </c>
      <c r="AT326" s="225" t="s">
        <v>162</v>
      </c>
      <c r="AU326" s="225" t="s">
        <v>86</v>
      </c>
      <c r="AY326" s="18" t="s">
        <v>159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84</v>
      </c>
      <c r="BK326" s="226">
        <f>ROUND(I326*H326,2)</f>
        <v>0</v>
      </c>
      <c r="BL326" s="18" t="s">
        <v>293</v>
      </c>
      <c r="BM326" s="225" t="s">
        <v>524</v>
      </c>
    </row>
    <row r="327" s="2" customFormat="1">
      <c r="A327" s="39"/>
      <c r="B327" s="40"/>
      <c r="C327" s="41"/>
      <c r="D327" s="234" t="s">
        <v>237</v>
      </c>
      <c r="E327" s="41"/>
      <c r="F327" s="265" t="s">
        <v>525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237</v>
      </c>
      <c r="AU327" s="18" t="s">
        <v>86</v>
      </c>
    </row>
    <row r="328" s="13" customFormat="1">
      <c r="A328" s="13"/>
      <c r="B328" s="232"/>
      <c r="C328" s="233"/>
      <c r="D328" s="234" t="s">
        <v>171</v>
      </c>
      <c r="E328" s="235" t="s">
        <v>19</v>
      </c>
      <c r="F328" s="236" t="s">
        <v>526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171</v>
      </c>
      <c r="AU328" s="242" t="s">
        <v>86</v>
      </c>
      <c r="AV328" s="13" t="s">
        <v>84</v>
      </c>
      <c r="AW328" s="13" t="s">
        <v>37</v>
      </c>
      <c r="AX328" s="13" t="s">
        <v>76</v>
      </c>
      <c r="AY328" s="242" t="s">
        <v>159</v>
      </c>
    </row>
    <row r="329" s="14" customFormat="1">
      <c r="A329" s="14"/>
      <c r="B329" s="243"/>
      <c r="C329" s="244"/>
      <c r="D329" s="234" t="s">
        <v>171</v>
      </c>
      <c r="E329" s="245" t="s">
        <v>19</v>
      </c>
      <c r="F329" s="246" t="s">
        <v>527</v>
      </c>
      <c r="G329" s="244"/>
      <c r="H329" s="247">
        <v>64.680000000000007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171</v>
      </c>
      <c r="AU329" s="253" t="s">
        <v>86</v>
      </c>
      <c r="AV329" s="14" t="s">
        <v>86</v>
      </c>
      <c r="AW329" s="14" t="s">
        <v>37</v>
      </c>
      <c r="AX329" s="14" t="s">
        <v>76</v>
      </c>
      <c r="AY329" s="253" t="s">
        <v>159</v>
      </c>
    </row>
    <row r="330" s="14" customFormat="1">
      <c r="A330" s="14"/>
      <c r="B330" s="243"/>
      <c r="C330" s="244"/>
      <c r="D330" s="234" t="s">
        <v>171</v>
      </c>
      <c r="E330" s="245" t="s">
        <v>19</v>
      </c>
      <c r="F330" s="246" t="s">
        <v>528</v>
      </c>
      <c r="G330" s="244"/>
      <c r="H330" s="247">
        <v>32.030000000000001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171</v>
      </c>
      <c r="AU330" s="253" t="s">
        <v>86</v>
      </c>
      <c r="AV330" s="14" t="s">
        <v>86</v>
      </c>
      <c r="AW330" s="14" t="s">
        <v>37</v>
      </c>
      <c r="AX330" s="14" t="s">
        <v>76</v>
      </c>
      <c r="AY330" s="253" t="s">
        <v>159</v>
      </c>
    </row>
    <row r="331" s="15" customFormat="1">
      <c r="A331" s="15"/>
      <c r="B331" s="254"/>
      <c r="C331" s="255"/>
      <c r="D331" s="234" t="s">
        <v>171</v>
      </c>
      <c r="E331" s="256" t="s">
        <v>19</v>
      </c>
      <c r="F331" s="257" t="s">
        <v>178</v>
      </c>
      <c r="G331" s="255"/>
      <c r="H331" s="258">
        <v>96.709999999999994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171</v>
      </c>
      <c r="AU331" s="264" t="s">
        <v>86</v>
      </c>
      <c r="AV331" s="15" t="s">
        <v>167</v>
      </c>
      <c r="AW331" s="15" t="s">
        <v>37</v>
      </c>
      <c r="AX331" s="15" t="s">
        <v>84</v>
      </c>
      <c r="AY331" s="264" t="s">
        <v>159</v>
      </c>
    </row>
    <row r="332" s="2" customFormat="1" ht="44.25" customHeight="1">
      <c r="A332" s="39"/>
      <c r="B332" s="40"/>
      <c r="C332" s="214" t="s">
        <v>529</v>
      </c>
      <c r="D332" s="214" t="s">
        <v>162</v>
      </c>
      <c r="E332" s="215" t="s">
        <v>530</v>
      </c>
      <c r="F332" s="216" t="s">
        <v>531</v>
      </c>
      <c r="G332" s="217" t="s">
        <v>165</v>
      </c>
      <c r="H332" s="218">
        <v>96.709999999999994</v>
      </c>
      <c r="I332" s="219"/>
      <c r="J332" s="220">
        <f>ROUND(I332*H332,2)</f>
        <v>0</v>
      </c>
      <c r="K332" s="216" t="s">
        <v>166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0.0025000000000000001</v>
      </c>
      <c r="R332" s="223">
        <f>Q332*H332</f>
        <v>0.24177499999999999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293</v>
      </c>
      <c r="AT332" s="225" t="s">
        <v>162</v>
      </c>
      <c r="AU332" s="225" t="s">
        <v>86</v>
      </c>
      <c r="AY332" s="18" t="s">
        <v>159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84</v>
      </c>
      <c r="BK332" s="226">
        <f>ROUND(I332*H332,2)</f>
        <v>0</v>
      </c>
      <c r="BL332" s="18" t="s">
        <v>293</v>
      </c>
      <c r="BM332" s="225" t="s">
        <v>532</v>
      </c>
    </row>
    <row r="333" s="2" customFormat="1">
      <c r="A333" s="39"/>
      <c r="B333" s="40"/>
      <c r="C333" s="41"/>
      <c r="D333" s="227" t="s">
        <v>169</v>
      </c>
      <c r="E333" s="41"/>
      <c r="F333" s="228" t="s">
        <v>533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169</v>
      </c>
      <c r="AU333" s="18" t="s">
        <v>86</v>
      </c>
    </row>
    <row r="334" s="12" customFormat="1" ht="22.8" customHeight="1">
      <c r="A334" s="12"/>
      <c r="B334" s="198"/>
      <c r="C334" s="199"/>
      <c r="D334" s="200" t="s">
        <v>75</v>
      </c>
      <c r="E334" s="212" t="s">
        <v>534</v>
      </c>
      <c r="F334" s="212" t="s">
        <v>535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SUM(P335:P350)</f>
        <v>0</v>
      </c>
      <c r="Q334" s="206"/>
      <c r="R334" s="207">
        <f>SUM(R335:R350)</f>
        <v>0.49751931999999999</v>
      </c>
      <c r="S334" s="206"/>
      <c r="T334" s="208">
        <f>SUM(T335:T350)</f>
        <v>0.096600339999999993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86</v>
      </c>
      <c r="AT334" s="210" t="s">
        <v>75</v>
      </c>
      <c r="AU334" s="210" t="s">
        <v>84</v>
      </c>
      <c r="AY334" s="209" t="s">
        <v>159</v>
      </c>
      <c r="BK334" s="211">
        <f>SUM(BK335:BK350)</f>
        <v>0</v>
      </c>
    </row>
    <row r="335" s="2" customFormat="1" ht="24.15" customHeight="1">
      <c r="A335" s="39"/>
      <c r="B335" s="40"/>
      <c r="C335" s="214" t="s">
        <v>536</v>
      </c>
      <c r="D335" s="214" t="s">
        <v>162</v>
      </c>
      <c r="E335" s="215" t="s">
        <v>537</v>
      </c>
      <c r="F335" s="216" t="s">
        <v>538</v>
      </c>
      <c r="G335" s="217" t="s">
        <v>165</v>
      </c>
      <c r="H335" s="218">
        <v>311.61399999999998</v>
      </c>
      <c r="I335" s="219"/>
      <c r="J335" s="220">
        <f>ROUND(I335*H335,2)</f>
        <v>0</v>
      </c>
      <c r="K335" s="216" t="s">
        <v>166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0.001</v>
      </c>
      <c r="R335" s="223">
        <f>Q335*H335</f>
        <v>0.311614</v>
      </c>
      <c r="S335" s="223">
        <v>0.00031</v>
      </c>
      <c r="T335" s="224">
        <f>S335*H335</f>
        <v>0.096600339999999993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293</v>
      </c>
      <c r="AT335" s="225" t="s">
        <v>162</v>
      </c>
      <c r="AU335" s="225" t="s">
        <v>86</v>
      </c>
      <c r="AY335" s="18" t="s">
        <v>159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84</v>
      </c>
      <c r="BK335" s="226">
        <f>ROUND(I335*H335,2)</f>
        <v>0</v>
      </c>
      <c r="BL335" s="18" t="s">
        <v>293</v>
      </c>
      <c r="BM335" s="225" t="s">
        <v>539</v>
      </c>
    </row>
    <row r="336" s="2" customFormat="1">
      <c r="A336" s="39"/>
      <c r="B336" s="40"/>
      <c r="C336" s="41"/>
      <c r="D336" s="227" t="s">
        <v>169</v>
      </c>
      <c r="E336" s="41"/>
      <c r="F336" s="228" t="s">
        <v>540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169</v>
      </c>
      <c r="AU336" s="18" t="s">
        <v>86</v>
      </c>
    </row>
    <row r="337" s="13" customFormat="1">
      <c r="A337" s="13"/>
      <c r="B337" s="232"/>
      <c r="C337" s="233"/>
      <c r="D337" s="234" t="s">
        <v>171</v>
      </c>
      <c r="E337" s="235" t="s">
        <v>19</v>
      </c>
      <c r="F337" s="236" t="s">
        <v>541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171</v>
      </c>
      <c r="AU337" s="242" t="s">
        <v>86</v>
      </c>
      <c r="AV337" s="13" t="s">
        <v>84</v>
      </c>
      <c r="AW337" s="13" t="s">
        <v>37</v>
      </c>
      <c r="AX337" s="13" t="s">
        <v>76</v>
      </c>
      <c r="AY337" s="242" t="s">
        <v>159</v>
      </c>
    </row>
    <row r="338" s="14" customFormat="1">
      <c r="A338" s="14"/>
      <c r="B338" s="243"/>
      <c r="C338" s="244"/>
      <c r="D338" s="234" t="s">
        <v>171</v>
      </c>
      <c r="E338" s="245" t="s">
        <v>19</v>
      </c>
      <c r="F338" s="246" t="s">
        <v>542</v>
      </c>
      <c r="G338" s="244"/>
      <c r="H338" s="247">
        <v>187.97399999999999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171</v>
      </c>
      <c r="AU338" s="253" t="s">
        <v>86</v>
      </c>
      <c r="AV338" s="14" t="s">
        <v>86</v>
      </c>
      <c r="AW338" s="14" t="s">
        <v>37</v>
      </c>
      <c r="AX338" s="14" t="s">
        <v>76</v>
      </c>
      <c r="AY338" s="253" t="s">
        <v>159</v>
      </c>
    </row>
    <row r="339" s="14" customFormat="1">
      <c r="A339" s="14"/>
      <c r="B339" s="243"/>
      <c r="C339" s="244"/>
      <c r="D339" s="234" t="s">
        <v>171</v>
      </c>
      <c r="E339" s="245" t="s">
        <v>19</v>
      </c>
      <c r="F339" s="246" t="s">
        <v>123</v>
      </c>
      <c r="G339" s="244"/>
      <c r="H339" s="247">
        <v>123.64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171</v>
      </c>
      <c r="AU339" s="253" t="s">
        <v>86</v>
      </c>
      <c r="AV339" s="14" t="s">
        <v>86</v>
      </c>
      <c r="AW339" s="14" t="s">
        <v>37</v>
      </c>
      <c r="AX339" s="14" t="s">
        <v>76</v>
      </c>
      <c r="AY339" s="253" t="s">
        <v>159</v>
      </c>
    </row>
    <row r="340" s="15" customFormat="1">
      <c r="A340" s="15"/>
      <c r="B340" s="254"/>
      <c r="C340" s="255"/>
      <c r="D340" s="234" t="s">
        <v>171</v>
      </c>
      <c r="E340" s="256" t="s">
        <v>19</v>
      </c>
      <c r="F340" s="257" t="s">
        <v>178</v>
      </c>
      <c r="G340" s="255"/>
      <c r="H340" s="258">
        <v>311.61399999999998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171</v>
      </c>
      <c r="AU340" s="264" t="s">
        <v>86</v>
      </c>
      <c r="AV340" s="15" t="s">
        <v>167</v>
      </c>
      <c r="AW340" s="15" t="s">
        <v>37</v>
      </c>
      <c r="AX340" s="15" t="s">
        <v>84</v>
      </c>
      <c r="AY340" s="264" t="s">
        <v>159</v>
      </c>
    </row>
    <row r="341" s="2" customFormat="1" ht="24.15" customHeight="1">
      <c r="A341" s="39"/>
      <c r="B341" s="40"/>
      <c r="C341" s="214" t="s">
        <v>543</v>
      </c>
      <c r="D341" s="214" t="s">
        <v>162</v>
      </c>
      <c r="E341" s="215" t="s">
        <v>544</v>
      </c>
      <c r="F341" s="216" t="s">
        <v>545</v>
      </c>
      <c r="G341" s="217" t="s">
        <v>165</v>
      </c>
      <c r="H341" s="218">
        <v>311.61399999999998</v>
      </c>
      <c r="I341" s="219"/>
      <c r="J341" s="220">
        <f>ROUND(I341*H341,2)</f>
        <v>0</v>
      </c>
      <c r="K341" s="216" t="s">
        <v>166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293</v>
      </c>
      <c r="AT341" s="225" t="s">
        <v>162</v>
      </c>
      <c r="AU341" s="225" t="s">
        <v>86</v>
      </c>
      <c r="AY341" s="18" t="s">
        <v>159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84</v>
      </c>
      <c r="BK341" s="226">
        <f>ROUND(I341*H341,2)</f>
        <v>0</v>
      </c>
      <c r="BL341" s="18" t="s">
        <v>293</v>
      </c>
      <c r="BM341" s="225" t="s">
        <v>546</v>
      </c>
    </row>
    <row r="342" s="2" customFormat="1">
      <c r="A342" s="39"/>
      <c r="B342" s="40"/>
      <c r="C342" s="41"/>
      <c r="D342" s="227" t="s">
        <v>169</v>
      </c>
      <c r="E342" s="41"/>
      <c r="F342" s="228" t="s">
        <v>547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169</v>
      </c>
      <c r="AU342" s="18" t="s">
        <v>86</v>
      </c>
    </row>
    <row r="343" s="2" customFormat="1" ht="33" customHeight="1">
      <c r="A343" s="39"/>
      <c r="B343" s="40"/>
      <c r="C343" s="214" t="s">
        <v>548</v>
      </c>
      <c r="D343" s="214" t="s">
        <v>162</v>
      </c>
      <c r="E343" s="215" t="s">
        <v>549</v>
      </c>
      <c r="F343" s="216" t="s">
        <v>550</v>
      </c>
      <c r="G343" s="217" t="s">
        <v>165</v>
      </c>
      <c r="H343" s="218">
        <v>404.142</v>
      </c>
      <c r="I343" s="219"/>
      <c r="J343" s="220">
        <f>ROUND(I343*H343,2)</f>
        <v>0</v>
      </c>
      <c r="K343" s="216" t="s">
        <v>166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0.00020000000000000001</v>
      </c>
      <c r="R343" s="223">
        <f>Q343*H343</f>
        <v>0.080828400000000009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293</v>
      </c>
      <c r="AT343" s="225" t="s">
        <v>162</v>
      </c>
      <c r="AU343" s="225" t="s">
        <v>86</v>
      </c>
      <c r="AY343" s="18" t="s">
        <v>159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84</v>
      </c>
      <c r="BK343" s="226">
        <f>ROUND(I343*H343,2)</f>
        <v>0</v>
      </c>
      <c r="BL343" s="18" t="s">
        <v>293</v>
      </c>
      <c r="BM343" s="225" t="s">
        <v>551</v>
      </c>
    </row>
    <row r="344" s="2" customFormat="1">
      <c r="A344" s="39"/>
      <c r="B344" s="40"/>
      <c r="C344" s="41"/>
      <c r="D344" s="227" t="s">
        <v>169</v>
      </c>
      <c r="E344" s="41"/>
      <c r="F344" s="228" t="s">
        <v>552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169</v>
      </c>
      <c r="AU344" s="18" t="s">
        <v>86</v>
      </c>
    </row>
    <row r="345" s="2" customFormat="1" ht="44.25" customHeight="1">
      <c r="A345" s="39"/>
      <c r="B345" s="40"/>
      <c r="C345" s="214" t="s">
        <v>553</v>
      </c>
      <c r="D345" s="214" t="s">
        <v>162</v>
      </c>
      <c r="E345" s="215" t="s">
        <v>554</v>
      </c>
      <c r="F345" s="216" t="s">
        <v>555</v>
      </c>
      <c r="G345" s="217" t="s">
        <v>165</v>
      </c>
      <c r="H345" s="218">
        <v>404.142</v>
      </c>
      <c r="I345" s="219"/>
      <c r="J345" s="220">
        <f>ROUND(I345*H345,2)</f>
        <v>0</v>
      </c>
      <c r="K345" s="216" t="s">
        <v>166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0.00025999999999999998</v>
      </c>
      <c r="R345" s="223">
        <f>Q345*H345</f>
        <v>0.10507691999999999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293</v>
      </c>
      <c r="AT345" s="225" t="s">
        <v>162</v>
      </c>
      <c r="AU345" s="225" t="s">
        <v>86</v>
      </c>
      <c r="AY345" s="18" t="s">
        <v>159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84</v>
      </c>
      <c r="BK345" s="226">
        <f>ROUND(I345*H345,2)</f>
        <v>0</v>
      </c>
      <c r="BL345" s="18" t="s">
        <v>293</v>
      </c>
      <c r="BM345" s="225" t="s">
        <v>556</v>
      </c>
    </row>
    <row r="346" s="2" customFormat="1">
      <c r="A346" s="39"/>
      <c r="B346" s="40"/>
      <c r="C346" s="41"/>
      <c r="D346" s="227" t="s">
        <v>169</v>
      </c>
      <c r="E346" s="41"/>
      <c r="F346" s="228" t="s">
        <v>557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169</v>
      </c>
      <c r="AU346" s="18" t="s">
        <v>86</v>
      </c>
    </row>
    <row r="347" s="13" customFormat="1">
      <c r="A347" s="13"/>
      <c r="B347" s="232"/>
      <c r="C347" s="233"/>
      <c r="D347" s="234" t="s">
        <v>171</v>
      </c>
      <c r="E347" s="235" t="s">
        <v>19</v>
      </c>
      <c r="F347" s="236" t="s">
        <v>541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171</v>
      </c>
      <c r="AU347" s="242" t="s">
        <v>86</v>
      </c>
      <c r="AV347" s="13" t="s">
        <v>84</v>
      </c>
      <c r="AW347" s="13" t="s">
        <v>37</v>
      </c>
      <c r="AX347" s="13" t="s">
        <v>76</v>
      </c>
      <c r="AY347" s="242" t="s">
        <v>159</v>
      </c>
    </row>
    <row r="348" s="14" customFormat="1">
      <c r="A348" s="14"/>
      <c r="B348" s="243"/>
      <c r="C348" s="244"/>
      <c r="D348" s="234" t="s">
        <v>171</v>
      </c>
      <c r="E348" s="245" t="s">
        <v>19</v>
      </c>
      <c r="F348" s="246" t="s">
        <v>120</v>
      </c>
      <c r="G348" s="244"/>
      <c r="H348" s="247">
        <v>280.50200000000001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171</v>
      </c>
      <c r="AU348" s="253" t="s">
        <v>86</v>
      </c>
      <c r="AV348" s="14" t="s">
        <v>86</v>
      </c>
      <c r="AW348" s="14" t="s">
        <v>37</v>
      </c>
      <c r="AX348" s="14" t="s">
        <v>76</v>
      </c>
      <c r="AY348" s="253" t="s">
        <v>159</v>
      </c>
    </row>
    <row r="349" s="14" customFormat="1">
      <c r="A349" s="14"/>
      <c r="B349" s="243"/>
      <c r="C349" s="244"/>
      <c r="D349" s="234" t="s">
        <v>171</v>
      </c>
      <c r="E349" s="245" t="s">
        <v>19</v>
      </c>
      <c r="F349" s="246" t="s">
        <v>123</v>
      </c>
      <c r="G349" s="244"/>
      <c r="H349" s="247">
        <v>123.64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171</v>
      </c>
      <c r="AU349" s="253" t="s">
        <v>86</v>
      </c>
      <c r="AV349" s="14" t="s">
        <v>86</v>
      </c>
      <c r="AW349" s="14" t="s">
        <v>37</v>
      </c>
      <c r="AX349" s="14" t="s">
        <v>76</v>
      </c>
      <c r="AY349" s="253" t="s">
        <v>159</v>
      </c>
    </row>
    <row r="350" s="15" customFormat="1">
      <c r="A350" s="15"/>
      <c r="B350" s="254"/>
      <c r="C350" s="255"/>
      <c r="D350" s="234" t="s">
        <v>171</v>
      </c>
      <c r="E350" s="256" t="s">
        <v>19</v>
      </c>
      <c r="F350" s="257" t="s">
        <v>178</v>
      </c>
      <c r="G350" s="255"/>
      <c r="H350" s="258">
        <v>404.142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171</v>
      </c>
      <c r="AU350" s="264" t="s">
        <v>86</v>
      </c>
      <c r="AV350" s="15" t="s">
        <v>167</v>
      </c>
      <c r="AW350" s="15" t="s">
        <v>37</v>
      </c>
      <c r="AX350" s="15" t="s">
        <v>84</v>
      </c>
      <c r="AY350" s="264" t="s">
        <v>159</v>
      </c>
    </row>
    <row r="351" s="12" customFormat="1" ht="25.92" customHeight="1">
      <c r="A351" s="12"/>
      <c r="B351" s="198"/>
      <c r="C351" s="199"/>
      <c r="D351" s="200" t="s">
        <v>75</v>
      </c>
      <c r="E351" s="201" t="s">
        <v>558</v>
      </c>
      <c r="F351" s="201" t="s">
        <v>559</v>
      </c>
      <c r="G351" s="199"/>
      <c r="H351" s="199"/>
      <c r="I351" s="202"/>
      <c r="J351" s="203">
        <f>BK351</f>
        <v>0</v>
      </c>
      <c r="K351" s="199"/>
      <c r="L351" s="204"/>
      <c r="M351" s="205"/>
      <c r="N351" s="206"/>
      <c r="O351" s="206"/>
      <c r="P351" s="207">
        <f>P352</f>
        <v>0</v>
      </c>
      <c r="Q351" s="206"/>
      <c r="R351" s="207">
        <f>R352</f>
        <v>0</v>
      </c>
      <c r="S351" s="206"/>
      <c r="T351" s="208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9" t="s">
        <v>167</v>
      </c>
      <c r="AT351" s="210" t="s">
        <v>75</v>
      </c>
      <c r="AU351" s="210" t="s">
        <v>76</v>
      </c>
      <c r="AY351" s="209" t="s">
        <v>159</v>
      </c>
      <c r="BK351" s="211">
        <f>BK352</f>
        <v>0</v>
      </c>
    </row>
    <row r="352" s="2" customFormat="1" ht="16.5" customHeight="1">
      <c r="A352" s="39"/>
      <c r="B352" s="40"/>
      <c r="C352" s="214" t="s">
        <v>560</v>
      </c>
      <c r="D352" s="214" t="s">
        <v>162</v>
      </c>
      <c r="E352" s="215" t="s">
        <v>561</v>
      </c>
      <c r="F352" s="216" t="s">
        <v>562</v>
      </c>
      <c r="G352" s="217" t="s">
        <v>482</v>
      </c>
      <c r="H352" s="218">
        <v>1</v>
      </c>
      <c r="I352" s="219"/>
      <c r="J352" s="220">
        <f>ROUND(I352*H352,2)</f>
        <v>0</v>
      </c>
      <c r="K352" s="216" t="s">
        <v>279</v>
      </c>
      <c r="L352" s="45"/>
      <c r="M352" s="276" t="s">
        <v>19</v>
      </c>
      <c r="N352" s="277" t="s">
        <v>47</v>
      </c>
      <c r="O352" s="278"/>
      <c r="P352" s="279">
        <f>O352*H352</f>
        <v>0</v>
      </c>
      <c r="Q352" s="279">
        <v>0</v>
      </c>
      <c r="R352" s="279">
        <f>Q352*H352</f>
        <v>0</v>
      </c>
      <c r="S352" s="279">
        <v>0</v>
      </c>
      <c r="T352" s="28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563</v>
      </c>
      <c r="AT352" s="225" t="s">
        <v>162</v>
      </c>
      <c r="AU352" s="225" t="s">
        <v>84</v>
      </c>
      <c r="AY352" s="18" t="s">
        <v>159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84</v>
      </c>
      <c r="BK352" s="226">
        <f>ROUND(I352*H352,2)</f>
        <v>0</v>
      </c>
      <c r="BL352" s="18" t="s">
        <v>563</v>
      </c>
      <c r="BM352" s="225" t="s">
        <v>564</v>
      </c>
    </row>
    <row r="353" s="2" customFormat="1" ht="6.96" customHeight="1">
      <c r="A353" s="39"/>
      <c r="B353" s="60"/>
      <c r="C353" s="61"/>
      <c r="D353" s="61"/>
      <c r="E353" s="61"/>
      <c r="F353" s="61"/>
      <c r="G353" s="61"/>
      <c r="H353" s="61"/>
      <c r="I353" s="61"/>
      <c r="J353" s="61"/>
      <c r="K353" s="61"/>
      <c r="L353" s="45"/>
      <c r="M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</sheetData>
  <sheetProtection sheet="1" autoFilter="0" formatColumns="0" formatRows="0" objects="1" scenarios="1" spinCount="100000" saltValue="Goy0No4CwcDfZzv3KPpvozl9p5pC5o5mUCYD/WWwtPiWTBvK4W5uvI0+GuNgXcDSuciYjU91/tT0yogU+08//g==" hashValue="90EFqzYqqC6PABRW232c2SFz6BxwCGWKhY++96pOteoIUa/qDppehwpbISRNzqoWXDtTucLux+m+KpUumW9n+Q==" algorithmName="SHA-512" password="CC35"/>
  <autoFilter ref="C89:K35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311272031"/>
    <hyperlink ref="F103" r:id="rId2" display="https://podminky.urs.cz/item/CS_URS_2022_02/317143432"/>
    <hyperlink ref="F108" r:id="rId3" display="https://podminky.urs.cz/item/CS_URS_2022_02/342291112"/>
    <hyperlink ref="F113" r:id="rId4" display="https://podminky.urs.cz/item/CS_URS_2022_02/342291121"/>
    <hyperlink ref="F120" r:id="rId5" display="https://podminky.urs.cz/item/CS_URS_2022_02/611131121"/>
    <hyperlink ref="F125" r:id="rId6" display="https://podminky.urs.cz/item/CS_URS_2022_02/611142001"/>
    <hyperlink ref="F130" r:id="rId7" display="https://podminky.urs.cz/item/CS_URS_2022_02/611321131"/>
    <hyperlink ref="F135" r:id="rId8" display="https://podminky.urs.cz/item/CS_URS_2022_02/612131121"/>
    <hyperlink ref="F140" r:id="rId9" display="https://podminky.urs.cz/item/CS_URS_2022_02/612142001"/>
    <hyperlink ref="F147" r:id="rId10" display="https://podminky.urs.cz/item/CS_URS_2022_02/612321121"/>
    <hyperlink ref="F153" r:id="rId11" display="https://podminky.urs.cz/item/CS_URS_2022_02/612321131"/>
    <hyperlink ref="F165" r:id="rId12" display="https://podminky.urs.cz/item/CS_URS_2022_02/619991011"/>
    <hyperlink ref="F177" r:id="rId13" display="https://podminky.urs.cz/item/CS_URS_2022_02/619996117"/>
    <hyperlink ref="F189" r:id="rId14" display="https://podminky.urs.cz/item/CS_URS_2022_02/631311125"/>
    <hyperlink ref="F194" r:id="rId15" display="https://podminky.urs.cz/item/CS_URS_2022_02/631319012"/>
    <hyperlink ref="F196" r:id="rId16" display="https://podminky.urs.cz/item/CS_URS_2022_02/631319173"/>
    <hyperlink ref="F198" r:id="rId17" display="https://podminky.urs.cz/item/CS_URS_2022_02/631312141"/>
    <hyperlink ref="F203" r:id="rId18" display="https://podminky.urs.cz/item/CS_URS_2022_02/631362021"/>
    <hyperlink ref="F208" r:id="rId19" display="https://podminky.urs.cz/item/CS_URS_2022_02/634112126"/>
    <hyperlink ref="F213" r:id="rId20" display="https://podminky.urs.cz/item/CS_URS_2022_02/634911114"/>
    <hyperlink ref="F217" r:id="rId21" display="https://podminky.urs.cz/item/CS_URS_2022_02/949101111"/>
    <hyperlink ref="F219" r:id="rId22" display="https://podminky.urs.cz/item/CS_URS_2022_02/952901221"/>
    <hyperlink ref="F221" r:id="rId23" display="https://podminky.urs.cz/item/CS_URS_2022_02/965081353"/>
    <hyperlink ref="F226" r:id="rId24" display="https://podminky.urs.cz/item/CS_URS_2022_02/968072456"/>
    <hyperlink ref="F231" r:id="rId25" display="https://podminky.urs.cz/item/CS_URS_2022_02/971033641"/>
    <hyperlink ref="F238" r:id="rId26" display="https://podminky.urs.cz/item/CS_URS_2022_02/971035561"/>
    <hyperlink ref="F247" r:id="rId27" display="https://podminky.urs.cz/item/CS_URS_2022_02/973031324"/>
    <hyperlink ref="F257" r:id="rId28" display="https://podminky.urs.cz/item/CS_URS_2022_02/977151231"/>
    <hyperlink ref="F262" r:id="rId29" display="https://podminky.urs.cz/item/CS_URS_2022_02/977211122"/>
    <hyperlink ref="F273" r:id="rId30" display="https://podminky.urs.cz/item/CS_URS_2022_02/997013211"/>
    <hyperlink ref="F275" r:id="rId31" display="https://podminky.urs.cz/item/CS_URS_2022_02/997013501"/>
    <hyperlink ref="F277" r:id="rId32" display="https://podminky.urs.cz/item/CS_URS_2022_02/997013509"/>
    <hyperlink ref="F280" r:id="rId33" display="https://podminky.urs.cz/item/CS_URS_2022_02/997013871"/>
    <hyperlink ref="F283" r:id="rId34" display="https://podminky.urs.cz/item/CS_URS_2022_02/998018001"/>
    <hyperlink ref="F287" r:id="rId35" display="https://podminky.urs.cz/item/CS_URS_2022_02/767122811"/>
    <hyperlink ref="F292" r:id="rId36" display="https://podminky.urs.cz/item/CS_URS_2022_02/767541119"/>
    <hyperlink ref="F297" r:id="rId37" display="https://podminky.urs.cz/item/CS_URS_2022_02/767541411"/>
    <hyperlink ref="F309" r:id="rId38" display="https://podminky.urs.cz/item/CS_URS_2022_02/767541711"/>
    <hyperlink ref="F319" r:id="rId39" display="https://podminky.urs.cz/item/CS_URS_2022_02/998767101"/>
    <hyperlink ref="F321" r:id="rId40" display="https://podminky.urs.cz/item/CS_URS_2022_02/998767181"/>
    <hyperlink ref="F325" r:id="rId41" display="https://podminky.urs.cz/item/CS_URS_2022_02/783933171"/>
    <hyperlink ref="F333" r:id="rId42" display="https://podminky.urs.cz/item/CS_URS_2022_02/783997151"/>
    <hyperlink ref="F336" r:id="rId43" display="https://podminky.urs.cz/item/CS_URS_2022_02/784121003"/>
    <hyperlink ref="F342" r:id="rId44" display="https://podminky.urs.cz/item/CS_URS_2022_02/784121013"/>
    <hyperlink ref="F344" r:id="rId45" display="https://podminky.urs.cz/item/CS_URS_2022_02/784181103"/>
    <hyperlink ref="F346" r:id="rId46" display="https://podminky.urs.cz/item/CS_URS_2022_02/78421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565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24. 8. 2022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39</v>
      </c>
      <c r="F24" s="39"/>
      <c r="G24" s="39"/>
      <c r="H24" s="39"/>
      <c r="I24" s="144" t="s">
        <v>29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ROUND(J82,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ROUND((SUM(BE82:BE118)),  2)</f>
        <v>0</v>
      </c>
      <c r="G33" s="39"/>
      <c r="H33" s="39"/>
      <c r="I33" s="159">
        <v>0.20999999999999999</v>
      </c>
      <c r="J33" s="158">
        <f>ROUND(((SUM(BE82:BE118))*I33),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ROUND((SUM(BF82:BF118)),  2)</f>
        <v>0</v>
      </c>
      <c r="G34" s="39"/>
      <c r="H34" s="39"/>
      <c r="I34" s="159">
        <v>0.14999999999999999</v>
      </c>
      <c r="J34" s="158">
        <f>ROUND(((SUM(BF82:BF118))*I34),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ROUND((SUM(BG82:BG118)),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ROUND((SUM(BH82:BH118)),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ROUND((SUM(BI82:BI118)),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129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71" t="str">
        <f>E7</f>
        <v xml:space="preserve">Vybudování záložní serverovny v areálu BKOM Masná – Porážka pro zálohu IS BKOM a systémů v majetku SMB  ve správě BKOM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D.1.2 - Stavebně mechanická část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24. 8. 2022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Brněnské komunikace a.s.</v>
      </c>
      <c r="G54" s="41"/>
      <c r="H54" s="41"/>
      <c r="I54" s="33" t="s">
        <v>33</v>
      </c>
      <c r="J54" s="37" t="str">
        <f>E21</f>
        <v>Cube project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Vojtěch Biolek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130</v>
      </c>
      <c r="D57" s="173"/>
      <c r="E57" s="173"/>
      <c r="F57" s="173"/>
      <c r="G57" s="173"/>
      <c r="H57" s="173"/>
      <c r="I57" s="173"/>
      <c r="J57" s="174" t="s">
        <v>131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132</v>
      </c>
    </row>
    <row r="60" s="9" customFormat="1" ht="24.96" customHeight="1">
      <c r="A60" s="9"/>
      <c r="B60" s="176"/>
      <c r="C60" s="177"/>
      <c r="D60" s="178" t="s">
        <v>139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140</v>
      </c>
      <c r="E61" s="184"/>
      <c r="F61" s="184"/>
      <c r="G61" s="184"/>
      <c r="H61" s="184"/>
      <c r="I61" s="184"/>
      <c r="J61" s="185">
        <f>J84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141</v>
      </c>
      <c r="E62" s="184"/>
      <c r="F62" s="184"/>
      <c r="G62" s="184"/>
      <c r="H62" s="184"/>
      <c r="I62" s="184"/>
      <c r="J62" s="185">
        <f>J105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144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39.75" customHeight="1">
      <c r="A72" s="39"/>
      <c r="B72" s="40"/>
      <c r="C72" s="41"/>
      <c r="D72" s="41"/>
      <c r="E72" s="171" t="str">
        <f>E7</f>
        <v xml:space="preserve">Vybudování záložní serverovny v areálu BKOM Masná – Porážka pro zálohu IS BKOM a systémů v majetku SMB  ve správě BKOM</v>
      </c>
      <c r="F72" s="33"/>
      <c r="G72" s="33"/>
      <c r="H72" s="33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127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D.1.2 - Stavebně mechanická část</v>
      </c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24. 8. 2022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Brněnské komunikace a.s.</v>
      </c>
      <c r="G78" s="41"/>
      <c r="H78" s="41"/>
      <c r="I78" s="33" t="s">
        <v>33</v>
      </c>
      <c r="J78" s="37" t="str">
        <f>E21</f>
        <v>Cube project s.r.o.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>Ing. Vojtěch Biolek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7"/>
      <c r="B81" s="188"/>
      <c r="C81" s="189" t="s">
        <v>145</v>
      </c>
      <c r="D81" s="190" t="s">
        <v>61</v>
      </c>
      <c r="E81" s="190" t="s">
        <v>57</v>
      </c>
      <c r="F81" s="190" t="s">
        <v>58</v>
      </c>
      <c r="G81" s="190" t="s">
        <v>146</v>
      </c>
      <c r="H81" s="190" t="s">
        <v>147</v>
      </c>
      <c r="I81" s="190" t="s">
        <v>148</v>
      </c>
      <c r="J81" s="190" t="s">
        <v>131</v>
      </c>
      <c r="K81" s="191" t="s">
        <v>149</v>
      </c>
      <c r="L81" s="192"/>
      <c r="M81" s="93" t="s">
        <v>19</v>
      </c>
      <c r="N81" s="94" t="s">
        <v>46</v>
      </c>
      <c r="O81" s="94" t="s">
        <v>150</v>
      </c>
      <c r="P81" s="94" t="s">
        <v>151</v>
      </c>
      <c r="Q81" s="94" t="s">
        <v>152</v>
      </c>
      <c r="R81" s="94" t="s">
        <v>153</v>
      </c>
      <c r="S81" s="94" t="s">
        <v>154</v>
      </c>
      <c r="T81" s="95" t="s">
        <v>155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9"/>
      <c r="B82" s="40"/>
      <c r="C82" s="100" t="s">
        <v>156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1.2606292299999999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132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75</v>
      </c>
      <c r="E83" s="201" t="s">
        <v>437</v>
      </c>
      <c r="F83" s="201" t="s">
        <v>438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P84+P105</f>
        <v>0</v>
      </c>
      <c r="Q83" s="206"/>
      <c r="R83" s="207">
        <f>R84+R105</f>
        <v>1.2606292299999999</v>
      </c>
      <c r="S83" s="206"/>
      <c r="T83" s="208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86</v>
      </c>
      <c r="AT83" s="210" t="s">
        <v>75</v>
      </c>
      <c r="AU83" s="210" t="s">
        <v>76</v>
      </c>
      <c r="AY83" s="209" t="s">
        <v>159</v>
      </c>
      <c r="BK83" s="211">
        <f>BK84+BK105</f>
        <v>0</v>
      </c>
    </row>
    <row r="84" s="12" customFormat="1" ht="22.8" customHeight="1">
      <c r="A84" s="12"/>
      <c r="B84" s="198"/>
      <c r="C84" s="199"/>
      <c r="D84" s="200" t="s">
        <v>75</v>
      </c>
      <c r="E84" s="212" t="s">
        <v>439</v>
      </c>
      <c r="F84" s="212" t="s">
        <v>440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SUM(P85:P104)</f>
        <v>0</v>
      </c>
      <c r="Q84" s="206"/>
      <c r="R84" s="207">
        <f>SUM(R85:R104)</f>
        <v>1.2482457</v>
      </c>
      <c r="S84" s="206"/>
      <c r="T84" s="208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86</v>
      </c>
      <c r="AT84" s="210" t="s">
        <v>75</v>
      </c>
      <c r="AU84" s="210" t="s">
        <v>84</v>
      </c>
      <c r="AY84" s="209" t="s">
        <v>159</v>
      </c>
      <c r="BK84" s="211">
        <f>SUM(BK85:BK104)</f>
        <v>0</v>
      </c>
    </row>
    <row r="85" s="2" customFormat="1" ht="24.15" customHeight="1">
      <c r="A85" s="39"/>
      <c r="B85" s="40"/>
      <c r="C85" s="214" t="s">
        <v>84</v>
      </c>
      <c r="D85" s="214" t="s">
        <v>162</v>
      </c>
      <c r="E85" s="215" t="s">
        <v>566</v>
      </c>
      <c r="F85" s="216" t="s">
        <v>567</v>
      </c>
      <c r="G85" s="217" t="s">
        <v>568</v>
      </c>
      <c r="H85" s="218">
        <v>1084.914</v>
      </c>
      <c r="I85" s="219"/>
      <c r="J85" s="220">
        <f>ROUND(I85*H85,2)</f>
        <v>0</v>
      </c>
      <c r="K85" s="216" t="s">
        <v>279</v>
      </c>
      <c r="L85" s="45"/>
      <c r="M85" s="221" t="s">
        <v>19</v>
      </c>
      <c r="N85" s="222" t="s">
        <v>47</v>
      </c>
      <c r="O85" s="85"/>
      <c r="P85" s="223">
        <f>O85*H85</f>
        <v>0</v>
      </c>
      <c r="Q85" s="223">
        <v>5.0000000000000002E-05</v>
      </c>
      <c r="R85" s="223">
        <f>Q85*H85</f>
        <v>0.054245700000000001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293</v>
      </c>
      <c r="AT85" s="225" t="s">
        <v>162</v>
      </c>
      <c r="AU85" s="225" t="s">
        <v>86</v>
      </c>
      <c r="AY85" s="18" t="s">
        <v>159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84</v>
      </c>
      <c r="BK85" s="226">
        <f>ROUND(I85*H85,2)</f>
        <v>0</v>
      </c>
      <c r="BL85" s="18" t="s">
        <v>293</v>
      </c>
      <c r="BM85" s="225" t="s">
        <v>569</v>
      </c>
    </row>
    <row r="86" s="2" customFormat="1" ht="24.15" customHeight="1">
      <c r="A86" s="39"/>
      <c r="B86" s="40"/>
      <c r="C86" s="266" t="s">
        <v>86</v>
      </c>
      <c r="D86" s="266" t="s">
        <v>460</v>
      </c>
      <c r="E86" s="267" t="s">
        <v>570</v>
      </c>
      <c r="F86" s="268" t="s">
        <v>571</v>
      </c>
      <c r="G86" s="269" t="s">
        <v>313</v>
      </c>
      <c r="H86" s="270">
        <v>0.86599999999999999</v>
      </c>
      <c r="I86" s="271"/>
      <c r="J86" s="272">
        <f>ROUND(I86*H86,2)</f>
        <v>0</v>
      </c>
      <c r="K86" s="268" t="s">
        <v>166</v>
      </c>
      <c r="L86" s="273"/>
      <c r="M86" s="274" t="s">
        <v>19</v>
      </c>
      <c r="N86" s="275" t="s">
        <v>47</v>
      </c>
      <c r="O86" s="85"/>
      <c r="P86" s="223">
        <f>O86*H86</f>
        <v>0</v>
      </c>
      <c r="Q86" s="223">
        <v>1</v>
      </c>
      <c r="R86" s="223">
        <f>Q86*H86</f>
        <v>0.86599999999999999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409</v>
      </c>
      <c r="AT86" s="225" t="s">
        <v>460</v>
      </c>
      <c r="AU86" s="225" t="s">
        <v>86</v>
      </c>
      <c r="AY86" s="18" t="s">
        <v>159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84</v>
      </c>
      <c r="BK86" s="226">
        <f>ROUND(I86*H86,2)</f>
        <v>0</v>
      </c>
      <c r="BL86" s="18" t="s">
        <v>293</v>
      </c>
      <c r="BM86" s="225" t="s">
        <v>572</v>
      </c>
    </row>
    <row r="87" s="13" customFormat="1">
      <c r="A87" s="13"/>
      <c r="B87" s="232"/>
      <c r="C87" s="233"/>
      <c r="D87" s="234" t="s">
        <v>171</v>
      </c>
      <c r="E87" s="235" t="s">
        <v>19</v>
      </c>
      <c r="F87" s="236" t="s">
        <v>573</v>
      </c>
      <c r="G87" s="233"/>
      <c r="H87" s="235" t="s">
        <v>19</v>
      </c>
      <c r="I87" s="237"/>
      <c r="J87" s="233"/>
      <c r="K87" s="233"/>
      <c r="L87" s="238"/>
      <c r="M87" s="239"/>
      <c r="N87" s="240"/>
      <c r="O87" s="240"/>
      <c r="P87" s="240"/>
      <c r="Q87" s="240"/>
      <c r="R87" s="240"/>
      <c r="S87" s="240"/>
      <c r="T87" s="241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2" t="s">
        <v>171</v>
      </c>
      <c r="AU87" s="242" t="s">
        <v>86</v>
      </c>
      <c r="AV87" s="13" t="s">
        <v>84</v>
      </c>
      <c r="AW87" s="13" t="s">
        <v>37</v>
      </c>
      <c r="AX87" s="13" t="s">
        <v>76</v>
      </c>
      <c r="AY87" s="242" t="s">
        <v>159</v>
      </c>
    </row>
    <row r="88" s="14" customFormat="1">
      <c r="A88" s="14"/>
      <c r="B88" s="243"/>
      <c r="C88" s="244"/>
      <c r="D88" s="234" t="s">
        <v>171</v>
      </c>
      <c r="E88" s="245" t="s">
        <v>19</v>
      </c>
      <c r="F88" s="246" t="s">
        <v>574</v>
      </c>
      <c r="G88" s="244"/>
      <c r="H88" s="247">
        <v>786.96799999999996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3" t="s">
        <v>171</v>
      </c>
      <c r="AU88" s="253" t="s">
        <v>86</v>
      </c>
      <c r="AV88" s="14" t="s">
        <v>86</v>
      </c>
      <c r="AW88" s="14" t="s">
        <v>37</v>
      </c>
      <c r="AX88" s="14" t="s">
        <v>76</v>
      </c>
      <c r="AY88" s="253" t="s">
        <v>159</v>
      </c>
    </row>
    <row r="89" s="15" customFormat="1">
      <c r="A89" s="15"/>
      <c r="B89" s="254"/>
      <c r="C89" s="255"/>
      <c r="D89" s="234" t="s">
        <v>171</v>
      </c>
      <c r="E89" s="256" t="s">
        <v>19</v>
      </c>
      <c r="F89" s="257" t="s">
        <v>178</v>
      </c>
      <c r="G89" s="255"/>
      <c r="H89" s="258">
        <v>786.96799999999996</v>
      </c>
      <c r="I89" s="259"/>
      <c r="J89" s="255"/>
      <c r="K89" s="255"/>
      <c r="L89" s="260"/>
      <c r="M89" s="261"/>
      <c r="N89" s="262"/>
      <c r="O89" s="262"/>
      <c r="P89" s="262"/>
      <c r="Q89" s="262"/>
      <c r="R89" s="262"/>
      <c r="S89" s="262"/>
      <c r="T89" s="263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4" t="s">
        <v>171</v>
      </c>
      <c r="AU89" s="264" t="s">
        <v>86</v>
      </c>
      <c r="AV89" s="15" t="s">
        <v>167</v>
      </c>
      <c r="AW89" s="15" t="s">
        <v>37</v>
      </c>
      <c r="AX89" s="15" t="s">
        <v>84</v>
      </c>
      <c r="AY89" s="264" t="s">
        <v>159</v>
      </c>
    </row>
    <row r="90" s="14" customFormat="1">
      <c r="A90" s="14"/>
      <c r="B90" s="243"/>
      <c r="C90" s="244"/>
      <c r="D90" s="234" t="s">
        <v>171</v>
      </c>
      <c r="E90" s="244"/>
      <c r="F90" s="246" t="s">
        <v>575</v>
      </c>
      <c r="G90" s="244"/>
      <c r="H90" s="247">
        <v>0.86599999999999999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3" t="s">
        <v>171</v>
      </c>
      <c r="AU90" s="253" t="s">
        <v>86</v>
      </c>
      <c r="AV90" s="14" t="s">
        <v>86</v>
      </c>
      <c r="AW90" s="14" t="s">
        <v>4</v>
      </c>
      <c r="AX90" s="14" t="s">
        <v>84</v>
      </c>
      <c r="AY90" s="253" t="s">
        <v>159</v>
      </c>
    </row>
    <row r="91" s="2" customFormat="1" ht="24.15" customHeight="1">
      <c r="A91" s="39"/>
      <c r="B91" s="40"/>
      <c r="C91" s="266" t="s">
        <v>160</v>
      </c>
      <c r="D91" s="266" t="s">
        <v>460</v>
      </c>
      <c r="E91" s="267" t="s">
        <v>576</v>
      </c>
      <c r="F91" s="268" t="s">
        <v>577</v>
      </c>
      <c r="G91" s="269" t="s">
        <v>313</v>
      </c>
      <c r="H91" s="270">
        <v>0.095000000000000001</v>
      </c>
      <c r="I91" s="271"/>
      <c r="J91" s="272">
        <f>ROUND(I91*H91,2)</f>
        <v>0</v>
      </c>
      <c r="K91" s="268" t="s">
        <v>166</v>
      </c>
      <c r="L91" s="273"/>
      <c r="M91" s="274" t="s">
        <v>19</v>
      </c>
      <c r="N91" s="275" t="s">
        <v>47</v>
      </c>
      <c r="O91" s="85"/>
      <c r="P91" s="223">
        <f>O91*H91</f>
        <v>0</v>
      </c>
      <c r="Q91" s="223">
        <v>1</v>
      </c>
      <c r="R91" s="223">
        <f>Q91*H91</f>
        <v>0.095000000000000001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409</v>
      </c>
      <c r="AT91" s="225" t="s">
        <v>460</v>
      </c>
      <c r="AU91" s="225" t="s">
        <v>86</v>
      </c>
      <c r="AY91" s="18" t="s">
        <v>159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293</v>
      </c>
      <c r="BM91" s="225" t="s">
        <v>578</v>
      </c>
    </row>
    <row r="92" s="13" customFormat="1">
      <c r="A92" s="13"/>
      <c r="B92" s="232"/>
      <c r="C92" s="233"/>
      <c r="D92" s="234" t="s">
        <v>171</v>
      </c>
      <c r="E92" s="235" t="s">
        <v>19</v>
      </c>
      <c r="F92" s="236" t="s">
        <v>579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171</v>
      </c>
      <c r="AU92" s="242" t="s">
        <v>86</v>
      </c>
      <c r="AV92" s="13" t="s">
        <v>84</v>
      </c>
      <c r="AW92" s="13" t="s">
        <v>37</v>
      </c>
      <c r="AX92" s="13" t="s">
        <v>76</v>
      </c>
      <c r="AY92" s="242" t="s">
        <v>159</v>
      </c>
    </row>
    <row r="93" s="14" customFormat="1">
      <c r="A93" s="14"/>
      <c r="B93" s="243"/>
      <c r="C93" s="244"/>
      <c r="D93" s="234" t="s">
        <v>171</v>
      </c>
      <c r="E93" s="245" t="s">
        <v>19</v>
      </c>
      <c r="F93" s="246" t="s">
        <v>580</v>
      </c>
      <c r="G93" s="244"/>
      <c r="H93" s="247">
        <v>86.085999999999999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171</v>
      </c>
      <c r="AU93" s="253" t="s">
        <v>86</v>
      </c>
      <c r="AV93" s="14" t="s">
        <v>86</v>
      </c>
      <c r="AW93" s="14" t="s">
        <v>37</v>
      </c>
      <c r="AX93" s="14" t="s">
        <v>76</v>
      </c>
      <c r="AY93" s="253" t="s">
        <v>159</v>
      </c>
    </row>
    <row r="94" s="15" customFormat="1">
      <c r="A94" s="15"/>
      <c r="B94" s="254"/>
      <c r="C94" s="255"/>
      <c r="D94" s="234" t="s">
        <v>171</v>
      </c>
      <c r="E94" s="256" t="s">
        <v>19</v>
      </c>
      <c r="F94" s="257" t="s">
        <v>178</v>
      </c>
      <c r="G94" s="255"/>
      <c r="H94" s="258">
        <v>86.085999999999999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171</v>
      </c>
      <c r="AU94" s="264" t="s">
        <v>86</v>
      </c>
      <c r="AV94" s="15" t="s">
        <v>167</v>
      </c>
      <c r="AW94" s="15" t="s">
        <v>37</v>
      </c>
      <c r="AX94" s="15" t="s">
        <v>84</v>
      </c>
      <c r="AY94" s="264" t="s">
        <v>159</v>
      </c>
    </row>
    <row r="95" s="14" customFormat="1">
      <c r="A95" s="14"/>
      <c r="B95" s="243"/>
      <c r="C95" s="244"/>
      <c r="D95" s="234" t="s">
        <v>171</v>
      </c>
      <c r="E95" s="244"/>
      <c r="F95" s="246" t="s">
        <v>581</v>
      </c>
      <c r="G95" s="244"/>
      <c r="H95" s="247">
        <v>0.095000000000000001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171</v>
      </c>
      <c r="AU95" s="253" t="s">
        <v>86</v>
      </c>
      <c r="AV95" s="14" t="s">
        <v>86</v>
      </c>
      <c r="AW95" s="14" t="s">
        <v>4</v>
      </c>
      <c r="AX95" s="14" t="s">
        <v>84</v>
      </c>
      <c r="AY95" s="253" t="s">
        <v>159</v>
      </c>
    </row>
    <row r="96" s="2" customFormat="1" ht="24.15" customHeight="1">
      <c r="A96" s="39"/>
      <c r="B96" s="40"/>
      <c r="C96" s="266" t="s">
        <v>167</v>
      </c>
      <c r="D96" s="266" t="s">
        <v>460</v>
      </c>
      <c r="E96" s="267" t="s">
        <v>582</v>
      </c>
      <c r="F96" s="268" t="s">
        <v>583</v>
      </c>
      <c r="G96" s="269" t="s">
        <v>313</v>
      </c>
      <c r="H96" s="270">
        <v>0.23300000000000001</v>
      </c>
      <c r="I96" s="271"/>
      <c r="J96" s="272">
        <f>ROUND(I96*H96,2)</f>
        <v>0</v>
      </c>
      <c r="K96" s="268" t="s">
        <v>166</v>
      </c>
      <c r="L96" s="273"/>
      <c r="M96" s="274" t="s">
        <v>19</v>
      </c>
      <c r="N96" s="275" t="s">
        <v>47</v>
      </c>
      <c r="O96" s="85"/>
      <c r="P96" s="223">
        <f>O96*H96</f>
        <v>0</v>
      </c>
      <c r="Q96" s="223">
        <v>1</v>
      </c>
      <c r="R96" s="223">
        <f>Q96*H96</f>
        <v>0.23300000000000001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409</v>
      </c>
      <c r="AT96" s="225" t="s">
        <v>460</v>
      </c>
      <c r="AU96" s="225" t="s">
        <v>86</v>
      </c>
      <c r="AY96" s="18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293</v>
      </c>
      <c r="BM96" s="225" t="s">
        <v>584</v>
      </c>
    </row>
    <row r="97" s="13" customFormat="1">
      <c r="A97" s="13"/>
      <c r="B97" s="232"/>
      <c r="C97" s="233"/>
      <c r="D97" s="234" t="s">
        <v>171</v>
      </c>
      <c r="E97" s="235" t="s">
        <v>19</v>
      </c>
      <c r="F97" s="236" t="s">
        <v>585</v>
      </c>
      <c r="G97" s="233"/>
      <c r="H97" s="235" t="s">
        <v>19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171</v>
      </c>
      <c r="AU97" s="242" t="s">
        <v>86</v>
      </c>
      <c r="AV97" s="13" t="s">
        <v>84</v>
      </c>
      <c r="AW97" s="13" t="s">
        <v>37</v>
      </c>
      <c r="AX97" s="13" t="s">
        <v>76</v>
      </c>
      <c r="AY97" s="242" t="s">
        <v>159</v>
      </c>
    </row>
    <row r="98" s="14" customFormat="1">
      <c r="A98" s="14"/>
      <c r="B98" s="243"/>
      <c r="C98" s="244"/>
      <c r="D98" s="234" t="s">
        <v>171</v>
      </c>
      <c r="E98" s="245" t="s">
        <v>19</v>
      </c>
      <c r="F98" s="246" t="s">
        <v>586</v>
      </c>
      <c r="G98" s="244"/>
      <c r="H98" s="247">
        <v>211.86000000000001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171</v>
      </c>
      <c r="AU98" s="253" t="s">
        <v>86</v>
      </c>
      <c r="AV98" s="14" t="s">
        <v>86</v>
      </c>
      <c r="AW98" s="14" t="s">
        <v>37</v>
      </c>
      <c r="AX98" s="14" t="s">
        <v>76</v>
      </c>
      <c r="AY98" s="253" t="s">
        <v>159</v>
      </c>
    </row>
    <row r="99" s="15" customFormat="1">
      <c r="A99" s="15"/>
      <c r="B99" s="254"/>
      <c r="C99" s="255"/>
      <c r="D99" s="234" t="s">
        <v>171</v>
      </c>
      <c r="E99" s="256" t="s">
        <v>19</v>
      </c>
      <c r="F99" s="257" t="s">
        <v>178</v>
      </c>
      <c r="G99" s="255"/>
      <c r="H99" s="258">
        <v>211.86000000000001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4" t="s">
        <v>171</v>
      </c>
      <c r="AU99" s="264" t="s">
        <v>86</v>
      </c>
      <c r="AV99" s="15" t="s">
        <v>167</v>
      </c>
      <c r="AW99" s="15" t="s">
        <v>37</v>
      </c>
      <c r="AX99" s="15" t="s">
        <v>84</v>
      </c>
      <c r="AY99" s="264" t="s">
        <v>159</v>
      </c>
    </row>
    <row r="100" s="14" customFormat="1">
      <c r="A100" s="14"/>
      <c r="B100" s="243"/>
      <c r="C100" s="244"/>
      <c r="D100" s="234" t="s">
        <v>171</v>
      </c>
      <c r="E100" s="244"/>
      <c r="F100" s="246" t="s">
        <v>587</v>
      </c>
      <c r="G100" s="244"/>
      <c r="H100" s="247">
        <v>0.23300000000000001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171</v>
      </c>
      <c r="AU100" s="253" t="s">
        <v>86</v>
      </c>
      <c r="AV100" s="14" t="s">
        <v>86</v>
      </c>
      <c r="AW100" s="14" t="s">
        <v>4</v>
      </c>
      <c r="AX100" s="14" t="s">
        <v>84</v>
      </c>
      <c r="AY100" s="253" t="s">
        <v>159</v>
      </c>
    </row>
    <row r="101" s="2" customFormat="1" ht="44.25" customHeight="1">
      <c r="A101" s="39"/>
      <c r="B101" s="40"/>
      <c r="C101" s="214" t="s">
        <v>200</v>
      </c>
      <c r="D101" s="214" t="s">
        <v>162</v>
      </c>
      <c r="E101" s="215" t="s">
        <v>501</v>
      </c>
      <c r="F101" s="216" t="s">
        <v>502</v>
      </c>
      <c r="G101" s="217" t="s">
        <v>313</v>
      </c>
      <c r="H101" s="218">
        <v>1.248</v>
      </c>
      <c r="I101" s="219"/>
      <c r="J101" s="220">
        <f>ROUND(I101*H101,2)</f>
        <v>0</v>
      </c>
      <c r="K101" s="216" t="s">
        <v>166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293</v>
      </c>
      <c r="AT101" s="225" t="s">
        <v>162</v>
      </c>
      <c r="AU101" s="225" t="s">
        <v>86</v>
      </c>
      <c r="AY101" s="18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293</v>
      </c>
      <c r="BM101" s="225" t="s">
        <v>588</v>
      </c>
    </row>
    <row r="102" s="2" customFormat="1">
      <c r="A102" s="39"/>
      <c r="B102" s="40"/>
      <c r="C102" s="41"/>
      <c r="D102" s="227" t="s">
        <v>169</v>
      </c>
      <c r="E102" s="41"/>
      <c r="F102" s="228" t="s">
        <v>504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169</v>
      </c>
      <c r="AU102" s="18" t="s">
        <v>86</v>
      </c>
    </row>
    <row r="103" s="2" customFormat="1" ht="49.05" customHeight="1">
      <c r="A103" s="39"/>
      <c r="B103" s="40"/>
      <c r="C103" s="214" t="s">
        <v>198</v>
      </c>
      <c r="D103" s="214" t="s">
        <v>162</v>
      </c>
      <c r="E103" s="215" t="s">
        <v>506</v>
      </c>
      <c r="F103" s="216" t="s">
        <v>507</v>
      </c>
      <c r="G103" s="217" t="s">
        <v>313</v>
      </c>
      <c r="H103" s="218">
        <v>1.248</v>
      </c>
      <c r="I103" s="219"/>
      <c r="J103" s="220">
        <f>ROUND(I103*H103,2)</f>
        <v>0</v>
      </c>
      <c r="K103" s="216" t="s">
        <v>166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293</v>
      </c>
      <c r="AT103" s="225" t="s">
        <v>162</v>
      </c>
      <c r="AU103" s="225" t="s">
        <v>86</v>
      </c>
      <c r="AY103" s="18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293</v>
      </c>
      <c r="BM103" s="225" t="s">
        <v>589</v>
      </c>
    </row>
    <row r="104" s="2" customFormat="1">
      <c r="A104" s="39"/>
      <c r="B104" s="40"/>
      <c r="C104" s="41"/>
      <c r="D104" s="227" t="s">
        <v>169</v>
      </c>
      <c r="E104" s="41"/>
      <c r="F104" s="228" t="s">
        <v>509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169</v>
      </c>
      <c r="AU104" s="18" t="s">
        <v>86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510</v>
      </c>
      <c r="F105" s="212" t="s">
        <v>511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SUM(P106:P118)</f>
        <v>0</v>
      </c>
      <c r="Q105" s="206"/>
      <c r="R105" s="207">
        <f>SUM(R106:R118)</f>
        <v>0.012383530000000002</v>
      </c>
      <c r="S105" s="206"/>
      <c r="T105" s="208">
        <f>SUM(T106:T118)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86</v>
      </c>
      <c r="AT105" s="210" t="s">
        <v>75</v>
      </c>
      <c r="AU105" s="210" t="s">
        <v>84</v>
      </c>
      <c r="AY105" s="209" t="s">
        <v>159</v>
      </c>
      <c r="BK105" s="211">
        <f>SUM(BK106:BK118)</f>
        <v>0</v>
      </c>
    </row>
    <row r="106" s="2" customFormat="1" ht="37.8" customHeight="1">
      <c r="A106" s="39"/>
      <c r="B106" s="40"/>
      <c r="C106" s="214" t="s">
        <v>211</v>
      </c>
      <c r="D106" s="214" t="s">
        <v>162</v>
      </c>
      <c r="E106" s="215" t="s">
        <v>590</v>
      </c>
      <c r="F106" s="216" t="s">
        <v>591</v>
      </c>
      <c r="G106" s="217" t="s">
        <v>165</v>
      </c>
      <c r="H106" s="218">
        <v>33.469000000000001</v>
      </c>
      <c r="I106" s="219"/>
      <c r="J106" s="220">
        <f>ROUND(I106*H106,2)</f>
        <v>0</v>
      </c>
      <c r="K106" s="216" t="s">
        <v>166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8.0000000000000007E-05</v>
      </c>
      <c r="R106" s="223">
        <f>Q106*H106</f>
        <v>0.0026775200000000005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293</v>
      </c>
      <c r="AT106" s="225" t="s">
        <v>162</v>
      </c>
      <c r="AU106" s="225" t="s">
        <v>86</v>
      </c>
      <c r="AY106" s="18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293</v>
      </c>
      <c r="BM106" s="225" t="s">
        <v>592</v>
      </c>
    </row>
    <row r="107" s="2" customFormat="1">
      <c r="A107" s="39"/>
      <c r="B107" s="40"/>
      <c r="C107" s="41"/>
      <c r="D107" s="227" t="s">
        <v>169</v>
      </c>
      <c r="E107" s="41"/>
      <c r="F107" s="228" t="s">
        <v>593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169</v>
      </c>
      <c r="AU107" s="18" t="s">
        <v>86</v>
      </c>
    </row>
    <row r="108" s="2" customFormat="1" ht="24.15" customHeight="1">
      <c r="A108" s="39"/>
      <c r="B108" s="40"/>
      <c r="C108" s="214" t="s">
        <v>218</v>
      </c>
      <c r="D108" s="214" t="s">
        <v>162</v>
      </c>
      <c r="E108" s="215" t="s">
        <v>594</v>
      </c>
      <c r="F108" s="216" t="s">
        <v>595</v>
      </c>
      <c r="G108" s="217" t="s">
        <v>165</v>
      </c>
      <c r="H108" s="218">
        <v>33.469000000000001</v>
      </c>
      <c r="I108" s="219"/>
      <c r="J108" s="220">
        <f>ROUND(I108*H108,2)</f>
        <v>0</v>
      </c>
      <c r="K108" s="216" t="s">
        <v>166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293</v>
      </c>
      <c r="AT108" s="225" t="s">
        <v>162</v>
      </c>
      <c r="AU108" s="225" t="s">
        <v>86</v>
      </c>
      <c r="AY108" s="18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293</v>
      </c>
      <c r="BM108" s="225" t="s">
        <v>596</v>
      </c>
    </row>
    <row r="109" s="2" customFormat="1">
      <c r="A109" s="39"/>
      <c r="B109" s="40"/>
      <c r="C109" s="41"/>
      <c r="D109" s="227" t="s">
        <v>169</v>
      </c>
      <c r="E109" s="41"/>
      <c r="F109" s="228" t="s">
        <v>597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169</v>
      </c>
      <c r="AU109" s="18" t="s">
        <v>86</v>
      </c>
    </row>
    <row r="110" s="2" customFormat="1" ht="24.15" customHeight="1">
      <c r="A110" s="39"/>
      <c r="B110" s="40"/>
      <c r="C110" s="214" t="s">
        <v>224</v>
      </c>
      <c r="D110" s="214" t="s">
        <v>162</v>
      </c>
      <c r="E110" s="215" t="s">
        <v>598</v>
      </c>
      <c r="F110" s="216" t="s">
        <v>599</v>
      </c>
      <c r="G110" s="217" t="s">
        <v>165</v>
      </c>
      <c r="H110" s="218">
        <v>33.469000000000001</v>
      </c>
      <c r="I110" s="219"/>
      <c r="J110" s="220">
        <f>ROUND(I110*H110,2)</f>
        <v>0</v>
      </c>
      <c r="K110" s="216" t="s">
        <v>166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0.00017000000000000001</v>
      </c>
      <c r="R110" s="223">
        <f>Q110*H110</f>
        <v>0.0056897300000000005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293</v>
      </c>
      <c r="AT110" s="225" t="s">
        <v>162</v>
      </c>
      <c r="AU110" s="225" t="s">
        <v>86</v>
      </c>
      <c r="AY110" s="18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293</v>
      </c>
      <c r="BM110" s="225" t="s">
        <v>600</v>
      </c>
    </row>
    <row r="111" s="2" customFormat="1">
      <c r="A111" s="39"/>
      <c r="B111" s="40"/>
      <c r="C111" s="41"/>
      <c r="D111" s="227" t="s">
        <v>169</v>
      </c>
      <c r="E111" s="41"/>
      <c r="F111" s="228" t="s">
        <v>601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169</v>
      </c>
      <c r="AU111" s="18" t="s">
        <v>86</v>
      </c>
    </row>
    <row r="112" s="13" customFormat="1">
      <c r="A112" s="13"/>
      <c r="B112" s="232"/>
      <c r="C112" s="233"/>
      <c r="D112" s="234" t="s">
        <v>171</v>
      </c>
      <c r="E112" s="235" t="s">
        <v>19</v>
      </c>
      <c r="F112" s="236" t="s">
        <v>602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171</v>
      </c>
      <c r="AU112" s="242" t="s">
        <v>86</v>
      </c>
      <c r="AV112" s="13" t="s">
        <v>84</v>
      </c>
      <c r="AW112" s="13" t="s">
        <v>37</v>
      </c>
      <c r="AX112" s="13" t="s">
        <v>76</v>
      </c>
      <c r="AY112" s="242" t="s">
        <v>159</v>
      </c>
    </row>
    <row r="113" s="14" customFormat="1">
      <c r="A113" s="14"/>
      <c r="B113" s="243"/>
      <c r="C113" s="244"/>
      <c r="D113" s="234" t="s">
        <v>171</v>
      </c>
      <c r="E113" s="245" t="s">
        <v>19</v>
      </c>
      <c r="F113" s="246" t="s">
        <v>603</v>
      </c>
      <c r="G113" s="244"/>
      <c r="H113" s="247">
        <v>22.856000000000002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171</v>
      </c>
      <c r="AU113" s="253" t="s">
        <v>86</v>
      </c>
      <c r="AV113" s="14" t="s">
        <v>86</v>
      </c>
      <c r="AW113" s="14" t="s">
        <v>37</v>
      </c>
      <c r="AX113" s="14" t="s">
        <v>76</v>
      </c>
      <c r="AY113" s="253" t="s">
        <v>159</v>
      </c>
    </row>
    <row r="114" s="14" customFormat="1">
      <c r="A114" s="14"/>
      <c r="B114" s="243"/>
      <c r="C114" s="244"/>
      <c r="D114" s="234" t="s">
        <v>171</v>
      </c>
      <c r="E114" s="245" t="s">
        <v>19</v>
      </c>
      <c r="F114" s="246" t="s">
        <v>604</v>
      </c>
      <c r="G114" s="244"/>
      <c r="H114" s="247">
        <v>3.573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171</v>
      </c>
      <c r="AU114" s="253" t="s">
        <v>86</v>
      </c>
      <c r="AV114" s="14" t="s">
        <v>86</v>
      </c>
      <c r="AW114" s="14" t="s">
        <v>37</v>
      </c>
      <c r="AX114" s="14" t="s">
        <v>76</v>
      </c>
      <c r="AY114" s="253" t="s">
        <v>159</v>
      </c>
    </row>
    <row r="115" s="14" customFormat="1">
      <c r="A115" s="14"/>
      <c r="B115" s="243"/>
      <c r="C115" s="244"/>
      <c r="D115" s="234" t="s">
        <v>171</v>
      </c>
      <c r="E115" s="245" t="s">
        <v>19</v>
      </c>
      <c r="F115" s="246" t="s">
        <v>605</v>
      </c>
      <c r="G115" s="244"/>
      <c r="H115" s="247">
        <v>7.04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171</v>
      </c>
      <c r="AU115" s="253" t="s">
        <v>86</v>
      </c>
      <c r="AV115" s="14" t="s">
        <v>86</v>
      </c>
      <c r="AW115" s="14" t="s">
        <v>37</v>
      </c>
      <c r="AX115" s="14" t="s">
        <v>76</v>
      </c>
      <c r="AY115" s="253" t="s">
        <v>159</v>
      </c>
    </row>
    <row r="116" s="15" customFormat="1">
      <c r="A116" s="15"/>
      <c r="B116" s="254"/>
      <c r="C116" s="255"/>
      <c r="D116" s="234" t="s">
        <v>171</v>
      </c>
      <c r="E116" s="256" t="s">
        <v>19</v>
      </c>
      <c r="F116" s="257" t="s">
        <v>178</v>
      </c>
      <c r="G116" s="255"/>
      <c r="H116" s="258">
        <v>33.469000000000001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171</v>
      </c>
      <c r="AU116" s="264" t="s">
        <v>86</v>
      </c>
      <c r="AV116" s="15" t="s">
        <v>167</v>
      </c>
      <c r="AW116" s="15" t="s">
        <v>37</v>
      </c>
      <c r="AX116" s="15" t="s">
        <v>84</v>
      </c>
      <c r="AY116" s="264" t="s">
        <v>159</v>
      </c>
    </row>
    <row r="117" s="2" customFormat="1" ht="24.15" customHeight="1">
      <c r="A117" s="39"/>
      <c r="B117" s="40"/>
      <c r="C117" s="214" t="s">
        <v>232</v>
      </c>
      <c r="D117" s="214" t="s">
        <v>162</v>
      </c>
      <c r="E117" s="215" t="s">
        <v>606</v>
      </c>
      <c r="F117" s="216" t="s">
        <v>607</v>
      </c>
      <c r="G117" s="217" t="s">
        <v>165</v>
      </c>
      <c r="H117" s="218">
        <v>33.469000000000001</v>
      </c>
      <c r="I117" s="219"/>
      <c r="J117" s="220">
        <f>ROUND(I117*H117,2)</f>
        <v>0</v>
      </c>
      <c r="K117" s="216" t="s">
        <v>166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0.00012</v>
      </c>
      <c r="R117" s="223">
        <f>Q117*H117</f>
        <v>0.0040162800000000005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293</v>
      </c>
      <c r="AT117" s="225" t="s">
        <v>162</v>
      </c>
      <c r="AU117" s="225" t="s">
        <v>86</v>
      </c>
      <c r="AY117" s="18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293</v>
      </c>
      <c r="BM117" s="225" t="s">
        <v>608</v>
      </c>
    </row>
    <row r="118" s="2" customFormat="1">
      <c r="A118" s="39"/>
      <c r="B118" s="40"/>
      <c r="C118" s="41"/>
      <c r="D118" s="227" t="s">
        <v>169</v>
      </c>
      <c r="E118" s="41"/>
      <c r="F118" s="228" t="s">
        <v>609</v>
      </c>
      <c r="G118" s="41"/>
      <c r="H118" s="41"/>
      <c r="I118" s="229"/>
      <c r="J118" s="41"/>
      <c r="K118" s="41"/>
      <c r="L118" s="45"/>
      <c r="M118" s="281"/>
      <c r="N118" s="282"/>
      <c r="O118" s="278"/>
      <c r="P118" s="278"/>
      <c r="Q118" s="278"/>
      <c r="R118" s="278"/>
      <c r="S118" s="278"/>
      <c r="T118" s="283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169</v>
      </c>
      <c r="AU118" s="18" t="s">
        <v>86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ZU+JeRCqT3ZTUXwOOsonLVS9EZyJRzfll/tSYgv0oHMPRfPGTgUZRntVcN3TuncED07H7pTFIdymfK3fDulieA==" hashValue="9T6yDCpajjl5qsDH/bvsyAAfKuR7ywj+wVa9RmyVKfMWICReUvqdxXPlsIvPPkJCdAXuC46Kn1iiNWW0BLOQDg==" algorithmName="SHA-512" password="CC35"/>
  <autoFilter ref="C81:K11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2" r:id="rId1" display="https://podminky.urs.cz/item/CS_URS_2022_02/998767101"/>
    <hyperlink ref="F104" r:id="rId2" display="https://podminky.urs.cz/item/CS_URS_2022_02/998767181"/>
    <hyperlink ref="F107" r:id="rId3" display="https://podminky.urs.cz/item/CS_URS_2022_02/783301311"/>
    <hyperlink ref="F109" r:id="rId4" display="https://podminky.urs.cz/item/CS_URS_2022_02/783301401"/>
    <hyperlink ref="F111" r:id="rId5" display="https://podminky.urs.cz/item/CS_URS_2022_02/783314201"/>
    <hyperlink ref="F118" r:id="rId6" display="https://podminky.urs.cz/item/CS_URS_2022_02/7833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610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24. 8. 2022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">
        <v>34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4" t="s">
        <v>29</v>
      </c>
      <c r="J21" s="134" t="s">
        <v>36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39</v>
      </c>
      <c r="F24" s="39"/>
      <c r="G24" s="39"/>
      <c r="H24" s="39"/>
      <c r="I24" s="144" t="s">
        <v>29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ROUND(J82,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ROUND((SUM(BE82:BE90)),  2)</f>
        <v>0</v>
      </c>
      <c r="G33" s="39"/>
      <c r="H33" s="39"/>
      <c r="I33" s="159">
        <v>0.20999999999999999</v>
      </c>
      <c r="J33" s="158">
        <f>ROUND(((SUM(BE82:BE90))*I33),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ROUND((SUM(BF82:BF90)),  2)</f>
        <v>0</v>
      </c>
      <c r="G34" s="39"/>
      <c r="H34" s="39"/>
      <c r="I34" s="159">
        <v>0.14999999999999999</v>
      </c>
      <c r="J34" s="158">
        <f>ROUND(((SUM(BF82:BF90))*I34),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ROUND((SUM(BG82:BG90)),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ROUND((SUM(BH82:BH90)),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ROUND((SUM(BI82:BI90)),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129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71" t="str">
        <f>E7</f>
        <v xml:space="preserve">Vybudování záložní serverovny v areálu BKOM Masná – Porážka pro zálohu IS BKOM a systémů v majetku SMB  ve správě BKOM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D.1.3 - Požárně bezpečnostní řešení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24. 8. 2022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Brněnské komunikace a.s.</v>
      </c>
      <c r="G54" s="41"/>
      <c r="H54" s="41"/>
      <c r="I54" s="33" t="s">
        <v>33</v>
      </c>
      <c r="J54" s="37" t="str">
        <f>E21</f>
        <v>Cube project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Vojtěch Biolek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130</v>
      </c>
      <c r="D57" s="173"/>
      <c r="E57" s="173"/>
      <c r="F57" s="173"/>
      <c r="G57" s="173"/>
      <c r="H57" s="173"/>
      <c r="I57" s="173"/>
      <c r="J57" s="174" t="s">
        <v>131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132</v>
      </c>
    </row>
    <row r="60" s="9" customFormat="1" ht="24.96" customHeight="1">
      <c r="A60" s="9"/>
      <c r="B60" s="176"/>
      <c r="C60" s="177"/>
      <c r="D60" s="178" t="s">
        <v>133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136</v>
      </c>
      <c r="E61" s="184"/>
      <c r="F61" s="184"/>
      <c r="G61" s="184"/>
      <c r="H61" s="184"/>
      <c r="I61" s="184"/>
      <c r="J61" s="185">
        <f>J84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138</v>
      </c>
      <c r="E62" s="184"/>
      <c r="F62" s="184"/>
      <c r="G62" s="184"/>
      <c r="H62" s="184"/>
      <c r="I62" s="184"/>
      <c r="J62" s="185">
        <f>J88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144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39.75" customHeight="1">
      <c r="A72" s="39"/>
      <c r="B72" s="40"/>
      <c r="C72" s="41"/>
      <c r="D72" s="41"/>
      <c r="E72" s="171" t="str">
        <f>E7</f>
        <v xml:space="preserve">Vybudování záložní serverovny v areálu BKOM Masná – Porážka pro zálohu IS BKOM a systémů v majetku SMB  ve správě BKOM</v>
      </c>
      <c r="F72" s="33"/>
      <c r="G72" s="33"/>
      <c r="H72" s="33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127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D.1.3 - Požárně bezpečnostní řešení</v>
      </c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24. 8. 2022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Brněnské komunikace a.s.</v>
      </c>
      <c r="G78" s="41"/>
      <c r="H78" s="41"/>
      <c r="I78" s="33" t="s">
        <v>33</v>
      </c>
      <c r="J78" s="37" t="str">
        <f>E21</f>
        <v>Cube project s.r.o.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>Ing. Vojtěch Biolek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7"/>
      <c r="B81" s="188"/>
      <c r="C81" s="189" t="s">
        <v>145</v>
      </c>
      <c r="D81" s="190" t="s">
        <v>61</v>
      </c>
      <c r="E81" s="190" t="s">
        <v>57</v>
      </c>
      <c r="F81" s="190" t="s">
        <v>58</v>
      </c>
      <c r="G81" s="190" t="s">
        <v>146</v>
      </c>
      <c r="H81" s="190" t="s">
        <v>147</v>
      </c>
      <c r="I81" s="190" t="s">
        <v>148</v>
      </c>
      <c r="J81" s="190" t="s">
        <v>131</v>
      </c>
      <c r="K81" s="191" t="s">
        <v>149</v>
      </c>
      <c r="L81" s="192"/>
      <c r="M81" s="93" t="s">
        <v>19</v>
      </c>
      <c r="N81" s="94" t="s">
        <v>46</v>
      </c>
      <c r="O81" s="94" t="s">
        <v>150</v>
      </c>
      <c r="P81" s="94" t="s">
        <v>151</v>
      </c>
      <c r="Q81" s="94" t="s">
        <v>152</v>
      </c>
      <c r="R81" s="94" t="s">
        <v>153</v>
      </c>
      <c r="S81" s="94" t="s">
        <v>154</v>
      </c>
      <c r="T81" s="95" t="s">
        <v>155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9"/>
      <c r="B82" s="40"/>
      <c r="C82" s="100" t="s">
        <v>156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0.027539999999999995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132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75</v>
      </c>
      <c r="E83" s="201" t="s">
        <v>157</v>
      </c>
      <c r="F83" s="201" t="s">
        <v>158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P84+P88</f>
        <v>0</v>
      </c>
      <c r="Q83" s="206"/>
      <c r="R83" s="207">
        <f>R84+R88</f>
        <v>0.027539999999999995</v>
      </c>
      <c r="S83" s="206"/>
      <c r="T83" s="20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84</v>
      </c>
      <c r="AT83" s="210" t="s">
        <v>75</v>
      </c>
      <c r="AU83" s="210" t="s">
        <v>76</v>
      </c>
      <c r="AY83" s="209" t="s">
        <v>159</v>
      </c>
      <c r="BK83" s="211">
        <f>BK84+BK88</f>
        <v>0</v>
      </c>
    </row>
    <row r="84" s="12" customFormat="1" ht="22.8" customHeight="1">
      <c r="A84" s="12"/>
      <c r="B84" s="198"/>
      <c r="C84" s="199"/>
      <c r="D84" s="200" t="s">
        <v>75</v>
      </c>
      <c r="E84" s="212" t="s">
        <v>224</v>
      </c>
      <c r="F84" s="212" t="s">
        <v>330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SUM(P85:P87)</f>
        <v>0</v>
      </c>
      <c r="Q84" s="206"/>
      <c r="R84" s="207">
        <f>SUM(R85:R87)</f>
        <v>0.027539999999999995</v>
      </c>
      <c r="S84" s="206"/>
      <c r="T84" s="20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84</v>
      </c>
      <c r="AT84" s="210" t="s">
        <v>75</v>
      </c>
      <c r="AU84" s="210" t="s">
        <v>84</v>
      </c>
      <c r="AY84" s="209" t="s">
        <v>159</v>
      </c>
      <c r="BK84" s="211">
        <f>SUM(BK85:BK87)</f>
        <v>0</v>
      </c>
    </row>
    <row r="85" s="2" customFormat="1" ht="24.15" customHeight="1">
      <c r="A85" s="39"/>
      <c r="B85" s="40"/>
      <c r="C85" s="214" t="s">
        <v>84</v>
      </c>
      <c r="D85" s="214" t="s">
        <v>162</v>
      </c>
      <c r="E85" s="215" t="s">
        <v>611</v>
      </c>
      <c r="F85" s="216" t="s">
        <v>612</v>
      </c>
      <c r="G85" s="217" t="s">
        <v>181</v>
      </c>
      <c r="H85" s="218">
        <v>3</v>
      </c>
      <c r="I85" s="219"/>
      <c r="J85" s="220">
        <f>ROUND(I85*H85,2)</f>
        <v>0</v>
      </c>
      <c r="K85" s="216" t="s">
        <v>166</v>
      </c>
      <c r="L85" s="45"/>
      <c r="M85" s="221" t="s">
        <v>19</v>
      </c>
      <c r="N85" s="222" t="s">
        <v>47</v>
      </c>
      <c r="O85" s="85"/>
      <c r="P85" s="223">
        <f>O85*H85</f>
        <v>0</v>
      </c>
      <c r="Q85" s="223">
        <v>0.00018000000000000001</v>
      </c>
      <c r="R85" s="223">
        <f>Q85*H85</f>
        <v>0.00054000000000000001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167</v>
      </c>
      <c r="AT85" s="225" t="s">
        <v>162</v>
      </c>
      <c r="AU85" s="225" t="s">
        <v>86</v>
      </c>
      <c r="AY85" s="18" t="s">
        <v>159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84</v>
      </c>
      <c r="BK85" s="226">
        <f>ROUND(I85*H85,2)</f>
        <v>0</v>
      </c>
      <c r="BL85" s="18" t="s">
        <v>167</v>
      </c>
      <c r="BM85" s="225" t="s">
        <v>613</v>
      </c>
    </row>
    <row r="86" s="2" customFormat="1">
      <c r="A86" s="39"/>
      <c r="B86" s="40"/>
      <c r="C86" s="41"/>
      <c r="D86" s="227" t="s">
        <v>169</v>
      </c>
      <c r="E86" s="41"/>
      <c r="F86" s="228" t="s">
        <v>614</v>
      </c>
      <c r="G86" s="41"/>
      <c r="H86" s="41"/>
      <c r="I86" s="229"/>
      <c r="J86" s="41"/>
      <c r="K86" s="41"/>
      <c r="L86" s="45"/>
      <c r="M86" s="230"/>
      <c r="N86" s="231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169</v>
      </c>
      <c r="AU86" s="18" t="s">
        <v>86</v>
      </c>
    </row>
    <row r="87" s="2" customFormat="1" ht="16.5" customHeight="1">
      <c r="A87" s="39"/>
      <c r="B87" s="40"/>
      <c r="C87" s="266" t="s">
        <v>86</v>
      </c>
      <c r="D87" s="266" t="s">
        <v>460</v>
      </c>
      <c r="E87" s="267" t="s">
        <v>615</v>
      </c>
      <c r="F87" s="268" t="s">
        <v>616</v>
      </c>
      <c r="G87" s="269" t="s">
        <v>181</v>
      </c>
      <c r="H87" s="270">
        <v>3</v>
      </c>
      <c r="I87" s="271"/>
      <c r="J87" s="272">
        <f>ROUND(I87*H87,2)</f>
        <v>0</v>
      </c>
      <c r="K87" s="268" t="s">
        <v>166</v>
      </c>
      <c r="L87" s="273"/>
      <c r="M87" s="274" t="s">
        <v>19</v>
      </c>
      <c r="N87" s="275" t="s">
        <v>47</v>
      </c>
      <c r="O87" s="85"/>
      <c r="P87" s="223">
        <f>O87*H87</f>
        <v>0</v>
      </c>
      <c r="Q87" s="223">
        <v>0.0089999999999999993</v>
      </c>
      <c r="R87" s="223">
        <f>Q87*H87</f>
        <v>0.026999999999999996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218</v>
      </c>
      <c r="AT87" s="225" t="s">
        <v>460</v>
      </c>
      <c r="AU87" s="225" t="s">
        <v>86</v>
      </c>
      <c r="AY87" s="18" t="s">
        <v>159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84</v>
      </c>
      <c r="BK87" s="226">
        <f>ROUND(I87*H87,2)</f>
        <v>0</v>
      </c>
      <c r="BL87" s="18" t="s">
        <v>167</v>
      </c>
      <c r="BM87" s="225" t="s">
        <v>617</v>
      </c>
    </row>
    <row r="88" s="12" customFormat="1" ht="22.8" customHeight="1">
      <c r="A88" s="12"/>
      <c r="B88" s="198"/>
      <c r="C88" s="199"/>
      <c r="D88" s="200" t="s">
        <v>75</v>
      </c>
      <c r="E88" s="212" t="s">
        <v>430</v>
      </c>
      <c r="F88" s="212" t="s">
        <v>431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SUM(P89:P90)</f>
        <v>0</v>
      </c>
      <c r="Q88" s="206"/>
      <c r="R88" s="207">
        <f>SUM(R89:R90)</f>
        <v>0</v>
      </c>
      <c r="S88" s="206"/>
      <c r="T88" s="208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84</v>
      </c>
      <c r="AT88" s="210" t="s">
        <v>75</v>
      </c>
      <c r="AU88" s="210" t="s">
        <v>84</v>
      </c>
      <c r="AY88" s="209" t="s">
        <v>159</v>
      </c>
      <c r="BK88" s="211">
        <f>SUM(BK89:BK90)</f>
        <v>0</v>
      </c>
    </row>
    <row r="89" s="2" customFormat="1" ht="55.5" customHeight="1">
      <c r="A89" s="39"/>
      <c r="B89" s="40"/>
      <c r="C89" s="214" t="s">
        <v>160</v>
      </c>
      <c r="D89" s="214" t="s">
        <v>162</v>
      </c>
      <c r="E89" s="215" t="s">
        <v>433</v>
      </c>
      <c r="F89" s="216" t="s">
        <v>434</v>
      </c>
      <c r="G89" s="217" t="s">
        <v>313</v>
      </c>
      <c r="H89" s="218">
        <v>0.028000000000000001</v>
      </c>
      <c r="I89" s="219"/>
      <c r="J89" s="220">
        <f>ROUND(I89*H89,2)</f>
        <v>0</v>
      </c>
      <c r="K89" s="216" t="s">
        <v>166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167</v>
      </c>
      <c r="AT89" s="225" t="s">
        <v>162</v>
      </c>
      <c r="AU89" s="225" t="s">
        <v>86</v>
      </c>
      <c r="AY89" s="18" t="s">
        <v>159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167</v>
      </c>
      <c r="BM89" s="225" t="s">
        <v>618</v>
      </c>
    </row>
    <row r="90" s="2" customFormat="1">
      <c r="A90" s="39"/>
      <c r="B90" s="40"/>
      <c r="C90" s="41"/>
      <c r="D90" s="227" t="s">
        <v>169</v>
      </c>
      <c r="E90" s="41"/>
      <c r="F90" s="228" t="s">
        <v>436</v>
      </c>
      <c r="G90" s="41"/>
      <c r="H90" s="41"/>
      <c r="I90" s="229"/>
      <c r="J90" s="41"/>
      <c r="K90" s="41"/>
      <c r="L90" s="45"/>
      <c r="M90" s="281"/>
      <c r="N90" s="282"/>
      <c r="O90" s="278"/>
      <c r="P90" s="278"/>
      <c r="Q90" s="278"/>
      <c r="R90" s="278"/>
      <c r="S90" s="278"/>
      <c r="T90" s="283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169</v>
      </c>
      <c r="AU90" s="18" t="s">
        <v>86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QX1J6rj/HfTWpP70CnMLdA8vyZ1W3bHk3de3lQa5y7hUD03Uv2SdoBi9QYxvKNg1ruu9KzugZCVgmRe2in1VAQ==" hashValue="WCNv6RiCa4WlsfeFQjJIgD+Nad7WNIag3EhCoU/mk4g5ZvZOxg6sVKVIoBWfRe8TKmPcJycCoYcxcnJx9rzHyA==" algorithmName="SHA-512" password="CC35"/>
  <autoFilter ref="C81:K9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2/953943211"/>
    <hyperlink ref="F90" r:id="rId2" display="https://podminky.urs.cz/item/CS_URS_2022_02/998018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619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24. 8. 2022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>60733098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Brněnské komunikace a.s.</v>
      </c>
      <c r="F15" s="39"/>
      <c r="G15" s="39"/>
      <c r="H15" s="39"/>
      <c r="I15" s="144" t="s">
        <v>29</v>
      </c>
      <c r="J15" s="134" t="str">
        <f>IF('Rekapitulace stavby'!AN11="","",'Rekapitulace stavby'!AN11)</f>
        <v>CZ60733098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>05029520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>Cube project s.r.o.</v>
      </c>
      <c r="F21" s="39"/>
      <c r="G21" s="39"/>
      <c r="H21" s="39"/>
      <c r="I21" s="144" t="s">
        <v>29</v>
      </c>
      <c r="J21" s="134" t="str">
        <f>IF('Rekapitulace stavby'!AN17="","",'Rekapitulace stavby'!AN17)</f>
        <v>CZ05029520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Ing. Vojtěch Biolek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ROUND(J88,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ROUND((SUM(BE88:BE170)),  2)</f>
        <v>0</v>
      </c>
      <c r="G33" s="39"/>
      <c r="H33" s="39"/>
      <c r="I33" s="159">
        <v>0.20999999999999999</v>
      </c>
      <c r="J33" s="158">
        <f>ROUND(((SUM(BE88:BE170))*I33),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ROUND((SUM(BF88:BF170)),  2)</f>
        <v>0</v>
      </c>
      <c r="G34" s="39"/>
      <c r="H34" s="39"/>
      <c r="I34" s="159">
        <v>0.14999999999999999</v>
      </c>
      <c r="J34" s="158">
        <f>ROUND(((SUM(BF88:BF170))*I34),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ROUND((SUM(BG88:BG170)),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ROUND((SUM(BH88:BH170)),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ROUND((SUM(BI88:BI170)),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129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71" t="str">
        <f>E7</f>
        <v xml:space="preserve">Vybudování záložní serverovny v areálu BKOM Masná – Porážka pro zálohu IS BKOM a systémů v majetku SMB  ve správě BKOM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D.1.4.1 - Zdravotechnika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24. 8. 2022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Brněnské komunikace a.s.</v>
      </c>
      <c r="G54" s="41"/>
      <c r="H54" s="41"/>
      <c r="I54" s="33" t="s">
        <v>33</v>
      </c>
      <c r="J54" s="37" t="str">
        <f>E21</f>
        <v>Cube project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Vojtěch Biolek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130</v>
      </c>
      <c r="D57" s="173"/>
      <c r="E57" s="173"/>
      <c r="F57" s="173"/>
      <c r="G57" s="173"/>
      <c r="H57" s="173"/>
      <c r="I57" s="173"/>
      <c r="J57" s="174" t="s">
        <v>131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132</v>
      </c>
    </row>
    <row r="60" s="9" customFormat="1" ht="24.96" customHeight="1">
      <c r="A60" s="9"/>
      <c r="B60" s="176"/>
      <c r="C60" s="177"/>
      <c r="D60" s="178" t="s">
        <v>620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621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622</v>
      </c>
      <c r="E62" s="179"/>
      <c r="F62" s="179"/>
      <c r="G62" s="179"/>
      <c r="H62" s="179"/>
      <c r="I62" s="179"/>
      <c r="J62" s="180">
        <f>J97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623</v>
      </c>
      <c r="E63" s="179"/>
      <c r="F63" s="179"/>
      <c r="G63" s="179"/>
      <c r="H63" s="179"/>
      <c r="I63" s="179"/>
      <c r="J63" s="180">
        <f>J99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624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625</v>
      </c>
      <c r="E65" s="179"/>
      <c r="F65" s="179"/>
      <c r="G65" s="179"/>
      <c r="H65" s="179"/>
      <c r="I65" s="179"/>
      <c r="J65" s="180">
        <f>J121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626</v>
      </c>
      <c r="E66" s="179"/>
      <c r="F66" s="179"/>
      <c r="G66" s="179"/>
      <c r="H66" s="179"/>
      <c r="I66" s="179"/>
      <c r="J66" s="180">
        <f>J133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627</v>
      </c>
      <c r="E67" s="179"/>
      <c r="F67" s="179"/>
      <c r="G67" s="179"/>
      <c r="H67" s="179"/>
      <c r="I67" s="179"/>
      <c r="J67" s="180">
        <f>J165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143</v>
      </c>
      <c r="E68" s="179"/>
      <c r="F68" s="179"/>
      <c r="G68" s="179"/>
      <c r="H68" s="179"/>
      <c r="I68" s="179"/>
      <c r="J68" s="180">
        <f>J168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144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39.75" customHeight="1">
      <c r="A78" s="39"/>
      <c r="B78" s="40"/>
      <c r="C78" s="41"/>
      <c r="D78" s="41"/>
      <c r="E78" s="171" t="str">
        <f>E7</f>
        <v xml:space="preserve">Vybudování záložní serverovny v areálu BKOM Masná – Porážka pro zálohu IS BKOM a systémů v majetku SMB  ve správě BKOM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127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D.1.4.1 - Zdravotechnika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24. 8. 2022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Brněnské komunikace a.s.</v>
      </c>
      <c r="G84" s="41"/>
      <c r="H84" s="41"/>
      <c r="I84" s="33" t="s">
        <v>33</v>
      </c>
      <c r="J84" s="37" t="str">
        <f>E21</f>
        <v>Cube project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IF(E18="","",E18)</f>
        <v>Vyplň údaj</v>
      </c>
      <c r="G85" s="41"/>
      <c r="H85" s="41"/>
      <c r="I85" s="33" t="s">
        <v>38</v>
      </c>
      <c r="J85" s="37" t="str">
        <f>E24</f>
        <v>Ing. Vojtěch Biolek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145</v>
      </c>
      <c r="D87" s="190" t="s">
        <v>61</v>
      </c>
      <c r="E87" s="190" t="s">
        <v>57</v>
      </c>
      <c r="F87" s="190" t="s">
        <v>58</v>
      </c>
      <c r="G87" s="190" t="s">
        <v>146</v>
      </c>
      <c r="H87" s="190" t="s">
        <v>147</v>
      </c>
      <c r="I87" s="190" t="s">
        <v>148</v>
      </c>
      <c r="J87" s="190" t="s">
        <v>131</v>
      </c>
      <c r="K87" s="191" t="s">
        <v>149</v>
      </c>
      <c r="L87" s="192"/>
      <c r="M87" s="93" t="s">
        <v>19</v>
      </c>
      <c r="N87" s="94" t="s">
        <v>46</v>
      </c>
      <c r="O87" s="94" t="s">
        <v>150</v>
      </c>
      <c r="P87" s="94" t="s">
        <v>151</v>
      </c>
      <c r="Q87" s="94" t="s">
        <v>152</v>
      </c>
      <c r="R87" s="94" t="s">
        <v>153</v>
      </c>
      <c r="S87" s="94" t="s">
        <v>154</v>
      </c>
      <c r="T87" s="95" t="s">
        <v>155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156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P89+P93+P97+P99+P111+P121+P133+P165+P168</f>
        <v>0</v>
      </c>
      <c r="Q88" s="97"/>
      <c r="R88" s="195">
        <f>R89+R93+R97+R99+R111+R121+R133+R165+R168</f>
        <v>0</v>
      </c>
      <c r="S88" s="97"/>
      <c r="T88" s="196">
        <f>T89+T93+T97+T99+T111+T121+T133+T165+T168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132</v>
      </c>
      <c r="BK88" s="197">
        <f>BK89+BK93+BK97+BK99+BK111+BK121+BK133+BK165+BK168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160</v>
      </c>
      <c r="F89" s="201" t="s">
        <v>161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SUM(P90:P92)</f>
        <v>0</v>
      </c>
      <c r="Q89" s="206"/>
      <c r="R89" s="207">
        <f>SUM(R90:R92)</f>
        <v>0</v>
      </c>
      <c r="S89" s="206"/>
      <c r="T89" s="208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84</v>
      </c>
      <c r="AT89" s="210" t="s">
        <v>75</v>
      </c>
      <c r="AU89" s="210" t="s">
        <v>76</v>
      </c>
      <c r="AY89" s="209" t="s">
        <v>159</v>
      </c>
      <c r="BK89" s="211">
        <f>SUM(BK90:BK92)</f>
        <v>0</v>
      </c>
    </row>
    <row r="90" s="2" customFormat="1" ht="21.75" customHeight="1">
      <c r="A90" s="39"/>
      <c r="B90" s="40"/>
      <c r="C90" s="214" t="s">
        <v>84</v>
      </c>
      <c r="D90" s="214" t="s">
        <v>162</v>
      </c>
      <c r="E90" s="215" t="s">
        <v>628</v>
      </c>
      <c r="F90" s="216" t="s">
        <v>629</v>
      </c>
      <c r="G90" s="217" t="s">
        <v>181</v>
      </c>
      <c r="H90" s="218">
        <v>3</v>
      </c>
      <c r="I90" s="219"/>
      <c r="J90" s="220">
        <f>ROUND(I90*H90,2)</f>
        <v>0</v>
      </c>
      <c r="K90" s="216" t="s">
        <v>279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167</v>
      </c>
      <c r="AT90" s="225" t="s">
        <v>162</v>
      </c>
      <c r="AU90" s="225" t="s">
        <v>84</v>
      </c>
      <c r="AY90" s="18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167</v>
      </c>
      <c r="BM90" s="225" t="s">
        <v>86</v>
      </c>
    </row>
    <row r="91" s="2" customFormat="1" ht="21.75" customHeight="1">
      <c r="A91" s="39"/>
      <c r="B91" s="40"/>
      <c r="C91" s="214" t="s">
        <v>86</v>
      </c>
      <c r="D91" s="214" t="s">
        <v>162</v>
      </c>
      <c r="E91" s="215" t="s">
        <v>628</v>
      </c>
      <c r="F91" s="216" t="s">
        <v>629</v>
      </c>
      <c r="G91" s="217" t="s">
        <v>181</v>
      </c>
      <c r="H91" s="218">
        <v>3</v>
      </c>
      <c r="I91" s="219"/>
      <c r="J91" s="220">
        <f>ROUND(I91*H91,2)</f>
        <v>0</v>
      </c>
      <c r="K91" s="216" t="s">
        <v>279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167</v>
      </c>
      <c r="AT91" s="225" t="s">
        <v>162</v>
      </c>
      <c r="AU91" s="225" t="s">
        <v>84</v>
      </c>
      <c r="AY91" s="18" t="s">
        <v>159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167</v>
      </c>
      <c r="BM91" s="225" t="s">
        <v>167</v>
      </c>
    </row>
    <row r="92" s="2" customFormat="1" ht="21.75" customHeight="1">
      <c r="A92" s="39"/>
      <c r="B92" s="40"/>
      <c r="C92" s="214" t="s">
        <v>160</v>
      </c>
      <c r="D92" s="214" t="s">
        <v>162</v>
      </c>
      <c r="E92" s="215" t="s">
        <v>630</v>
      </c>
      <c r="F92" s="216" t="s">
        <v>631</v>
      </c>
      <c r="G92" s="217" t="s">
        <v>181</v>
      </c>
      <c r="H92" s="218">
        <v>2</v>
      </c>
      <c r="I92" s="219"/>
      <c r="J92" s="220">
        <f>ROUND(I92*H92,2)</f>
        <v>0</v>
      </c>
      <c r="K92" s="216" t="s">
        <v>279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167</v>
      </c>
      <c r="AT92" s="225" t="s">
        <v>162</v>
      </c>
      <c r="AU92" s="225" t="s">
        <v>84</v>
      </c>
      <c r="AY92" s="18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167</v>
      </c>
      <c r="BM92" s="225" t="s">
        <v>198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632</v>
      </c>
      <c r="F93" s="201" t="s">
        <v>633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SUM(P94:P96)</f>
        <v>0</v>
      </c>
      <c r="Q93" s="206"/>
      <c r="R93" s="207">
        <f>SUM(R94:R96)</f>
        <v>0</v>
      </c>
      <c r="S93" s="206"/>
      <c r="T93" s="208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84</v>
      </c>
      <c r="AT93" s="210" t="s">
        <v>75</v>
      </c>
      <c r="AU93" s="210" t="s">
        <v>76</v>
      </c>
      <c r="AY93" s="209" t="s">
        <v>159</v>
      </c>
      <c r="BK93" s="211">
        <f>SUM(BK94:BK96)</f>
        <v>0</v>
      </c>
    </row>
    <row r="94" s="2" customFormat="1" ht="24.15" customHeight="1">
      <c r="A94" s="39"/>
      <c r="B94" s="40"/>
      <c r="C94" s="214" t="s">
        <v>167</v>
      </c>
      <c r="D94" s="214" t="s">
        <v>162</v>
      </c>
      <c r="E94" s="215" t="s">
        <v>634</v>
      </c>
      <c r="F94" s="216" t="s">
        <v>635</v>
      </c>
      <c r="G94" s="217" t="s">
        <v>165</v>
      </c>
      <c r="H94" s="218">
        <v>0.46200000000000002</v>
      </c>
      <c r="I94" s="219"/>
      <c r="J94" s="220">
        <f>ROUND(I94*H94,2)</f>
        <v>0</v>
      </c>
      <c r="K94" s="216" t="s">
        <v>279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167</v>
      </c>
      <c r="AT94" s="225" t="s">
        <v>162</v>
      </c>
      <c r="AU94" s="225" t="s">
        <v>84</v>
      </c>
      <c r="AY94" s="18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167</v>
      </c>
      <c r="BM94" s="225" t="s">
        <v>218</v>
      </c>
    </row>
    <row r="95" s="2" customFormat="1">
      <c r="A95" s="39"/>
      <c r="B95" s="40"/>
      <c r="C95" s="41"/>
      <c r="D95" s="234" t="s">
        <v>237</v>
      </c>
      <c r="E95" s="41"/>
      <c r="F95" s="265" t="s">
        <v>636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237</v>
      </c>
      <c r="AU95" s="18" t="s">
        <v>84</v>
      </c>
    </row>
    <row r="96" s="2" customFormat="1" ht="16.5" customHeight="1">
      <c r="A96" s="39"/>
      <c r="B96" s="40"/>
      <c r="C96" s="214" t="s">
        <v>200</v>
      </c>
      <c r="D96" s="214" t="s">
        <v>162</v>
      </c>
      <c r="E96" s="215" t="s">
        <v>637</v>
      </c>
      <c r="F96" s="216" t="s">
        <v>638</v>
      </c>
      <c r="G96" s="217" t="s">
        <v>165</v>
      </c>
      <c r="H96" s="218">
        <v>0.46200000000000002</v>
      </c>
      <c r="I96" s="219"/>
      <c r="J96" s="220">
        <f>ROUND(I96*H96,2)</f>
        <v>0</v>
      </c>
      <c r="K96" s="216" t="s">
        <v>279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167</v>
      </c>
      <c r="AT96" s="225" t="s">
        <v>162</v>
      </c>
      <c r="AU96" s="225" t="s">
        <v>84</v>
      </c>
      <c r="AY96" s="18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167</v>
      </c>
      <c r="BM96" s="225" t="s">
        <v>232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639</v>
      </c>
      <c r="F97" s="201" t="s">
        <v>640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</f>
        <v>0</v>
      </c>
      <c r="Q97" s="206"/>
      <c r="R97" s="207">
        <f>R98</f>
        <v>0</v>
      </c>
      <c r="S97" s="206"/>
      <c r="T97" s="20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84</v>
      </c>
      <c r="AT97" s="210" t="s">
        <v>75</v>
      </c>
      <c r="AU97" s="210" t="s">
        <v>76</v>
      </c>
      <c r="AY97" s="209" t="s">
        <v>159</v>
      </c>
      <c r="BK97" s="211">
        <f>BK98</f>
        <v>0</v>
      </c>
    </row>
    <row r="98" s="2" customFormat="1" ht="16.5" customHeight="1">
      <c r="A98" s="39"/>
      <c r="B98" s="40"/>
      <c r="C98" s="214" t="s">
        <v>198</v>
      </c>
      <c r="D98" s="214" t="s">
        <v>162</v>
      </c>
      <c r="E98" s="215" t="s">
        <v>641</v>
      </c>
      <c r="F98" s="216" t="s">
        <v>642</v>
      </c>
      <c r="G98" s="217" t="s">
        <v>165</v>
      </c>
      <c r="H98" s="218">
        <v>44</v>
      </c>
      <c r="I98" s="219"/>
      <c r="J98" s="220">
        <f>ROUND(I98*H98,2)</f>
        <v>0</v>
      </c>
      <c r="K98" s="216" t="s">
        <v>279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162</v>
      </c>
      <c r="AU98" s="225" t="s">
        <v>84</v>
      </c>
      <c r="AY98" s="18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167</v>
      </c>
      <c r="BM98" s="225" t="s">
        <v>255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643</v>
      </c>
      <c r="F99" s="201" t="s">
        <v>644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SUM(P100:P110)</f>
        <v>0</v>
      </c>
      <c r="Q99" s="206"/>
      <c r="R99" s="207">
        <f>SUM(R100:R110)</f>
        <v>0</v>
      </c>
      <c r="S99" s="206"/>
      <c r="T99" s="208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84</v>
      </c>
      <c r="AT99" s="210" t="s">
        <v>75</v>
      </c>
      <c r="AU99" s="210" t="s">
        <v>76</v>
      </c>
      <c r="AY99" s="209" t="s">
        <v>159</v>
      </c>
      <c r="BK99" s="211">
        <f>SUM(BK100:BK110)</f>
        <v>0</v>
      </c>
    </row>
    <row r="100" s="2" customFormat="1" ht="21.75" customHeight="1">
      <c r="A100" s="39"/>
      <c r="B100" s="40"/>
      <c r="C100" s="214" t="s">
        <v>211</v>
      </c>
      <c r="D100" s="214" t="s">
        <v>162</v>
      </c>
      <c r="E100" s="215" t="s">
        <v>645</v>
      </c>
      <c r="F100" s="216" t="s">
        <v>646</v>
      </c>
      <c r="G100" s="217" t="s">
        <v>181</v>
      </c>
      <c r="H100" s="218">
        <v>3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162</v>
      </c>
      <c r="AU100" s="225" t="s">
        <v>84</v>
      </c>
      <c r="AY100" s="18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167</v>
      </c>
      <c r="BM100" s="225" t="s">
        <v>276</v>
      </c>
    </row>
    <row r="101" s="2" customFormat="1" ht="21.75" customHeight="1">
      <c r="A101" s="39"/>
      <c r="B101" s="40"/>
      <c r="C101" s="214" t="s">
        <v>218</v>
      </c>
      <c r="D101" s="214" t="s">
        <v>162</v>
      </c>
      <c r="E101" s="215" t="s">
        <v>647</v>
      </c>
      <c r="F101" s="216" t="s">
        <v>648</v>
      </c>
      <c r="G101" s="217" t="s">
        <v>181</v>
      </c>
      <c r="H101" s="218">
        <v>3</v>
      </c>
      <c r="I101" s="219"/>
      <c r="J101" s="220">
        <f>ROUND(I101*H101,2)</f>
        <v>0</v>
      </c>
      <c r="K101" s="216" t="s">
        <v>279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162</v>
      </c>
      <c r="AU101" s="225" t="s">
        <v>84</v>
      </c>
      <c r="AY101" s="18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167</v>
      </c>
      <c r="BM101" s="225" t="s">
        <v>293</v>
      </c>
    </row>
    <row r="102" s="2" customFormat="1">
      <c r="A102" s="39"/>
      <c r="B102" s="40"/>
      <c r="C102" s="41"/>
      <c r="D102" s="234" t="s">
        <v>237</v>
      </c>
      <c r="E102" s="41"/>
      <c r="F102" s="265" t="s">
        <v>649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237</v>
      </c>
      <c r="AU102" s="18" t="s">
        <v>84</v>
      </c>
    </row>
    <row r="103" s="2" customFormat="1" ht="21.75" customHeight="1">
      <c r="A103" s="39"/>
      <c r="B103" s="40"/>
      <c r="C103" s="214" t="s">
        <v>224</v>
      </c>
      <c r="D103" s="214" t="s">
        <v>162</v>
      </c>
      <c r="E103" s="215" t="s">
        <v>650</v>
      </c>
      <c r="F103" s="216" t="s">
        <v>651</v>
      </c>
      <c r="G103" s="217" t="s">
        <v>181</v>
      </c>
      <c r="H103" s="218">
        <v>2</v>
      </c>
      <c r="I103" s="219"/>
      <c r="J103" s="220">
        <f>ROUND(I103*H103,2)</f>
        <v>0</v>
      </c>
      <c r="K103" s="216" t="s">
        <v>279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162</v>
      </c>
      <c r="AU103" s="225" t="s">
        <v>84</v>
      </c>
      <c r="AY103" s="18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167</v>
      </c>
      <c r="BM103" s="225" t="s">
        <v>303</v>
      </c>
    </row>
    <row r="104" s="2" customFormat="1">
      <c r="A104" s="39"/>
      <c r="B104" s="40"/>
      <c r="C104" s="41"/>
      <c r="D104" s="234" t="s">
        <v>237</v>
      </c>
      <c r="E104" s="41"/>
      <c r="F104" s="265" t="s">
        <v>649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237</v>
      </c>
      <c r="AU104" s="18" t="s">
        <v>84</v>
      </c>
    </row>
    <row r="105" s="2" customFormat="1" ht="16.5" customHeight="1">
      <c r="A105" s="39"/>
      <c r="B105" s="40"/>
      <c r="C105" s="214" t="s">
        <v>232</v>
      </c>
      <c r="D105" s="214" t="s">
        <v>162</v>
      </c>
      <c r="E105" s="215" t="s">
        <v>652</v>
      </c>
      <c r="F105" s="216" t="s">
        <v>653</v>
      </c>
      <c r="G105" s="217" t="s">
        <v>313</v>
      </c>
      <c r="H105" s="218">
        <v>0.20300000000000001</v>
      </c>
      <c r="I105" s="219"/>
      <c r="J105" s="220">
        <f>ROUND(I105*H105,2)</f>
        <v>0</v>
      </c>
      <c r="K105" s="216" t="s">
        <v>279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162</v>
      </c>
      <c r="AU105" s="225" t="s">
        <v>84</v>
      </c>
      <c r="AY105" s="18" t="s">
        <v>159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167</v>
      </c>
      <c r="BM105" s="225" t="s">
        <v>318</v>
      </c>
    </row>
    <row r="106" s="2" customFormat="1" ht="21.75" customHeight="1">
      <c r="A106" s="39"/>
      <c r="B106" s="40"/>
      <c r="C106" s="214" t="s">
        <v>241</v>
      </c>
      <c r="D106" s="214" t="s">
        <v>162</v>
      </c>
      <c r="E106" s="215" t="s">
        <v>654</v>
      </c>
      <c r="F106" s="216" t="s">
        <v>655</v>
      </c>
      <c r="G106" s="217" t="s">
        <v>313</v>
      </c>
      <c r="H106" s="218">
        <v>0.20300000000000001</v>
      </c>
      <c r="I106" s="219"/>
      <c r="J106" s="220">
        <f>ROUND(I106*H106,2)</f>
        <v>0</v>
      </c>
      <c r="K106" s="216" t="s">
        <v>279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162</v>
      </c>
      <c r="AU106" s="225" t="s">
        <v>84</v>
      </c>
      <c r="AY106" s="18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167</v>
      </c>
      <c r="BM106" s="225" t="s">
        <v>331</v>
      </c>
    </row>
    <row r="107" s="2" customFormat="1">
      <c r="A107" s="39"/>
      <c r="B107" s="40"/>
      <c r="C107" s="41"/>
      <c r="D107" s="234" t="s">
        <v>237</v>
      </c>
      <c r="E107" s="41"/>
      <c r="F107" s="265" t="s">
        <v>656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237</v>
      </c>
      <c r="AU107" s="18" t="s">
        <v>84</v>
      </c>
    </row>
    <row r="108" s="2" customFormat="1" ht="16.5" customHeight="1">
      <c r="A108" s="39"/>
      <c r="B108" s="40"/>
      <c r="C108" s="214" t="s">
        <v>255</v>
      </c>
      <c r="D108" s="214" t="s">
        <v>162</v>
      </c>
      <c r="E108" s="215" t="s">
        <v>657</v>
      </c>
      <c r="F108" s="216" t="s">
        <v>658</v>
      </c>
      <c r="G108" s="217" t="s">
        <v>313</v>
      </c>
      <c r="H108" s="218">
        <v>0.20300000000000001</v>
      </c>
      <c r="I108" s="219"/>
      <c r="J108" s="220">
        <f>ROUND(I108*H108,2)</f>
        <v>0</v>
      </c>
      <c r="K108" s="216" t="s">
        <v>279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167</v>
      </c>
      <c r="AT108" s="225" t="s">
        <v>162</v>
      </c>
      <c r="AU108" s="225" t="s">
        <v>84</v>
      </c>
      <c r="AY108" s="18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167</v>
      </c>
      <c r="BM108" s="225" t="s">
        <v>341</v>
      </c>
    </row>
    <row r="109" s="2" customFormat="1" ht="16.5" customHeight="1">
      <c r="A109" s="39"/>
      <c r="B109" s="40"/>
      <c r="C109" s="214" t="s">
        <v>269</v>
      </c>
      <c r="D109" s="214" t="s">
        <v>162</v>
      </c>
      <c r="E109" s="215" t="s">
        <v>659</v>
      </c>
      <c r="F109" s="216" t="s">
        <v>660</v>
      </c>
      <c r="G109" s="217" t="s">
        <v>313</v>
      </c>
      <c r="H109" s="218">
        <v>0.20300000000000001</v>
      </c>
      <c r="I109" s="219"/>
      <c r="J109" s="220">
        <f>ROUND(I109*H109,2)</f>
        <v>0</v>
      </c>
      <c r="K109" s="216" t="s">
        <v>279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162</v>
      </c>
      <c r="AU109" s="225" t="s">
        <v>84</v>
      </c>
      <c r="AY109" s="18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167</v>
      </c>
      <c r="BM109" s="225" t="s">
        <v>355</v>
      </c>
    </row>
    <row r="110" s="2" customFormat="1">
      <c r="A110" s="39"/>
      <c r="B110" s="40"/>
      <c r="C110" s="41"/>
      <c r="D110" s="234" t="s">
        <v>237</v>
      </c>
      <c r="E110" s="41"/>
      <c r="F110" s="265" t="s">
        <v>661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237</v>
      </c>
      <c r="AU110" s="18" t="s">
        <v>84</v>
      </c>
    </row>
    <row r="111" s="12" customFormat="1" ht="25.92" customHeight="1">
      <c r="A111" s="12"/>
      <c r="B111" s="198"/>
      <c r="C111" s="199"/>
      <c r="D111" s="200" t="s">
        <v>75</v>
      </c>
      <c r="E111" s="201" t="s">
        <v>662</v>
      </c>
      <c r="F111" s="201" t="s">
        <v>663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SUM(P112:P120)</f>
        <v>0</v>
      </c>
      <c r="Q111" s="206"/>
      <c r="R111" s="207">
        <f>SUM(R112:R120)</f>
        <v>0</v>
      </c>
      <c r="S111" s="206"/>
      <c r="T111" s="208">
        <f>SUM(T112:T120)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86</v>
      </c>
      <c r="AT111" s="210" t="s">
        <v>75</v>
      </c>
      <c r="AU111" s="210" t="s">
        <v>76</v>
      </c>
      <c r="AY111" s="209" t="s">
        <v>159</v>
      </c>
      <c r="BK111" s="211">
        <f>SUM(BK112:BK120)</f>
        <v>0</v>
      </c>
    </row>
    <row r="112" s="2" customFormat="1" ht="24.15" customHeight="1">
      <c r="A112" s="39"/>
      <c r="B112" s="40"/>
      <c r="C112" s="214" t="s">
        <v>276</v>
      </c>
      <c r="D112" s="214" t="s">
        <v>162</v>
      </c>
      <c r="E112" s="215" t="s">
        <v>664</v>
      </c>
      <c r="F112" s="216" t="s">
        <v>665</v>
      </c>
      <c r="G112" s="217" t="s">
        <v>187</v>
      </c>
      <c r="H112" s="218">
        <v>6</v>
      </c>
      <c r="I112" s="219"/>
      <c r="J112" s="220">
        <f>ROUND(I112*H112,2)</f>
        <v>0</v>
      </c>
      <c r="K112" s="216" t="s">
        <v>279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293</v>
      </c>
      <c r="AT112" s="225" t="s">
        <v>162</v>
      </c>
      <c r="AU112" s="225" t="s">
        <v>84</v>
      </c>
      <c r="AY112" s="18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293</v>
      </c>
      <c r="BM112" s="225" t="s">
        <v>375</v>
      </c>
    </row>
    <row r="113" s="2" customFormat="1">
      <c r="A113" s="39"/>
      <c r="B113" s="40"/>
      <c r="C113" s="41"/>
      <c r="D113" s="234" t="s">
        <v>237</v>
      </c>
      <c r="E113" s="41"/>
      <c r="F113" s="265" t="s">
        <v>666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237</v>
      </c>
      <c r="AU113" s="18" t="s">
        <v>84</v>
      </c>
    </row>
    <row r="114" s="2" customFormat="1" ht="24.15" customHeight="1">
      <c r="A114" s="39"/>
      <c r="B114" s="40"/>
      <c r="C114" s="214" t="s">
        <v>8</v>
      </c>
      <c r="D114" s="214" t="s">
        <v>162</v>
      </c>
      <c r="E114" s="215" t="s">
        <v>667</v>
      </c>
      <c r="F114" s="216" t="s">
        <v>668</v>
      </c>
      <c r="G114" s="217" t="s">
        <v>187</v>
      </c>
      <c r="H114" s="218">
        <v>4</v>
      </c>
      <c r="I114" s="219"/>
      <c r="J114" s="220">
        <f>ROUND(I114*H114,2)</f>
        <v>0</v>
      </c>
      <c r="K114" s="216" t="s">
        <v>279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293</v>
      </c>
      <c r="AT114" s="225" t="s">
        <v>162</v>
      </c>
      <c r="AU114" s="225" t="s">
        <v>84</v>
      </c>
      <c r="AY114" s="18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293</v>
      </c>
      <c r="BM114" s="225" t="s">
        <v>388</v>
      </c>
    </row>
    <row r="115" s="2" customFormat="1">
      <c r="A115" s="39"/>
      <c r="B115" s="40"/>
      <c r="C115" s="41"/>
      <c r="D115" s="234" t="s">
        <v>237</v>
      </c>
      <c r="E115" s="41"/>
      <c r="F115" s="265" t="s">
        <v>666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237</v>
      </c>
      <c r="AU115" s="18" t="s">
        <v>84</v>
      </c>
    </row>
    <row r="116" s="2" customFormat="1" ht="24.15" customHeight="1">
      <c r="A116" s="39"/>
      <c r="B116" s="40"/>
      <c r="C116" s="214" t="s">
        <v>293</v>
      </c>
      <c r="D116" s="214" t="s">
        <v>162</v>
      </c>
      <c r="E116" s="215" t="s">
        <v>669</v>
      </c>
      <c r="F116" s="216" t="s">
        <v>670</v>
      </c>
      <c r="G116" s="217" t="s">
        <v>187</v>
      </c>
      <c r="H116" s="218">
        <v>53</v>
      </c>
      <c r="I116" s="219"/>
      <c r="J116" s="220">
        <f>ROUND(I116*H116,2)</f>
        <v>0</v>
      </c>
      <c r="K116" s="216" t="s">
        <v>279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293</v>
      </c>
      <c r="AT116" s="225" t="s">
        <v>162</v>
      </c>
      <c r="AU116" s="225" t="s">
        <v>84</v>
      </c>
      <c r="AY116" s="18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293</v>
      </c>
      <c r="BM116" s="225" t="s">
        <v>409</v>
      </c>
    </row>
    <row r="117" s="2" customFormat="1">
      <c r="A117" s="39"/>
      <c r="B117" s="40"/>
      <c r="C117" s="41"/>
      <c r="D117" s="234" t="s">
        <v>237</v>
      </c>
      <c r="E117" s="41"/>
      <c r="F117" s="265" t="s">
        <v>666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237</v>
      </c>
      <c r="AU117" s="18" t="s">
        <v>84</v>
      </c>
    </row>
    <row r="118" s="2" customFormat="1" ht="21.75" customHeight="1">
      <c r="A118" s="39"/>
      <c r="B118" s="40"/>
      <c r="C118" s="214" t="s">
        <v>298</v>
      </c>
      <c r="D118" s="214" t="s">
        <v>162</v>
      </c>
      <c r="E118" s="215" t="s">
        <v>671</v>
      </c>
      <c r="F118" s="216" t="s">
        <v>672</v>
      </c>
      <c r="G118" s="217" t="s">
        <v>187</v>
      </c>
      <c r="H118" s="218">
        <v>63</v>
      </c>
      <c r="I118" s="219"/>
      <c r="J118" s="220">
        <f>ROUND(I118*H118,2)</f>
        <v>0</v>
      </c>
      <c r="K118" s="216" t="s">
        <v>279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293</v>
      </c>
      <c r="AT118" s="225" t="s">
        <v>162</v>
      </c>
      <c r="AU118" s="225" t="s">
        <v>84</v>
      </c>
      <c r="AY118" s="18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293</v>
      </c>
      <c r="BM118" s="225" t="s">
        <v>419</v>
      </c>
    </row>
    <row r="119" s="2" customFormat="1" ht="16.5" customHeight="1">
      <c r="A119" s="39"/>
      <c r="B119" s="40"/>
      <c r="C119" s="214" t="s">
        <v>303</v>
      </c>
      <c r="D119" s="214" t="s">
        <v>162</v>
      </c>
      <c r="E119" s="215" t="s">
        <v>673</v>
      </c>
      <c r="F119" s="216" t="s">
        <v>674</v>
      </c>
      <c r="G119" s="217" t="s">
        <v>187</v>
      </c>
      <c r="H119" s="218">
        <v>6</v>
      </c>
      <c r="I119" s="219"/>
      <c r="J119" s="220">
        <f>ROUND(I119*H119,2)</f>
        <v>0</v>
      </c>
      <c r="K119" s="216" t="s">
        <v>279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293</v>
      </c>
      <c r="AT119" s="225" t="s">
        <v>162</v>
      </c>
      <c r="AU119" s="225" t="s">
        <v>84</v>
      </c>
      <c r="AY119" s="18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293</v>
      </c>
      <c r="BM119" s="225" t="s">
        <v>432</v>
      </c>
    </row>
    <row r="120" s="2" customFormat="1" ht="37.8" customHeight="1">
      <c r="A120" s="39"/>
      <c r="B120" s="40"/>
      <c r="C120" s="214" t="s">
        <v>310</v>
      </c>
      <c r="D120" s="214" t="s">
        <v>162</v>
      </c>
      <c r="E120" s="215" t="s">
        <v>675</v>
      </c>
      <c r="F120" s="216" t="s">
        <v>676</v>
      </c>
      <c r="G120" s="217" t="s">
        <v>187</v>
      </c>
      <c r="H120" s="218">
        <v>53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293</v>
      </c>
      <c r="AT120" s="225" t="s">
        <v>162</v>
      </c>
      <c r="AU120" s="225" t="s">
        <v>84</v>
      </c>
      <c r="AY120" s="18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293</v>
      </c>
      <c r="BM120" s="225" t="s">
        <v>447</v>
      </c>
    </row>
    <row r="121" s="12" customFormat="1" ht="25.92" customHeight="1">
      <c r="A121" s="12"/>
      <c r="B121" s="198"/>
      <c r="C121" s="199"/>
      <c r="D121" s="200" t="s">
        <v>75</v>
      </c>
      <c r="E121" s="201" t="s">
        <v>677</v>
      </c>
      <c r="F121" s="201" t="s">
        <v>678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SUM(P122:P132)</f>
        <v>0</v>
      </c>
      <c r="Q121" s="206"/>
      <c r="R121" s="207">
        <f>SUM(R122:R132)</f>
        <v>0</v>
      </c>
      <c r="S121" s="206"/>
      <c r="T121" s="208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86</v>
      </c>
      <c r="AT121" s="210" t="s">
        <v>75</v>
      </c>
      <c r="AU121" s="210" t="s">
        <v>76</v>
      </c>
      <c r="AY121" s="209" t="s">
        <v>159</v>
      </c>
      <c r="BK121" s="211">
        <f>SUM(BK122:BK132)</f>
        <v>0</v>
      </c>
    </row>
    <row r="122" s="2" customFormat="1" ht="16.5" customHeight="1">
      <c r="A122" s="39"/>
      <c r="B122" s="40"/>
      <c r="C122" s="214" t="s">
        <v>318</v>
      </c>
      <c r="D122" s="214" t="s">
        <v>162</v>
      </c>
      <c r="E122" s="215" t="s">
        <v>679</v>
      </c>
      <c r="F122" s="216" t="s">
        <v>680</v>
      </c>
      <c r="G122" s="217" t="s">
        <v>187</v>
      </c>
      <c r="H122" s="218">
        <v>8</v>
      </c>
      <c r="I122" s="219"/>
      <c r="J122" s="220">
        <f>ROUND(I122*H122,2)</f>
        <v>0</v>
      </c>
      <c r="K122" s="216" t="s">
        <v>279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293</v>
      </c>
      <c r="AT122" s="225" t="s">
        <v>162</v>
      </c>
      <c r="AU122" s="225" t="s">
        <v>84</v>
      </c>
      <c r="AY122" s="18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293</v>
      </c>
      <c r="BM122" s="225" t="s">
        <v>459</v>
      </c>
    </row>
    <row r="123" s="2" customFormat="1">
      <c r="A123" s="39"/>
      <c r="B123" s="40"/>
      <c r="C123" s="41"/>
      <c r="D123" s="234" t="s">
        <v>237</v>
      </c>
      <c r="E123" s="41"/>
      <c r="F123" s="265" t="s">
        <v>681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237</v>
      </c>
      <c r="AU123" s="18" t="s">
        <v>84</v>
      </c>
    </row>
    <row r="124" s="2" customFormat="1" ht="16.5" customHeight="1">
      <c r="A124" s="39"/>
      <c r="B124" s="40"/>
      <c r="C124" s="214" t="s">
        <v>7</v>
      </c>
      <c r="D124" s="214" t="s">
        <v>162</v>
      </c>
      <c r="E124" s="215" t="s">
        <v>682</v>
      </c>
      <c r="F124" s="216" t="s">
        <v>683</v>
      </c>
      <c r="G124" s="217" t="s">
        <v>187</v>
      </c>
      <c r="H124" s="218">
        <v>2</v>
      </c>
      <c r="I124" s="219"/>
      <c r="J124" s="220">
        <f>ROUND(I124*H124,2)</f>
        <v>0</v>
      </c>
      <c r="K124" s="216" t="s">
        <v>279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293</v>
      </c>
      <c r="AT124" s="225" t="s">
        <v>162</v>
      </c>
      <c r="AU124" s="225" t="s">
        <v>84</v>
      </c>
      <c r="AY124" s="18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293</v>
      </c>
      <c r="BM124" s="225" t="s">
        <v>472</v>
      </c>
    </row>
    <row r="125" s="2" customFormat="1">
      <c r="A125" s="39"/>
      <c r="B125" s="40"/>
      <c r="C125" s="41"/>
      <c r="D125" s="234" t="s">
        <v>237</v>
      </c>
      <c r="E125" s="41"/>
      <c r="F125" s="265" t="s">
        <v>681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237</v>
      </c>
      <c r="AU125" s="18" t="s">
        <v>84</v>
      </c>
    </row>
    <row r="126" s="2" customFormat="1" ht="16.5" customHeight="1">
      <c r="A126" s="39"/>
      <c r="B126" s="40"/>
      <c r="C126" s="214" t="s">
        <v>331</v>
      </c>
      <c r="D126" s="214" t="s">
        <v>162</v>
      </c>
      <c r="E126" s="215" t="s">
        <v>684</v>
      </c>
      <c r="F126" s="216" t="s">
        <v>685</v>
      </c>
      <c r="G126" s="217" t="s">
        <v>187</v>
      </c>
      <c r="H126" s="218">
        <v>12</v>
      </c>
      <c r="I126" s="219"/>
      <c r="J126" s="220">
        <f>ROUND(I126*H126,2)</f>
        <v>0</v>
      </c>
      <c r="K126" s="216" t="s">
        <v>279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293</v>
      </c>
      <c r="AT126" s="225" t="s">
        <v>162</v>
      </c>
      <c r="AU126" s="225" t="s">
        <v>84</v>
      </c>
      <c r="AY126" s="18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293</v>
      </c>
      <c r="BM126" s="225" t="s">
        <v>484</v>
      </c>
    </row>
    <row r="127" s="2" customFormat="1">
      <c r="A127" s="39"/>
      <c r="B127" s="40"/>
      <c r="C127" s="41"/>
      <c r="D127" s="234" t="s">
        <v>237</v>
      </c>
      <c r="E127" s="41"/>
      <c r="F127" s="265" t="s">
        <v>681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237</v>
      </c>
      <c r="AU127" s="18" t="s">
        <v>84</v>
      </c>
    </row>
    <row r="128" s="2" customFormat="1" ht="24.15" customHeight="1">
      <c r="A128" s="39"/>
      <c r="B128" s="40"/>
      <c r="C128" s="214" t="s">
        <v>336</v>
      </c>
      <c r="D128" s="214" t="s">
        <v>162</v>
      </c>
      <c r="E128" s="215" t="s">
        <v>686</v>
      </c>
      <c r="F128" s="216" t="s">
        <v>687</v>
      </c>
      <c r="G128" s="217" t="s">
        <v>187</v>
      </c>
      <c r="H128" s="218">
        <v>1.2</v>
      </c>
      <c r="I128" s="219"/>
      <c r="J128" s="220">
        <f>ROUND(I128*H128,2)</f>
        <v>0</v>
      </c>
      <c r="K128" s="216" t="s">
        <v>279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293</v>
      </c>
      <c r="AT128" s="225" t="s">
        <v>162</v>
      </c>
      <c r="AU128" s="225" t="s">
        <v>84</v>
      </c>
      <c r="AY128" s="18" t="s">
        <v>159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293</v>
      </c>
      <c r="BM128" s="225" t="s">
        <v>492</v>
      </c>
    </row>
    <row r="129" s="2" customFormat="1">
      <c r="A129" s="39"/>
      <c r="B129" s="40"/>
      <c r="C129" s="41"/>
      <c r="D129" s="234" t="s">
        <v>237</v>
      </c>
      <c r="E129" s="41"/>
      <c r="F129" s="265" t="s">
        <v>681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237</v>
      </c>
      <c r="AU129" s="18" t="s">
        <v>84</v>
      </c>
    </row>
    <row r="130" s="2" customFormat="1" ht="16.5" customHeight="1">
      <c r="A130" s="39"/>
      <c r="B130" s="40"/>
      <c r="C130" s="214" t="s">
        <v>341</v>
      </c>
      <c r="D130" s="214" t="s">
        <v>162</v>
      </c>
      <c r="E130" s="215" t="s">
        <v>688</v>
      </c>
      <c r="F130" s="216" t="s">
        <v>689</v>
      </c>
      <c r="G130" s="217" t="s">
        <v>181</v>
      </c>
      <c r="H130" s="218">
        <v>6</v>
      </c>
      <c r="I130" s="219"/>
      <c r="J130" s="220">
        <f>ROUND(I130*H130,2)</f>
        <v>0</v>
      </c>
      <c r="K130" s="216" t="s">
        <v>279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293</v>
      </c>
      <c r="AT130" s="225" t="s">
        <v>162</v>
      </c>
      <c r="AU130" s="225" t="s">
        <v>84</v>
      </c>
      <c r="AY130" s="18" t="s">
        <v>159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293</v>
      </c>
      <c r="BM130" s="225" t="s">
        <v>500</v>
      </c>
    </row>
    <row r="131" s="2" customFormat="1" ht="16.5" customHeight="1">
      <c r="A131" s="39"/>
      <c r="B131" s="40"/>
      <c r="C131" s="214" t="s">
        <v>348</v>
      </c>
      <c r="D131" s="214" t="s">
        <v>162</v>
      </c>
      <c r="E131" s="215" t="s">
        <v>690</v>
      </c>
      <c r="F131" s="216" t="s">
        <v>691</v>
      </c>
      <c r="G131" s="217" t="s">
        <v>187</v>
      </c>
      <c r="H131" s="218">
        <v>22</v>
      </c>
      <c r="I131" s="219"/>
      <c r="J131" s="220">
        <f>ROUND(I131*H131,2)</f>
        <v>0</v>
      </c>
      <c r="K131" s="216" t="s">
        <v>279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293</v>
      </c>
      <c r="AT131" s="225" t="s">
        <v>162</v>
      </c>
      <c r="AU131" s="225" t="s">
        <v>84</v>
      </c>
      <c r="AY131" s="18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293</v>
      </c>
      <c r="BM131" s="225" t="s">
        <v>512</v>
      </c>
    </row>
    <row r="132" s="2" customFormat="1" ht="21.75" customHeight="1">
      <c r="A132" s="39"/>
      <c r="B132" s="40"/>
      <c r="C132" s="214" t="s">
        <v>355</v>
      </c>
      <c r="D132" s="214" t="s">
        <v>162</v>
      </c>
      <c r="E132" s="215" t="s">
        <v>692</v>
      </c>
      <c r="F132" s="216" t="s">
        <v>693</v>
      </c>
      <c r="G132" s="217" t="s">
        <v>313</v>
      </c>
      <c r="H132" s="218">
        <v>0.012</v>
      </c>
      <c r="I132" s="219"/>
      <c r="J132" s="220">
        <f>ROUND(I132*H132,2)</f>
        <v>0</v>
      </c>
      <c r="K132" s="216" t="s">
        <v>279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293</v>
      </c>
      <c r="AT132" s="225" t="s">
        <v>162</v>
      </c>
      <c r="AU132" s="225" t="s">
        <v>84</v>
      </c>
      <c r="AY132" s="18" t="s">
        <v>159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293</v>
      </c>
      <c r="BM132" s="225" t="s">
        <v>521</v>
      </c>
    </row>
    <row r="133" s="12" customFormat="1" ht="25.92" customHeight="1">
      <c r="A133" s="12"/>
      <c r="B133" s="198"/>
      <c r="C133" s="199"/>
      <c r="D133" s="200" t="s">
        <v>75</v>
      </c>
      <c r="E133" s="201" t="s">
        <v>694</v>
      </c>
      <c r="F133" s="201" t="s">
        <v>695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SUM(P134:P164)</f>
        <v>0</v>
      </c>
      <c r="Q133" s="206"/>
      <c r="R133" s="207">
        <f>SUM(R134:R164)</f>
        <v>0</v>
      </c>
      <c r="S133" s="206"/>
      <c r="T133" s="208">
        <f>SUM(T134:T164)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86</v>
      </c>
      <c r="AT133" s="210" t="s">
        <v>75</v>
      </c>
      <c r="AU133" s="210" t="s">
        <v>76</v>
      </c>
      <c r="AY133" s="209" t="s">
        <v>159</v>
      </c>
      <c r="BK133" s="211">
        <f>SUM(BK134:BK164)</f>
        <v>0</v>
      </c>
    </row>
    <row r="134" s="2" customFormat="1" ht="16.5" customHeight="1">
      <c r="A134" s="39"/>
      <c r="B134" s="40"/>
      <c r="C134" s="214" t="s">
        <v>364</v>
      </c>
      <c r="D134" s="214" t="s">
        <v>162</v>
      </c>
      <c r="E134" s="215" t="s">
        <v>696</v>
      </c>
      <c r="F134" s="216" t="s">
        <v>697</v>
      </c>
      <c r="G134" s="217" t="s">
        <v>187</v>
      </c>
      <c r="H134" s="218">
        <v>1</v>
      </c>
      <c r="I134" s="219"/>
      <c r="J134" s="220">
        <f>ROUND(I134*H134,2)</f>
        <v>0</v>
      </c>
      <c r="K134" s="216" t="s">
        <v>279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293</v>
      </c>
      <c r="AT134" s="225" t="s">
        <v>162</v>
      </c>
      <c r="AU134" s="225" t="s">
        <v>84</v>
      </c>
      <c r="AY134" s="18" t="s">
        <v>159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293</v>
      </c>
      <c r="BM134" s="225" t="s">
        <v>536</v>
      </c>
    </row>
    <row r="135" s="2" customFormat="1">
      <c r="A135" s="39"/>
      <c r="B135" s="40"/>
      <c r="C135" s="41"/>
      <c r="D135" s="234" t="s">
        <v>237</v>
      </c>
      <c r="E135" s="41"/>
      <c r="F135" s="265" t="s">
        <v>698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237</v>
      </c>
      <c r="AU135" s="18" t="s">
        <v>84</v>
      </c>
    </row>
    <row r="136" s="2" customFormat="1" ht="16.5" customHeight="1">
      <c r="A136" s="39"/>
      <c r="B136" s="40"/>
      <c r="C136" s="214" t="s">
        <v>375</v>
      </c>
      <c r="D136" s="214" t="s">
        <v>162</v>
      </c>
      <c r="E136" s="215" t="s">
        <v>699</v>
      </c>
      <c r="F136" s="216" t="s">
        <v>700</v>
      </c>
      <c r="G136" s="217" t="s">
        <v>701</v>
      </c>
      <c r="H136" s="218">
        <v>1</v>
      </c>
      <c r="I136" s="219"/>
      <c r="J136" s="220">
        <f>ROUND(I136*H136,2)</f>
        <v>0</v>
      </c>
      <c r="K136" s="216" t="s">
        <v>279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293</v>
      </c>
      <c r="AT136" s="225" t="s">
        <v>162</v>
      </c>
      <c r="AU136" s="225" t="s">
        <v>84</v>
      </c>
      <c r="AY136" s="18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293</v>
      </c>
      <c r="BM136" s="225" t="s">
        <v>548</v>
      </c>
    </row>
    <row r="137" s="2" customFormat="1">
      <c r="A137" s="39"/>
      <c r="B137" s="40"/>
      <c r="C137" s="41"/>
      <c r="D137" s="234" t="s">
        <v>237</v>
      </c>
      <c r="E137" s="41"/>
      <c r="F137" s="265" t="s">
        <v>702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237</v>
      </c>
      <c r="AU137" s="18" t="s">
        <v>84</v>
      </c>
    </row>
    <row r="138" s="2" customFormat="1" ht="37.8" customHeight="1">
      <c r="A138" s="39"/>
      <c r="B138" s="40"/>
      <c r="C138" s="214" t="s">
        <v>381</v>
      </c>
      <c r="D138" s="214" t="s">
        <v>162</v>
      </c>
      <c r="E138" s="215" t="s">
        <v>703</v>
      </c>
      <c r="F138" s="216" t="s">
        <v>704</v>
      </c>
      <c r="G138" s="217" t="s">
        <v>187</v>
      </c>
      <c r="H138" s="218">
        <v>6</v>
      </c>
      <c r="I138" s="219"/>
      <c r="J138" s="220">
        <f>ROUND(I138*H138,2)</f>
        <v>0</v>
      </c>
      <c r="K138" s="216" t="s">
        <v>279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293</v>
      </c>
      <c r="AT138" s="225" t="s">
        <v>162</v>
      </c>
      <c r="AU138" s="225" t="s">
        <v>84</v>
      </c>
      <c r="AY138" s="18" t="s">
        <v>159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293</v>
      </c>
      <c r="BM138" s="225" t="s">
        <v>560</v>
      </c>
    </row>
    <row r="139" s="2" customFormat="1">
      <c r="A139" s="39"/>
      <c r="B139" s="40"/>
      <c r="C139" s="41"/>
      <c r="D139" s="234" t="s">
        <v>237</v>
      </c>
      <c r="E139" s="41"/>
      <c r="F139" s="265" t="s">
        <v>705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237</v>
      </c>
      <c r="AU139" s="18" t="s">
        <v>84</v>
      </c>
    </row>
    <row r="140" s="2" customFormat="1" ht="37.8" customHeight="1">
      <c r="A140" s="39"/>
      <c r="B140" s="40"/>
      <c r="C140" s="214" t="s">
        <v>388</v>
      </c>
      <c r="D140" s="214" t="s">
        <v>162</v>
      </c>
      <c r="E140" s="215" t="s">
        <v>706</v>
      </c>
      <c r="F140" s="216" t="s">
        <v>707</v>
      </c>
      <c r="G140" s="217" t="s">
        <v>187</v>
      </c>
      <c r="H140" s="218">
        <v>4</v>
      </c>
      <c r="I140" s="219"/>
      <c r="J140" s="220">
        <f>ROUND(I140*H140,2)</f>
        <v>0</v>
      </c>
      <c r="K140" s="216" t="s">
        <v>279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293</v>
      </c>
      <c r="AT140" s="225" t="s">
        <v>162</v>
      </c>
      <c r="AU140" s="225" t="s">
        <v>84</v>
      </c>
      <c r="AY140" s="18" t="s">
        <v>159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293</v>
      </c>
      <c r="BM140" s="225" t="s">
        <v>708</v>
      </c>
    </row>
    <row r="141" s="2" customFormat="1">
      <c r="A141" s="39"/>
      <c r="B141" s="40"/>
      <c r="C141" s="41"/>
      <c r="D141" s="234" t="s">
        <v>237</v>
      </c>
      <c r="E141" s="41"/>
      <c r="F141" s="265" t="s">
        <v>705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237</v>
      </c>
      <c r="AU141" s="18" t="s">
        <v>84</v>
      </c>
    </row>
    <row r="142" s="2" customFormat="1" ht="37.8" customHeight="1">
      <c r="A142" s="39"/>
      <c r="B142" s="40"/>
      <c r="C142" s="214" t="s">
        <v>395</v>
      </c>
      <c r="D142" s="214" t="s">
        <v>162</v>
      </c>
      <c r="E142" s="215" t="s">
        <v>709</v>
      </c>
      <c r="F142" s="216" t="s">
        <v>710</v>
      </c>
      <c r="G142" s="217" t="s">
        <v>187</v>
      </c>
      <c r="H142" s="218">
        <v>53</v>
      </c>
      <c r="I142" s="219"/>
      <c r="J142" s="220">
        <f>ROUND(I142*H142,2)</f>
        <v>0</v>
      </c>
      <c r="K142" s="216" t="s">
        <v>279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293</v>
      </c>
      <c r="AT142" s="225" t="s">
        <v>162</v>
      </c>
      <c r="AU142" s="225" t="s">
        <v>84</v>
      </c>
      <c r="AY142" s="18" t="s">
        <v>159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84</v>
      </c>
      <c r="BK142" s="226">
        <f>ROUND(I142*H142,2)</f>
        <v>0</v>
      </c>
      <c r="BL142" s="18" t="s">
        <v>293</v>
      </c>
      <c r="BM142" s="225" t="s">
        <v>711</v>
      </c>
    </row>
    <row r="143" s="2" customFormat="1">
      <c r="A143" s="39"/>
      <c r="B143" s="40"/>
      <c r="C143" s="41"/>
      <c r="D143" s="234" t="s">
        <v>237</v>
      </c>
      <c r="E143" s="41"/>
      <c r="F143" s="265" t="s">
        <v>705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237</v>
      </c>
      <c r="AU143" s="18" t="s">
        <v>84</v>
      </c>
    </row>
    <row r="144" s="2" customFormat="1" ht="16.5" customHeight="1">
      <c r="A144" s="39"/>
      <c r="B144" s="40"/>
      <c r="C144" s="214" t="s">
        <v>409</v>
      </c>
      <c r="D144" s="214" t="s">
        <v>162</v>
      </c>
      <c r="E144" s="215" t="s">
        <v>712</v>
      </c>
      <c r="F144" s="216" t="s">
        <v>713</v>
      </c>
      <c r="G144" s="217" t="s">
        <v>181</v>
      </c>
      <c r="H144" s="218">
        <v>2</v>
      </c>
      <c r="I144" s="219"/>
      <c r="J144" s="220">
        <f>ROUND(I144*H144,2)</f>
        <v>0</v>
      </c>
      <c r="K144" s="216" t="s">
        <v>279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293</v>
      </c>
      <c r="AT144" s="225" t="s">
        <v>162</v>
      </c>
      <c r="AU144" s="225" t="s">
        <v>84</v>
      </c>
      <c r="AY144" s="18" t="s">
        <v>159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84</v>
      </c>
      <c r="BK144" s="226">
        <f>ROUND(I144*H144,2)</f>
        <v>0</v>
      </c>
      <c r="BL144" s="18" t="s">
        <v>293</v>
      </c>
      <c r="BM144" s="225" t="s">
        <v>714</v>
      </c>
    </row>
    <row r="145" s="2" customFormat="1">
      <c r="A145" s="39"/>
      <c r="B145" s="40"/>
      <c r="C145" s="41"/>
      <c r="D145" s="234" t="s">
        <v>237</v>
      </c>
      <c r="E145" s="41"/>
      <c r="F145" s="265" t="s">
        <v>715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237</v>
      </c>
      <c r="AU145" s="18" t="s">
        <v>84</v>
      </c>
    </row>
    <row r="146" s="2" customFormat="1" ht="16.5" customHeight="1">
      <c r="A146" s="39"/>
      <c r="B146" s="40"/>
      <c r="C146" s="214" t="s">
        <v>414</v>
      </c>
      <c r="D146" s="214" t="s">
        <v>162</v>
      </c>
      <c r="E146" s="215" t="s">
        <v>716</v>
      </c>
      <c r="F146" s="216" t="s">
        <v>717</v>
      </c>
      <c r="G146" s="217" t="s">
        <v>181</v>
      </c>
      <c r="H146" s="218">
        <v>3</v>
      </c>
      <c r="I146" s="219"/>
      <c r="J146" s="220">
        <f>ROUND(I146*H146,2)</f>
        <v>0</v>
      </c>
      <c r="K146" s="216" t="s">
        <v>279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293</v>
      </c>
      <c r="AT146" s="225" t="s">
        <v>162</v>
      </c>
      <c r="AU146" s="225" t="s">
        <v>84</v>
      </c>
      <c r="AY146" s="18" t="s">
        <v>159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84</v>
      </c>
      <c r="BK146" s="226">
        <f>ROUND(I146*H146,2)</f>
        <v>0</v>
      </c>
      <c r="BL146" s="18" t="s">
        <v>293</v>
      </c>
      <c r="BM146" s="225" t="s">
        <v>718</v>
      </c>
    </row>
    <row r="147" s="2" customFormat="1" ht="21.75" customHeight="1">
      <c r="A147" s="39"/>
      <c r="B147" s="40"/>
      <c r="C147" s="214" t="s">
        <v>419</v>
      </c>
      <c r="D147" s="214" t="s">
        <v>162</v>
      </c>
      <c r="E147" s="215" t="s">
        <v>719</v>
      </c>
      <c r="F147" s="216" t="s">
        <v>720</v>
      </c>
      <c r="G147" s="217" t="s">
        <v>181</v>
      </c>
      <c r="H147" s="218">
        <v>1</v>
      </c>
      <c r="I147" s="219"/>
      <c r="J147" s="220">
        <f>ROUND(I147*H147,2)</f>
        <v>0</v>
      </c>
      <c r="K147" s="216" t="s">
        <v>279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293</v>
      </c>
      <c r="AT147" s="225" t="s">
        <v>162</v>
      </c>
      <c r="AU147" s="225" t="s">
        <v>84</v>
      </c>
      <c r="AY147" s="18" t="s">
        <v>159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84</v>
      </c>
      <c r="BK147" s="226">
        <f>ROUND(I147*H147,2)</f>
        <v>0</v>
      </c>
      <c r="BL147" s="18" t="s">
        <v>293</v>
      </c>
      <c r="BM147" s="225" t="s">
        <v>721</v>
      </c>
    </row>
    <row r="148" s="2" customFormat="1" ht="16.5" customHeight="1">
      <c r="A148" s="39"/>
      <c r="B148" s="40"/>
      <c r="C148" s="214" t="s">
        <v>425</v>
      </c>
      <c r="D148" s="214" t="s">
        <v>162</v>
      </c>
      <c r="E148" s="215" t="s">
        <v>722</v>
      </c>
      <c r="F148" s="216" t="s">
        <v>723</v>
      </c>
      <c r="G148" s="217" t="s">
        <v>187</v>
      </c>
      <c r="H148" s="218">
        <v>63</v>
      </c>
      <c r="I148" s="219"/>
      <c r="J148" s="220">
        <f>ROUND(I148*H148,2)</f>
        <v>0</v>
      </c>
      <c r="K148" s="216" t="s">
        <v>279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293</v>
      </c>
      <c r="AT148" s="225" t="s">
        <v>162</v>
      </c>
      <c r="AU148" s="225" t="s">
        <v>84</v>
      </c>
      <c r="AY148" s="18" t="s">
        <v>159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84</v>
      </c>
      <c r="BK148" s="226">
        <f>ROUND(I148*H148,2)</f>
        <v>0</v>
      </c>
      <c r="BL148" s="18" t="s">
        <v>293</v>
      </c>
      <c r="BM148" s="225" t="s">
        <v>724</v>
      </c>
    </row>
    <row r="149" s="2" customFormat="1">
      <c r="A149" s="39"/>
      <c r="B149" s="40"/>
      <c r="C149" s="41"/>
      <c r="D149" s="234" t="s">
        <v>237</v>
      </c>
      <c r="E149" s="41"/>
      <c r="F149" s="265" t="s">
        <v>725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237</v>
      </c>
      <c r="AU149" s="18" t="s">
        <v>84</v>
      </c>
    </row>
    <row r="150" s="2" customFormat="1" ht="16.5" customHeight="1">
      <c r="A150" s="39"/>
      <c r="B150" s="40"/>
      <c r="C150" s="214" t="s">
        <v>432</v>
      </c>
      <c r="D150" s="214" t="s">
        <v>162</v>
      </c>
      <c r="E150" s="215" t="s">
        <v>726</v>
      </c>
      <c r="F150" s="216" t="s">
        <v>727</v>
      </c>
      <c r="G150" s="217" t="s">
        <v>181</v>
      </c>
      <c r="H150" s="218">
        <v>8</v>
      </c>
      <c r="I150" s="219"/>
      <c r="J150" s="220">
        <f>ROUND(I150*H150,2)</f>
        <v>0</v>
      </c>
      <c r="K150" s="216" t="s">
        <v>279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293</v>
      </c>
      <c r="AT150" s="225" t="s">
        <v>162</v>
      </c>
      <c r="AU150" s="225" t="s">
        <v>84</v>
      </c>
      <c r="AY150" s="18" t="s">
        <v>159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84</v>
      </c>
      <c r="BK150" s="226">
        <f>ROUND(I150*H150,2)</f>
        <v>0</v>
      </c>
      <c r="BL150" s="18" t="s">
        <v>293</v>
      </c>
      <c r="BM150" s="225" t="s">
        <v>728</v>
      </c>
    </row>
    <row r="151" s="2" customFormat="1" ht="16.5" customHeight="1">
      <c r="A151" s="39"/>
      <c r="B151" s="40"/>
      <c r="C151" s="214" t="s">
        <v>441</v>
      </c>
      <c r="D151" s="214" t="s">
        <v>162</v>
      </c>
      <c r="E151" s="215" t="s">
        <v>729</v>
      </c>
      <c r="F151" s="216" t="s">
        <v>730</v>
      </c>
      <c r="G151" s="217" t="s">
        <v>181</v>
      </c>
      <c r="H151" s="218">
        <v>2</v>
      </c>
      <c r="I151" s="219"/>
      <c r="J151" s="220">
        <f>ROUND(I151*H151,2)</f>
        <v>0</v>
      </c>
      <c r="K151" s="216" t="s">
        <v>279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293</v>
      </c>
      <c r="AT151" s="225" t="s">
        <v>162</v>
      </c>
      <c r="AU151" s="225" t="s">
        <v>84</v>
      </c>
      <c r="AY151" s="18" t="s">
        <v>159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293</v>
      </c>
      <c r="BM151" s="225" t="s">
        <v>731</v>
      </c>
    </row>
    <row r="152" s="2" customFormat="1" ht="16.5" customHeight="1">
      <c r="A152" s="39"/>
      <c r="B152" s="40"/>
      <c r="C152" s="214" t="s">
        <v>447</v>
      </c>
      <c r="D152" s="214" t="s">
        <v>162</v>
      </c>
      <c r="E152" s="215" t="s">
        <v>732</v>
      </c>
      <c r="F152" s="216" t="s">
        <v>733</v>
      </c>
      <c r="G152" s="217" t="s">
        <v>181</v>
      </c>
      <c r="H152" s="218">
        <v>4</v>
      </c>
      <c r="I152" s="219"/>
      <c r="J152" s="220">
        <f>ROUND(I152*H152,2)</f>
        <v>0</v>
      </c>
      <c r="K152" s="216" t="s">
        <v>279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293</v>
      </c>
      <c r="AT152" s="225" t="s">
        <v>162</v>
      </c>
      <c r="AU152" s="225" t="s">
        <v>84</v>
      </c>
      <c r="AY152" s="18" t="s">
        <v>159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84</v>
      </c>
      <c r="BK152" s="226">
        <f>ROUND(I152*H152,2)</f>
        <v>0</v>
      </c>
      <c r="BL152" s="18" t="s">
        <v>293</v>
      </c>
      <c r="BM152" s="225" t="s">
        <v>734</v>
      </c>
    </row>
    <row r="153" s="2" customFormat="1" ht="16.5" customHeight="1">
      <c r="A153" s="39"/>
      <c r="B153" s="40"/>
      <c r="C153" s="214" t="s">
        <v>454</v>
      </c>
      <c r="D153" s="214" t="s">
        <v>162</v>
      </c>
      <c r="E153" s="215" t="s">
        <v>735</v>
      </c>
      <c r="F153" s="216" t="s">
        <v>736</v>
      </c>
      <c r="G153" s="217" t="s">
        <v>181</v>
      </c>
      <c r="H153" s="218">
        <v>4</v>
      </c>
      <c r="I153" s="219"/>
      <c r="J153" s="220">
        <f>ROUND(I153*H153,2)</f>
        <v>0</v>
      </c>
      <c r="K153" s="216" t="s">
        <v>279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293</v>
      </c>
      <c r="AT153" s="225" t="s">
        <v>162</v>
      </c>
      <c r="AU153" s="225" t="s">
        <v>84</v>
      </c>
      <c r="AY153" s="18" t="s">
        <v>159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84</v>
      </c>
      <c r="BK153" s="226">
        <f>ROUND(I153*H153,2)</f>
        <v>0</v>
      </c>
      <c r="BL153" s="18" t="s">
        <v>293</v>
      </c>
      <c r="BM153" s="225" t="s">
        <v>737</v>
      </c>
    </row>
    <row r="154" s="2" customFormat="1" ht="16.5" customHeight="1">
      <c r="A154" s="39"/>
      <c r="B154" s="40"/>
      <c r="C154" s="214" t="s">
        <v>459</v>
      </c>
      <c r="D154" s="214" t="s">
        <v>162</v>
      </c>
      <c r="E154" s="215" t="s">
        <v>738</v>
      </c>
      <c r="F154" s="216" t="s">
        <v>739</v>
      </c>
      <c r="G154" s="217" t="s">
        <v>181</v>
      </c>
      <c r="H154" s="218">
        <v>2</v>
      </c>
      <c r="I154" s="219"/>
      <c r="J154" s="220">
        <f>ROUND(I154*H154,2)</f>
        <v>0</v>
      </c>
      <c r="K154" s="216" t="s">
        <v>279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293</v>
      </c>
      <c r="AT154" s="225" t="s">
        <v>162</v>
      </c>
      <c r="AU154" s="225" t="s">
        <v>84</v>
      </c>
      <c r="AY154" s="18" t="s">
        <v>159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84</v>
      </c>
      <c r="BK154" s="226">
        <f>ROUND(I154*H154,2)</f>
        <v>0</v>
      </c>
      <c r="BL154" s="18" t="s">
        <v>293</v>
      </c>
      <c r="BM154" s="225" t="s">
        <v>740</v>
      </c>
    </row>
    <row r="155" s="2" customFormat="1" ht="16.5" customHeight="1">
      <c r="A155" s="39"/>
      <c r="B155" s="40"/>
      <c r="C155" s="214" t="s">
        <v>466</v>
      </c>
      <c r="D155" s="214" t="s">
        <v>162</v>
      </c>
      <c r="E155" s="215" t="s">
        <v>741</v>
      </c>
      <c r="F155" s="216" t="s">
        <v>742</v>
      </c>
      <c r="G155" s="217" t="s">
        <v>187</v>
      </c>
      <c r="H155" s="218">
        <v>63</v>
      </c>
      <c r="I155" s="219"/>
      <c r="J155" s="220">
        <f>ROUND(I155*H155,2)</f>
        <v>0</v>
      </c>
      <c r="K155" s="216" t="s">
        <v>279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293</v>
      </c>
      <c r="AT155" s="225" t="s">
        <v>162</v>
      </c>
      <c r="AU155" s="225" t="s">
        <v>84</v>
      </c>
      <c r="AY155" s="18" t="s">
        <v>159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84</v>
      </c>
      <c r="BK155" s="226">
        <f>ROUND(I155*H155,2)</f>
        <v>0</v>
      </c>
      <c r="BL155" s="18" t="s">
        <v>293</v>
      </c>
      <c r="BM155" s="225" t="s">
        <v>743</v>
      </c>
    </row>
    <row r="156" s="2" customFormat="1">
      <c r="A156" s="39"/>
      <c r="B156" s="40"/>
      <c r="C156" s="41"/>
      <c r="D156" s="234" t="s">
        <v>237</v>
      </c>
      <c r="E156" s="41"/>
      <c r="F156" s="265" t="s">
        <v>744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237</v>
      </c>
      <c r="AU156" s="18" t="s">
        <v>84</v>
      </c>
    </row>
    <row r="157" s="2" customFormat="1" ht="16.5" customHeight="1">
      <c r="A157" s="39"/>
      <c r="B157" s="40"/>
      <c r="C157" s="214" t="s">
        <v>472</v>
      </c>
      <c r="D157" s="214" t="s">
        <v>162</v>
      </c>
      <c r="E157" s="215" t="s">
        <v>745</v>
      </c>
      <c r="F157" s="216" t="s">
        <v>746</v>
      </c>
      <c r="G157" s="217" t="s">
        <v>181</v>
      </c>
      <c r="H157" s="218">
        <v>4</v>
      </c>
      <c r="I157" s="219"/>
      <c r="J157" s="220">
        <f>ROUND(I157*H157,2)</f>
        <v>0</v>
      </c>
      <c r="K157" s="216" t="s">
        <v>279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293</v>
      </c>
      <c r="AT157" s="225" t="s">
        <v>162</v>
      </c>
      <c r="AU157" s="225" t="s">
        <v>84</v>
      </c>
      <c r="AY157" s="18" t="s">
        <v>159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84</v>
      </c>
      <c r="BK157" s="226">
        <f>ROUND(I157*H157,2)</f>
        <v>0</v>
      </c>
      <c r="BL157" s="18" t="s">
        <v>293</v>
      </c>
      <c r="BM157" s="225" t="s">
        <v>747</v>
      </c>
    </row>
    <row r="158" s="2" customFormat="1" ht="16.5" customHeight="1">
      <c r="A158" s="39"/>
      <c r="B158" s="40"/>
      <c r="C158" s="214" t="s">
        <v>479</v>
      </c>
      <c r="D158" s="214" t="s">
        <v>162</v>
      </c>
      <c r="E158" s="215" t="s">
        <v>748</v>
      </c>
      <c r="F158" s="216" t="s">
        <v>749</v>
      </c>
      <c r="G158" s="217" t="s">
        <v>181</v>
      </c>
      <c r="H158" s="218">
        <v>1</v>
      </c>
      <c r="I158" s="219"/>
      <c r="J158" s="220">
        <f>ROUND(I158*H158,2)</f>
        <v>0</v>
      </c>
      <c r="K158" s="216" t="s">
        <v>279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293</v>
      </c>
      <c r="AT158" s="225" t="s">
        <v>162</v>
      </c>
      <c r="AU158" s="225" t="s">
        <v>84</v>
      </c>
      <c r="AY158" s="18" t="s">
        <v>159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84</v>
      </c>
      <c r="BK158" s="226">
        <f>ROUND(I158*H158,2)</f>
        <v>0</v>
      </c>
      <c r="BL158" s="18" t="s">
        <v>293</v>
      </c>
      <c r="BM158" s="225" t="s">
        <v>750</v>
      </c>
    </row>
    <row r="159" s="2" customFormat="1" ht="16.5" customHeight="1">
      <c r="A159" s="39"/>
      <c r="B159" s="40"/>
      <c r="C159" s="214" t="s">
        <v>484</v>
      </c>
      <c r="D159" s="214" t="s">
        <v>162</v>
      </c>
      <c r="E159" s="215" t="s">
        <v>751</v>
      </c>
      <c r="F159" s="216" t="s">
        <v>752</v>
      </c>
      <c r="G159" s="217" t="s">
        <v>181</v>
      </c>
      <c r="H159" s="218">
        <v>2</v>
      </c>
      <c r="I159" s="219"/>
      <c r="J159" s="220">
        <f>ROUND(I159*H159,2)</f>
        <v>0</v>
      </c>
      <c r="K159" s="216" t="s">
        <v>279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293</v>
      </c>
      <c r="AT159" s="225" t="s">
        <v>162</v>
      </c>
      <c r="AU159" s="225" t="s">
        <v>84</v>
      </c>
      <c r="AY159" s="18" t="s">
        <v>159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84</v>
      </c>
      <c r="BK159" s="226">
        <f>ROUND(I159*H159,2)</f>
        <v>0</v>
      </c>
      <c r="BL159" s="18" t="s">
        <v>293</v>
      </c>
      <c r="BM159" s="225" t="s">
        <v>753</v>
      </c>
    </row>
    <row r="160" s="2" customFormat="1" ht="16.5" customHeight="1">
      <c r="A160" s="39"/>
      <c r="B160" s="40"/>
      <c r="C160" s="214" t="s">
        <v>488</v>
      </c>
      <c r="D160" s="214" t="s">
        <v>162</v>
      </c>
      <c r="E160" s="215" t="s">
        <v>754</v>
      </c>
      <c r="F160" s="216" t="s">
        <v>755</v>
      </c>
      <c r="G160" s="217" t="s">
        <v>181</v>
      </c>
      <c r="H160" s="218">
        <v>2</v>
      </c>
      <c r="I160" s="219"/>
      <c r="J160" s="220">
        <f>ROUND(I160*H160,2)</f>
        <v>0</v>
      </c>
      <c r="K160" s="216" t="s">
        <v>279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293</v>
      </c>
      <c r="AT160" s="225" t="s">
        <v>162</v>
      </c>
      <c r="AU160" s="225" t="s">
        <v>84</v>
      </c>
      <c r="AY160" s="18" t="s">
        <v>159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84</v>
      </c>
      <c r="BK160" s="226">
        <f>ROUND(I160*H160,2)</f>
        <v>0</v>
      </c>
      <c r="BL160" s="18" t="s">
        <v>293</v>
      </c>
      <c r="BM160" s="225" t="s">
        <v>756</v>
      </c>
    </row>
    <row r="161" s="2" customFormat="1" ht="21.75" customHeight="1">
      <c r="A161" s="39"/>
      <c r="B161" s="40"/>
      <c r="C161" s="214" t="s">
        <v>492</v>
      </c>
      <c r="D161" s="214" t="s">
        <v>162</v>
      </c>
      <c r="E161" s="215" t="s">
        <v>757</v>
      </c>
      <c r="F161" s="216" t="s">
        <v>758</v>
      </c>
      <c r="G161" s="217" t="s">
        <v>181</v>
      </c>
      <c r="H161" s="218">
        <v>1</v>
      </c>
      <c r="I161" s="219"/>
      <c r="J161" s="220">
        <f>ROUND(I161*H161,2)</f>
        <v>0</v>
      </c>
      <c r="K161" s="216" t="s">
        <v>279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293</v>
      </c>
      <c r="AT161" s="225" t="s">
        <v>162</v>
      </c>
      <c r="AU161" s="225" t="s">
        <v>84</v>
      </c>
      <c r="AY161" s="18" t="s">
        <v>159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84</v>
      </c>
      <c r="BK161" s="226">
        <f>ROUND(I161*H161,2)</f>
        <v>0</v>
      </c>
      <c r="BL161" s="18" t="s">
        <v>293</v>
      </c>
      <c r="BM161" s="225" t="s">
        <v>759</v>
      </c>
    </row>
    <row r="162" s="2" customFormat="1" ht="16.5" customHeight="1">
      <c r="A162" s="39"/>
      <c r="B162" s="40"/>
      <c r="C162" s="214" t="s">
        <v>496</v>
      </c>
      <c r="D162" s="214" t="s">
        <v>162</v>
      </c>
      <c r="E162" s="215" t="s">
        <v>760</v>
      </c>
      <c r="F162" s="216" t="s">
        <v>761</v>
      </c>
      <c r="G162" s="217" t="s">
        <v>181</v>
      </c>
      <c r="H162" s="218">
        <v>3</v>
      </c>
      <c r="I162" s="219"/>
      <c r="J162" s="220">
        <f>ROUND(I162*H162,2)</f>
        <v>0</v>
      </c>
      <c r="K162" s="216" t="s">
        <v>279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293</v>
      </c>
      <c r="AT162" s="225" t="s">
        <v>162</v>
      </c>
      <c r="AU162" s="225" t="s">
        <v>84</v>
      </c>
      <c r="AY162" s="18" t="s">
        <v>159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84</v>
      </c>
      <c r="BK162" s="226">
        <f>ROUND(I162*H162,2)</f>
        <v>0</v>
      </c>
      <c r="BL162" s="18" t="s">
        <v>293</v>
      </c>
      <c r="BM162" s="225" t="s">
        <v>639</v>
      </c>
    </row>
    <row r="163" s="2" customFormat="1" ht="21.75" customHeight="1">
      <c r="A163" s="39"/>
      <c r="B163" s="40"/>
      <c r="C163" s="214" t="s">
        <v>500</v>
      </c>
      <c r="D163" s="214" t="s">
        <v>162</v>
      </c>
      <c r="E163" s="215" t="s">
        <v>762</v>
      </c>
      <c r="F163" s="216" t="s">
        <v>763</v>
      </c>
      <c r="G163" s="217" t="s">
        <v>181</v>
      </c>
      <c r="H163" s="218">
        <v>2</v>
      </c>
      <c r="I163" s="219"/>
      <c r="J163" s="220">
        <f>ROUND(I163*H163,2)</f>
        <v>0</v>
      </c>
      <c r="K163" s="216" t="s">
        <v>279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293</v>
      </c>
      <c r="AT163" s="225" t="s">
        <v>162</v>
      </c>
      <c r="AU163" s="225" t="s">
        <v>84</v>
      </c>
      <c r="AY163" s="18" t="s">
        <v>159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84</v>
      </c>
      <c r="BK163" s="226">
        <f>ROUND(I163*H163,2)</f>
        <v>0</v>
      </c>
      <c r="BL163" s="18" t="s">
        <v>293</v>
      </c>
      <c r="BM163" s="225" t="s">
        <v>764</v>
      </c>
    </row>
    <row r="164" s="2" customFormat="1" ht="16.5" customHeight="1">
      <c r="A164" s="39"/>
      <c r="B164" s="40"/>
      <c r="C164" s="214" t="s">
        <v>505</v>
      </c>
      <c r="D164" s="214" t="s">
        <v>162</v>
      </c>
      <c r="E164" s="215" t="s">
        <v>765</v>
      </c>
      <c r="F164" s="216" t="s">
        <v>766</v>
      </c>
      <c r="G164" s="217" t="s">
        <v>313</v>
      </c>
      <c r="H164" s="218">
        <v>0.080000000000000002</v>
      </c>
      <c r="I164" s="219"/>
      <c r="J164" s="220">
        <f>ROUND(I164*H164,2)</f>
        <v>0</v>
      </c>
      <c r="K164" s="216" t="s">
        <v>279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293</v>
      </c>
      <c r="AT164" s="225" t="s">
        <v>162</v>
      </c>
      <c r="AU164" s="225" t="s">
        <v>84</v>
      </c>
      <c r="AY164" s="18" t="s">
        <v>159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84</v>
      </c>
      <c r="BK164" s="226">
        <f>ROUND(I164*H164,2)</f>
        <v>0</v>
      </c>
      <c r="BL164" s="18" t="s">
        <v>293</v>
      </c>
      <c r="BM164" s="225" t="s">
        <v>767</v>
      </c>
    </row>
    <row r="165" s="12" customFormat="1" ht="25.92" customHeight="1">
      <c r="A165" s="12"/>
      <c r="B165" s="198"/>
      <c r="C165" s="199"/>
      <c r="D165" s="200" t="s">
        <v>75</v>
      </c>
      <c r="E165" s="201" t="s">
        <v>768</v>
      </c>
      <c r="F165" s="201" t="s">
        <v>769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84</v>
      </c>
      <c r="AT165" s="210" t="s">
        <v>75</v>
      </c>
      <c r="AU165" s="210" t="s">
        <v>76</v>
      </c>
      <c r="AY165" s="209" t="s">
        <v>159</v>
      </c>
      <c r="BK165" s="211">
        <f>SUM(BK166:BK167)</f>
        <v>0</v>
      </c>
    </row>
    <row r="166" s="2" customFormat="1" ht="37.8" customHeight="1">
      <c r="A166" s="39"/>
      <c r="B166" s="40"/>
      <c r="C166" s="214" t="s">
        <v>512</v>
      </c>
      <c r="D166" s="214" t="s">
        <v>162</v>
      </c>
      <c r="E166" s="215" t="s">
        <v>770</v>
      </c>
      <c r="F166" s="216" t="s">
        <v>771</v>
      </c>
      <c r="G166" s="217" t="s">
        <v>181</v>
      </c>
      <c r="H166" s="218">
        <v>1</v>
      </c>
      <c r="I166" s="219"/>
      <c r="J166" s="220">
        <f>ROUND(I166*H166,2)</f>
        <v>0</v>
      </c>
      <c r="K166" s="216" t="s">
        <v>279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167</v>
      </c>
      <c r="AT166" s="225" t="s">
        <v>162</v>
      </c>
      <c r="AU166" s="225" t="s">
        <v>84</v>
      </c>
      <c r="AY166" s="18" t="s">
        <v>159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84</v>
      </c>
      <c r="BK166" s="226">
        <f>ROUND(I166*H166,2)</f>
        <v>0</v>
      </c>
      <c r="BL166" s="18" t="s">
        <v>167</v>
      </c>
      <c r="BM166" s="225" t="s">
        <v>772</v>
      </c>
    </row>
    <row r="167" s="2" customFormat="1" ht="21.75" customHeight="1">
      <c r="A167" s="39"/>
      <c r="B167" s="40"/>
      <c r="C167" s="214" t="s">
        <v>516</v>
      </c>
      <c r="D167" s="214" t="s">
        <v>162</v>
      </c>
      <c r="E167" s="215" t="s">
        <v>773</v>
      </c>
      <c r="F167" s="216" t="s">
        <v>774</v>
      </c>
      <c r="G167" s="217" t="s">
        <v>181</v>
      </c>
      <c r="H167" s="218">
        <v>3</v>
      </c>
      <c r="I167" s="219"/>
      <c r="J167" s="220">
        <f>ROUND(I167*H167,2)</f>
        <v>0</v>
      </c>
      <c r="K167" s="216" t="s">
        <v>279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167</v>
      </c>
      <c r="AT167" s="225" t="s">
        <v>162</v>
      </c>
      <c r="AU167" s="225" t="s">
        <v>84</v>
      </c>
      <c r="AY167" s="18" t="s">
        <v>159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84</v>
      </c>
      <c r="BK167" s="226">
        <f>ROUND(I167*H167,2)</f>
        <v>0</v>
      </c>
      <c r="BL167" s="18" t="s">
        <v>167</v>
      </c>
      <c r="BM167" s="225" t="s">
        <v>775</v>
      </c>
    </row>
    <row r="168" s="12" customFormat="1" ht="25.92" customHeight="1">
      <c r="A168" s="12"/>
      <c r="B168" s="198"/>
      <c r="C168" s="199"/>
      <c r="D168" s="200" t="s">
        <v>75</v>
      </c>
      <c r="E168" s="201" t="s">
        <v>558</v>
      </c>
      <c r="F168" s="201" t="s">
        <v>559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SUM(P169:P170)</f>
        <v>0</v>
      </c>
      <c r="Q168" s="206"/>
      <c r="R168" s="207">
        <f>SUM(R169:R170)</f>
        <v>0</v>
      </c>
      <c r="S168" s="206"/>
      <c r="T168" s="208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167</v>
      </c>
      <c r="AT168" s="210" t="s">
        <v>75</v>
      </c>
      <c r="AU168" s="210" t="s">
        <v>76</v>
      </c>
      <c r="AY168" s="209" t="s">
        <v>159</v>
      </c>
      <c r="BK168" s="211">
        <f>SUM(BK169:BK170)</f>
        <v>0</v>
      </c>
    </row>
    <row r="169" s="2" customFormat="1" ht="24.15" customHeight="1">
      <c r="A169" s="39"/>
      <c r="B169" s="40"/>
      <c r="C169" s="214" t="s">
        <v>521</v>
      </c>
      <c r="D169" s="214" t="s">
        <v>162</v>
      </c>
      <c r="E169" s="215" t="s">
        <v>776</v>
      </c>
      <c r="F169" s="216" t="s">
        <v>777</v>
      </c>
      <c r="G169" s="217" t="s">
        <v>482</v>
      </c>
      <c r="H169" s="218">
        <v>1</v>
      </c>
      <c r="I169" s="219"/>
      <c r="J169" s="220">
        <f>ROUND(I169*H169,2)</f>
        <v>0</v>
      </c>
      <c r="K169" s="216" t="s">
        <v>279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167</v>
      </c>
      <c r="AT169" s="225" t="s">
        <v>162</v>
      </c>
      <c r="AU169" s="225" t="s">
        <v>84</v>
      </c>
      <c r="AY169" s="18" t="s">
        <v>159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84</v>
      </c>
      <c r="BK169" s="226">
        <f>ROUND(I169*H169,2)</f>
        <v>0</v>
      </c>
      <c r="BL169" s="18" t="s">
        <v>167</v>
      </c>
      <c r="BM169" s="225" t="s">
        <v>778</v>
      </c>
    </row>
    <row r="170" s="2" customFormat="1" ht="44.25" customHeight="1">
      <c r="A170" s="39"/>
      <c r="B170" s="40"/>
      <c r="C170" s="214" t="s">
        <v>529</v>
      </c>
      <c r="D170" s="214" t="s">
        <v>162</v>
      </c>
      <c r="E170" s="215" t="s">
        <v>779</v>
      </c>
      <c r="F170" s="216" t="s">
        <v>780</v>
      </c>
      <c r="G170" s="217" t="s">
        <v>482</v>
      </c>
      <c r="H170" s="218">
        <v>1</v>
      </c>
      <c r="I170" s="219"/>
      <c r="J170" s="220">
        <f>ROUND(I170*H170,2)</f>
        <v>0</v>
      </c>
      <c r="K170" s="216" t="s">
        <v>279</v>
      </c>
      <c r="L170" s="45"/>
      <c r="M170" s="276" t="s">
        <v>19</v>
      </c>
      <c r="N170" s="277" t="s">
        <v>47</v>
      </c>
      <c r="O170" s="278"/>
      <c r="P170" s="279">
        <f>O170*H170</f>
        <v>0</v>
      </c>
      <c r="Q170" s="279">
        <v>0</v>
      </c>
      <c r="R170" s="279">
        <f>Q170*H170</f>
        <v>0</v>
      </c>
      <c r="S170" s="279">
        <v>0</v>
      </c>
      <c r="T170" s="28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167</v>
      </c>
      <c r="AT170" s="225" t="s">
        <v>162</v>
      </c>
      <c r="AU170" s="225" t="s">
        <v>84</v>
      </c>
      <c r="AY170" s="18" t="s">
        <v>159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84</v>
      </c>
      <c r="BK170" s="226">
        <f>ROUND(I170*H170,2)</f>
        <v>0</v>
      </c>
      <c r="BL170" s="18" t="s">
        <v>167</v>
      </c>
      <c r="BM170" s="225" t="s">
        <v>781</v>
      </c>
    </row>
    <row r="171" s="2" customFormat="1" ht="6.96" customHeight="1">
      <c r="A171" s="39"/>
      <c r="B171" s="60"/>
      <c r="C171" s="61"/>
      <c r="D171" s="61"/>
      <c r="E171" s="61"/>
      <c r="F171" s="61"/>
      <c r="G171" s="61"/>
      <c r="H171" s="61"/>
      <c r="I171" s="61"/>
      <c r="J171" s="61"/>
      <c r="K171" s="61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h6Jx2JqxgGFh0ybkyvKz+9VTWUSMtlrGblT0tiCyZAGNoe+tWR6qeuBu3EmaBYALAqZXpv0Q0z+KgeUOb0Pc8w==" hashValue="j21Y+OfKuNRusatvUDMtJ/wYYaLthq0iYAWRRDuz4qbK8UQSFAL2Q3UF2B4GkEd0JchA1lFivRl/Don6Ft7Xaw==" algorithmName="SHA-512" password="CC35"/>
  <autoFilter ref="C87:K17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782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24. 8. 2022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>60733098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Brněnské komunikace a.s.</v>
      </c>
      <c r="F15" s="39"/>
      <c r="G15" s="39"/>
      <c r="H15" s="39"/>
      <c r="I15" s="144" t="s">
        <v>29</v>
      </c>
      <c r="J15" s="134" t="str">
        <f>IF('Rekapitulace stavby'!AN11="","",'Rekapitulace stavby'!AN11)</f>
        <v>CZ60733098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>05029520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>Cube project s.r.o.</v>
      </c>
      <c r="F21" s="39"/>
      <c r="G21" s="39"/>
      <c r="H21" s="39"/>
      <c r="I21" s="144" t="s">
        <v>29</v>
      </c>
      <c r="J21" s="134" t="str">
        <f>IF('Rekapitulace stavby'!AN17="","",'Rekapitulace stavby'!AN17)</f>
        <v>CZ05029520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Ing. Vojtěch Biolek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ROUND(J84,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ROUND((SUM(BE84:BE125)),  2)</f>
        <v>0</v>
      </c>
      <c r="G33" s="39"/>
      <c r="H33" s="39"/>
      <c r="I33" s="159">
        <v>0.20999999999999999</v>
      </c>
      <c r="J33" s="158">
        <f>ROUND(((SUM(BE84:BE125))*I33),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ROUND((SUM(BF84:BF125)),  2)</f>
        <v>0</v>
      </c>
      <c r="G34" s="39"/>
      <c r="H34" s="39"/>
      <c r="I34" s="159">
        <v>0.14999999999999999</v>
      </c>
      <c r="J34" s="158">
        <f>ROUND(((SUM(BF84:BF125))*I34),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ROUND((SUM(BG84:BG125)),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ROUND((SUM(BH84:BH125)),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ROUND((SUM(BI84:BI125)),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129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71" t="str">
        <f>E7</f>
        <v xml:space="preserve">Vybudování záložní serverovny v areálu BKOM Masná – Porážka pro zálohu IS BKOM a systémů v majetku SMB  ve správě BKOM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D.1.4.2 - Vzduchotechnika, chlazení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24. 8. 2022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Brněnské komunikace a.s.</v>
      </c>
      <c r="G54" s="41"/>
      <c r="H54" s="41"/>
      <c r="I54" s="33" t="s">
        <v>33</v>
      </c>
      <c r="J54" s="37" t="str">
        <f>E21</f>
        <v>Cube project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Vojtěch Biolek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130</v>
      </c>
      <c r="D57" s="173"/>
      <c r="E57" s="173"/>
      <c r="F57" s="173"/>
      <c r="G57" s="173"/>
      <c r="H57" s="173"/>
      <c r="I57" s="173"/>
      <c r="J57" s="174" t="s">
        <v>131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132</v>
      </c>
    </row>
    <row r="60" s="9" customFormat="1" ht="24.96" customHeight="1">
      <c r="A60" s="9"/>
      <c r="B60" s="176"/>
      <c r="C60" s="177"/>
      <c r="D60" s="178" t="s">
        <v>783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784</v>
      </c>
      <c r="E61" s="184"/>
      <c r="F61" s="184"/>
      <c r="G61" s="184"/>
      <c r="H61" s="184"/>
      <c r="I61" s="184"/>
      <c r="J61" s="185">
        <f>J86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785</v>
      </c>
      <c r="E62" s="184"/>
      <c r="F62" s="184"/>
      <c r="G62" s="184"/>
      <c r="H62" s="184"/>
      <c r="I62" s="184"/>
      <c r="J62" s="185">
        <f>J111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786</v>
      </c>
      <c r="E63" s="184"/>
      <c r="F63" s="184"/>
      <c r="G63" s="184"/>
      <c r="H63" s="184"/>
      <c r="I63" s="184"/>
      <c r="J63" s="185">
        <f>J116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143</v>
      </c>
      <c r="E64" s="179"/>
      <c r="F64" s="179"/>
      <c r="G64" s="179"/>
      <c r="H64" s="179"/>
      <c r="I64" s="179"/>
      <c r="J64" s="180">
        <f>J123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144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39.75" customHeight="1">
      <c r="A74" s="39"/>
      <c r="B74" s="40"/>
      <c r="C74" s="41"/>
      <c r="D74" s="41"/>
      <c r="E74" s="171" t="str">
        <f>E7</f>
        <v xml:space="preserve">Vybudování záložní serverovny v areálu BKOM Masná – Porážka pro zálohu IS BKOM a systémů v majetku SMB  ve správě BKOM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127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D.1.4.2 - Vzduchotechnika, chlazení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24. 8. 2022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Brněnské komunikace a.s.</v>
      </c>
      <c r="G80" s="41"/>
      <c r="H80" s="41"/>
      <c r="I80" s="33" t="s">
        <v>33</v>
      </c>
      <c r="J80" s="37" t="str">
        <f>E21</f>
        <v>Cube project s.r.o.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>Ing. Vojtěch Biolek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7"/>
      <c r="B83" s="188"/>
      <c r="C83" s="189" t="s">
        <v>145</v>
      </c>
      <c r="D83" s="190" t="s">
        <v>61</v>
      </c>
      <c r="E83" s="190" t="s">
        <v>57</v>
      </c>
      <c r="F83" s="190" t="s">
        <v>58</v>
      </c>
      <c r="G83" s="190" t="s">
        <v>146</v>
      </c>
      <c r="H83" s="190" t="s">
        <v>147</v>
      </c>
      <c r="I83" s="190" t="s">
        <v>148</v>
      </c>
      <c r="J83" s="190" t="s">
        <v>131</v>
      </c>
      <c r="K83" s="191" t="s">
        <v>149</v>
      </c>
      <c r="L83" s="192"/>
      <c r="M83" s="93" t="s">
        <v>19</v>
      </c>
      <c r="N83" s="94" t="s">
        <v>46</v>
      </c>
      <c r="O83" s="94" t="s">
        <v>150</v>
      </c>
      <c r="P83" s="94" t="s">
        <v>151</v>
      </c>
      <c r="Q83" s="94" t="s">
        <v>152</v>
      </c>
      <c r="R83" s="94" t="s">
        <v>153</v>
      </c>
      <c r="S83" s="94" t="s">
        <v>154</v>
      </c>
      <c r="T83" s="95" t="s">
        <v>155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39"/>
      <c r="B84" s="40"/>
      <c r="C84" s="100" t="s">
        <v>156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P85+P123</f>
        <v>0</v>
      </c>
      <c r="Q84" s="97"/>
      <c r="R84" s="195">
        <f>R85+R123</f>
        <v>0</v>
      </c>
      <c r="S84" s="97"/>
      <c r="T84" s="196">
        <f>T85+T123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132</v>
      </c>
      <c r="BK84" s="197">
        <f>BK85+BK123</f>
        <v>0</v>
      </c>
    </row>
    <row r="85" s="12" customFormat="1" ht="25.92" customHeight="1">
      <c r="A85" s="12"/>
      <c r="B85" s="198"/>
      <c r="C85" s="199"/>
      <c r="D85" s="200" t="s">
        <v>75</v>
      </c>
      <c r="E85" s="201" t="s">
        <v>787</v>
      </c>
      <c r="F85" s="201" t="s">
        <v>788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P86+P111+P116</f>
        <v>0</v>
      </c>
      <c r="Q85" s="206"/>
      <c r="R85" s="207">
        <f>R86+R111+R116</f>
        <v>0</v>
      </c>
      <c r="S85" s="206"/>
      <c r="T85" s="208">
        <f>T86+T111+T116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84</v>
      </c>
      <c r="AT85" s="210" t="s">
        <v>75</v>
      </c>
      <c r="AU85" s="210" t="s">
        <v>76</v>
      </c>
      <c r="AY85" s="209" t="s">
        <v>159</v>
      </c>
      <c r="BK85" s="211">
        <f>BK86+BK111+BK116</f>
        <v>0</v>
      </c>
    </row>
    <row r="86" s="12" customFormat="1" ht="22.8" customHeight="1">
      <c r="A86" s="12"/>
      <c r="B86" s="198"/>
      <c r="C86" s="199"/>
      <c r="D86" s="200" t="s">
        <v>75</v>
      </c>
      <c r="E86" s="212" t="s">
        <v>789</v>
      </c>
      <c r="F86" s="212" t="s">
        <v>790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SUM(P87:P110)</f>
        <v>0</v>
      </c>
      <c r="Q86" s="206"/>
      <c r="R86" s="207">
        <f>SUM(R87:R110)</f>
        <v>0</v>
      </c>
      <c r="S86" s="206"/>
      <c r="T86" s="208">
        <f>SUM(T87:T110)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84</v>
      </c>
      <c r="AT86" s="210" t="s">
        <v>75</v>
      </c>
      <c r="AU86" s="210" t="s">
        <v>84</v>
      </c>
      <c r="AY86" s="209" t="s">
        <v>159</v>
      </c>
      <c r="BK86" s="211">
        <f>SUM(BK87:BK110)</f>
        <v>0</v>
      </c>
    </row>
    <row r="87" s="2" customFormat="1" ht="37.8" customHeight="1">
      <c r="A87" s="39"/>
      <c r="B87" s="40"/>
      <c r="C87" s="214" t="s">
        <v>84</v>
      </c>
      <c r="D87" s="214" t="s">
        <v>162</v>
      </c>
      <c r="E87" s="215" t="s">
        <v>791</v>
      </c>
      <c r="F87" s="216" t="s">
        <v>792</v>
      </c>
      <c r="G87" s="217" t="s">
        <v>181</v>
      </c>
      <c r="H87" s="218">
        <v>2</v>
      </c>
      <c r="I87" s="219"/>
      <c r="J87" s="220">
        <f>ROUND(I87*H87,2)</f>
        <v>0</v>
      </c>
      <c r="K87" s="216" t="s">
        <v>279</v>
      </c>
      <c r="L87" s="45"/>
      <c r="M87" s="221" t="s">
        <v>19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167</v>
      </c>
      <c r="AT87" s="225" t="s">
        <v>162</v>
      </c>
      <c r="AU87" s="225" t="s">
        <v>86</v>
      </c>
      <c r="AY87" s="18" t="s">
        <v>159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84</v>
      </c>
      <c r="BK87" s="226">
        <f>ROUND(I87*H87,2)</f>
        <v>0</v>
      </c>
      <c r="BL87" s="18" t="s">
        <v>167</v>
      </c>
      <c r="BM87" s="225" t="s">
        <v>86</v>
      </c>
    </row>
    <row r="88" s="2" customFormat="1">
      <c r="A88" s="39"/>
      <c r="B88" s="40"/>
      <c r="C88" s="41"/>
      <c r="D88" s="234" t="s">
        <v>237</v>
      </c>
      <c r="E88" s="41"/>
      <c r="F88" s="265" t="s">
        <v>793</v>
      </c>
      <c r="G88" s="41"/>
      <c r="H88" s="41"/>
      <c r="I88" s="229"/>
      <c r="J88" s="41"/>
      <c r="K88" s="41"/>
      <c r="L88" s="45"/>
      <c r="M88" s="230"/>
      <c r="N88" s="23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237</v>
      </c>
      <c r="AU88" s="18" t="s">
        <v>86</v>
      </c>
    </row>
    <row r="89" s="2" customFormat="1" ht="33" customHeight="1">
      <c r="A89" s="39"/>
      <c r="B89" s="40"/>
      <c r="C89" s="214" t="s">
        <v>86</v>
      </c>
      <c r="D89" s="214" t="s">
        <v>162</v>
      </c>
      <c r="E89" s="215" t="s">
        <v>794</v>
      </c>
      <c r="F89" s="216" t="s">
        <v>795</v>
      </c>
      <c r="G89" s="217" t="s">
        <v>181</v>
      </c>
      <c r="H89" s="218">
        <v>2</v>
      </c>
      <c r="I89" s="219"/>
      <c r="J89" s="220">
        <f>ROUND(I89*H89,2)</f>
        <v>0</v>
      </c>
      <c r="K89" s="216" t="s">
        <v>279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167</v>
      </c>
      <c r="AT89" s="225" t="s">
        <v>162</v>
      </c>
      <c r="AU89" s="225" t="s">
        <v>86</v>
      </c>
      <c r="AY89" s="18" t="s">
        <v>159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167</v>
      </c>
      <c r="BM89" s="225" t="s">
        <v>167</v>
      </c>
    </row>
    <row r="90" s="2" customFormat="1" ht="24.15" customHeight="1">
      <c r="A90" s="39"/>
      <c r="B90" s="40"/>
      <c r="C90" s="214" t="s">
        <v>160</v>
      </c>
      <c r="D90" s="214" t="s">
        <v>162</v>
      </c>
      <c r="E90" s="215" t="s">
        <v>796</v>
      </c>
      <c r="F90" s="216" t="s">
        <v>797</v>
      </c>
      <c r="G90" s="217" t="s">
        <v>181</v>
      </c>
      <c r="H90" s="218">
        <v>3</v>
      </c>
      <c r="I90" s="219"/>
      <c r="J90" s="220">
        <f>ROUND(I90*H90,2)</f>
        <v>0</v>
      </c>
      <c r="K90" s="216" t="s">
        <v>279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167</v>
      </c>
      <c r="AT90" s="225" t="s">
        <v>162</v>
      </c>
      <c r="AU90" s="225" t="s">
        <v>86</v>
      </c>
      <c r="AY90" s="18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167</v>
      </c>
      <c r="BM90" s="225" t="s">
        <v>198</v>
      </c>
    </row>
    <row r="91" s="2" customFormat="1" ht="16.5" customHeight="1">
      <c r="A91" s="39"/>
      <c r="B91" s="40"/>
      <c r="C91" s="214" t="s">
        <v>167</v>
      </c>
      <c r="D91" s="214" t="s">
        <v>162</v>
      </c>
      <c r="E91" s="215" t="s">
        <v>798</v>
      </c>
      <c r="F91" s="216" t="s">
        <v>799</v>
      </c>
      <c r="G91" s="217" t="s">
        <v>181</v>
      </c>
      <c r="H91" s="218">
        <v>2</v>
      </c>
      <c r="I91" s="219"/>
      <c r="J91" s="220">
        <f>ROUND(I91*H91,2)</f>
        <v>0</v>
      </c>
      <c r="K91" s="216" t="s">
        <v>279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167</v>
      </c>
      <c r="AT91" s="225" t="s">
        <v>162</v>
      </c>
      <c r="AU91" s="225" t="s">
        <v>86</v>
      </c>
      <c r="AY91" s="18" t="s">
        <v>159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167</v>
      </c>
      <c r="BM91" s="225" t="s">
        <v>218</v>
      </c>
    </row>
    <row r="92" s="2" customFormat="1" ht="24.15" customHeight="1">
      <c r="A92" s="39"/>
      <c r="B92" s="40"/>
      <c r="C92" s="214" t="s">
        <v>200</v>
      </c>
      <c r="D92" s="214" t="s">
        <v>162</v>
      </c>
      <c r="E92" s="215" t="s">
        <v>800</v>
      </c>
      <c r="F92" s="216" t="s">
        <v>801</v>
      </c>
      <c r="G92" s="217" t="s">
        <v>181</v>
      </c>
      <c r="H92" s="218">
        <v>2</v>
      </c>
      <c r="I92" s="219"/>
      <c r="J92" s="220">
        <f>ROUND(I92*H92,2)</f>
        <v>0</v>
      </c>
      <c r="K92" s="216" t="s">
        <v>279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167</v>
      </c>
      <c r="AT92" s="225" t="s">
        <v>162</v>
      </c>
      <c r="AU92" s="225" t="s">
        <v>86</v>
      </c>
      <c r="AY92" s="18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167</v>
      </c>
      <c r="BM92" s="225" t="s">
        <v>232</v>
      </c>
    </row>
    <row r="93" s="2" customFormat="1" ht="37.8" customHeight="1">
      <c r="A93" s="39"/>
      <c r="B93" s="40"/>
      <c r="C93" s="214" t="s">
        <v>198</v>
      </c>
      <c r="D93" s="214" t="s">
        <v>162</v>
      </c>
      <c r="E93" s="215" t="s">
        <v>802</v>
      </c>
      <c r="F93" s="216" t="s">
        <v>803</v>
      </c>
      <c r="G93" s="217" t="s">
        <v>181</v>
      </c>
      <c r="H93" s="218">
        <v>2</v>
      </c>
      <c r="I93" s="219"/>
      <c r="J93" s="220">
        <f>ROUND(I93*H93,2)</f>
        <v>0</v>
      </c>
      <c r="K93" s="216" t="s">
        <v>279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162</v>
      </c>
      <c r="AU93" s="225" t="s">
        <v>86</v>
      </c>
      <c r="AY93" s="18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167</v>
      </c>
      <c r="BM93" s="225" t="s">
        <v>255</v>
      </c>
    </row>
    <row r="94" s="2" customFormat="1">
      <c r="A94" s="39"/>
      <c r="B94" s="40"/>
      <c r="C94" s="41"/>
      <c r="D94" s="234" t="s">
        <v>237</v>
      </c>
      <c r="E94" s="41"/>
      <c r="F94" s="265" t="s">
        <v>804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237</v>
      </c>
      <c r="AU94" s="18" t="s">
        <v>86</v>
      </c>
    </row>
    <row r="95" s="2" customFormat="1" ht="24.15" customHeight="1">
      <c r="A95" s="39"/>
      <c r="B95" s="40"/>
      <c r="C95" s="214" t="s">
        <v>211</v>
      </c>
      <c r="D95" s="214" t="s">
        <v>162</v>
      </c>
      <c r="E95" s="215" t="s">
        <v>805</v>
      </c>
      <c r="F95" s="216" t="s">
        <v>806</v>
      </c>
      <c r="G95" s="217" t="s">
        <v>181</v>
      </c>
      <c r="H95" s="218">
        <v>1</v>
      </c>
      <c r="I95" s="219"/>
      <c r="J95" s="220">
        <f>ROUND(I95*H95,2)</f>
        <v>0</v>
      </c>
      <c r="K95" s="216" t="s">
        <v>279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167</v>
      </c>
      <c r="AT95" s="225" t="s">
        <v>162</v>
      </c>
      <c r="AU95" s="225" t="s">
        <v>86</v>
      </c>
      <c r="AY95" s="18" t="s">
        <v>159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167</v>
      </c>
      <c r="BM95" s="225" t="s">
        <v>276</v>
      </c>
    </row>
    <row r="96" s="2" customFormat="1" ht="16.5" customHeight="1">
      <c r="A96" s="39"/>
      <c r="B96" s="40"/>
      <c r="C96" s="214" t="s">
        <v>218</v>
      </c>
      <c r="D96" s="214" t="s">
        <v>162</v>
      </c>
      <c r="E96" s="215" t="s">
        <v>807</v>
      </c>
      <c r="F96" s="216" t="s">
        <v>808</v>
      </c>
      <c r="G96" s="217" t="s">
        <v>181</v>
      </c>
      <c r="H96" s="218">
        <v>2</v>
      </c>
      <c r="I96" s="219"/>
      <c r="J96" s="220">
        <f>ROUND(I96*H96,2)</f>
        <v>0</v>
      </c>
      <c r="K96" s="216" t="s">
        <v>279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167</v>
      </c>
      <c r="AT96" s="225" t="s">
        <v>162</v>
      </c>
      <c r="AU96" s="225" t="s">
        <v>86</v>
      </c>
      <c r="AY96" s="18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167</v>
      </c>
      <c r="BM96" s="225" t="s">
        <v>293</v>
      </c>
    </row>
    <row r="97" s="2" customFormat="1" ht="16.5" customHeight="1">
      <c r="A97" s="39"/>
      <c r="B97" s="40"/>
      <c r="C97" s="214" t="s">
        <v>224</v>
      </c>
      <c r="D97" s="214" t="s">
        <v>162</v>
      </c>
      <c r="E97" s="215" t="s">
        <v>809</v>
      </c>
      <c r="F97" s="216" t="s">
        <v>810</v>
      </c>
      <c r="G97" s="217" t="s">
        <v>181</v>
      </c>
      <c r="H97" s="218">
        <v>2</v>
      </c>
      <c r="I97" s="219"/>
      <c r="J97" s="220">
        <f>ROUND(I97*H97,2)</f>
        <v>0</v>
      </c>
      <c r="K97" s="216" t="s">
        <v>279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167</v>
      </c>
      <c r="AT97" s="225" t="s">
        <v>162</v>
      </c>
      <c r="AU97" s="225" t="s">
        <v>86</v>
      </c>
      <c r="AY97" s="18" t="s">
        <v>159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167</v>
      </c>
      <c r="BM97" s="225" t="s">
        <v>303</v>
      </c>
    </row>
    <row r="98" s="2" customFormat="1" ht="16.5" customHeight="1">
      <c r="A98" s="39"/>
      <c r="B98" s="40"/>
      <c r="C98" s="214" t="s">
        <v>232</v>
      </c>
      <c r="D98" s="214" t="s">
        <v>162</v>
      </c>
      <c r="E98" s="215" t="s">
        <v>811</v>
      </c>
      <c r="F98" s="216" t="s">
        <v>812</v>
      </c>
      <c r="G98" s="217" t="s">
        <v>181</v>
      </c>
      <c r="H98" s="218">
        <v>2</v>
      </c>
      <c r="I98" s="219"/>
      <c r="J98" s="220">
        <f>ROUND(I98*H98,2)</f>
        <v>0</v>
      </c>
      <c r="K98" s="216" t="s">
        <v>279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162</v>
      </c>
      <c r="AU98" s="225" t="s">
        <v>86</v>
      </c>
      <c r="AY98" s="18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167</v>
      </c>
      <c r="BM98" s="225" t="s">
        <v>318</v>
      </c>
    </row>
    <row r="99" s="2" customFormat="1" ht="16.5" customHeight="1">
      <c r="A99" s="39"/>
      <c r="B99" s="40"/>
      <c r="C99" s="214" t="s">
        <v>395</v>
      </c>
      <c r="D99" s="214" t="s">
        <v>162</v>
      </c>
      <c r="E99" s="215" t="s">
        <v>813</v>
      </c>
      <c r="F99" s="216" t="s">
        <v>814</v>
      </c>
      <c r="G99" s="217" t="s">
        <v>181</v>
      </c>
      <c r="H99" s="218">
        <v>2</v>
      </c>
      <c r="I99" s="219"/>
      <c r="J99" s="220">
        <f>ROUND(I99*H99,2)</f>
        <v>0</v>
      </c>
      <c r="K99" s="216" t="s">
        <v>279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162</v>
      </c>
      <c r="AU99" s="225" t="s">
        <v>86</v>
      </c>
      <c r="AY99" s="18" t="s">
        <v>159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167</v>
      </c>
      <c r="BM99" s="225" t="s">
        <v>815</v>
      </c>
    </row>
    <row r="100" s="2" customFormat="1" ht="16.5" customHeight="1">
      <c r="A100" s="39"/>
      <c r="B100" s="40"/>
      <c r="C100" s="214" t="s">
        <v>409</v>
      </c>
      <c r="D100" s="214" t="s">
        <v>162</v>
      </c>
      <c r="E100" s="215" t="s">
        <v>811</v>
      </c>
      <c r="F100" s="216" t="s">
        <v>812</v>
      </c>
      <c r="G100" s="217" t="s">
        <v>181</v>
      </c>
      <c r="H100" s="218">
        <v>2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162</v>
      </c>
      <c r="AU100" s="225" t="s">
        <v>86</v>
      </c>
      <c r="AY100" s="18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167</v>
      </c>
      <c r="BM100" s="225" t="s">
        <v>816</v>
      </c>
    </row>
    <row r="101" s="2" customFormat="1" ht="16.5" customHeight="1">
      <c r="A101" s="39"/>
      <c r="B101" s="40"/>
      <c r="C101" s="214" t="s">
        <v>241</v>
      </c>
      <c r="D101" s="214" t="s">
        <v>162</v>
      </c>
      <c r="E101" s="215" t="s">
        <v>817</v>
      </c>
      <c r="F101" s="216" t="s">
        <v>818</v>
      </c>
      <c r="G101" s="217" t="s">
        <v>181</v>
      </c>
      <c r="H101" s="218">
        <v>2</v>
      </c>
      <c r="I101" s="219"/>
      <c r="J101" s="220">
        <f>ROUND(I101*H101,2)</f>
        <v>0</v>
      </c>
      <c r="K101" s="216" t="s">
        <v>279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162</v>
      </c>
      <c r="AU101" s="225" t="s">
        <v>86</v>
      </c>
      <c r="AY101" s="18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167</v>
      </c>
      <c r="BM101" s="225" t="s">
        <v>331</v>
      </c>
    </row>
    <row r="102" s="2" customFormat="1" ht="16.5" customHeight="1">
      <c r="A102" s="39"/>
      <c r="B102" s="40"/>
      <c r="C102" s="214" t="s">
        <v>255</v>
      </c>
      <c r="D102" s="214" t="s">
        <v>162</v>
      </c>
      <c r="E102" s="215" t="s">
        <v>819</v>
      </c>
      <c r="F102" s="216" t="s">
        <v>820</v>
      </c>
      <c r="G102" s="217" t="s">
        <v>181</v>
      </c>
      <c r="H102" s="218">
        <v>2</v>
      </c>
      <c r="I102" s="219"/>
      <c r="J102" s="220">
        <f>ROUND(I102*H102,2)</f>
        <v>0</v>
      </c>
      <c r="K102" s="216" t="s">
        <v>279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162</v>
      </c>
      <c r="AU102" s="225" t="s">
        <v>86</v>
      </c>
      <c r="AY102" s="18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167</v>
      </c>
      <c r="BM102" s="225" t="s">
        <v>341</v>
      </c>
    </row>
    <row r="103" s="2" customFormat="1" ht="24.15" customHeight="1">
      <c r="A103" s="39"/>
      <c r="B103" s="40"/>
      <c r="C103" s="214" t="s">
        <v>269</v>
      </c>
      <c r="D103" s="214" t="s">
        <v>162</v>
      </c>
      <c r="E103" s="215" t="s">
        <v>821</v>
      </c>
      <c r="F103" s="216" t="s">
        <v>822</v>
      </c>
      <c r="G103" s="217" t="s">
        <v>181</v>
      </c>
      <c r="H103" s="218">
        <v>2</v>
      </c>
      <c r="I103" s="219"/>
      <c r="J103" s="220">
        <f>ROUND(I103*H103,2)</f>
        <v>0</v>
      </c>
      <c r="K103" s="216" t="s">
        <v>279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162</v>
      </c>
      <c r="AU103" s="225" t="s">
        <v>86</v>
      </c>
      <c r="AY103" s="18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167</v>
      </c>
      <c r="BM103" s="225" t="s">
        <v>355</v>
      </c>
    </row>
    <row r="104" s="2" customFormat="1" ht="16.5" customHeight="1">
      <c r="A104" s="39"/>
      <c r="B104" s="40"/>
      <c r="C104" s="214" t="s">
        <v>276</v>
      </c>
      <c r="D104" s="214" t="s">
        <v>162</v>
      </c>
      <c r="E104" s="215" t="s">
        <v>823</v>
      </c>
      <c r="F104" s="216" t="s">
        <v>824</v>
      </c>
      <c r="G104" s="217" t="s">
        <v>181</v>
      </c>
      <c r="H104" s="218">
        <v>2</v>
      </c>
      <c r="I104" s="219"/>
      <c r="J104" s="220">
        <f>ROUND(I104*H104,2)</f>
        <v>0</v>
      </c>
      <c r="K104" s="216" t="s">
        <v>279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167</v>
      </c>
      <c r="AT104" s="225" t="s">
        <v>162</v>
      </c>
      <c r="AU104" s="225" t="s">
        <v>86</v>
      </c>
      <c r="AY104" s="18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167</v>
      </c>
      <c r="BM104" s="225" t="s">
        <v>375</v>
      </c>
    </row>
    <row r="105" s="2" customFormat="1" ht="21.75" customHeight="1">
      <c r="A105" s="39"/>
      <c r="B105" s="40"/>
      <c r="C105" s="214" t="s">
        <v>8</v>
      </c>
      <c r="D105" s="214" t="s">
        <v>162</v>
      </c>
      <c r="E105" s="215" t="s">
        <v>825</v>
      </c>
      <c r="F105" s="216" t="s">
        <v>826</v>
      </c>
      <c r="G105" s="217" t="s">
        <v>827</v>
      </c>
      <c r="H105" s="218">
        <v>9</v>
      </c>
      <c r="I105" s="219"/>
      <c r="J105" s="220">
        <f>ROUND(I105*H105,2)</f>
        <v>0</v>
      </c>
      <c r="K105" s="216" t="s">
        <v>279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162</v>
      </c>
      <c r="AU105" s="225" t="s">
        <v>86</v>
      </c>
      <c r="AY105" s="18" t="s">
        <v>159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167</v>
      </c>
      <c r="BM105" s="225" t="s">
        <v>388</v>
      </c>
    </row>
    <row r="106" s="2" customFormat="1" ht="24.15" customHeight="1">
      <c r="A106" s="39"/>
      <c r="B106" s="40"/>
      <c r="C106" s="214" t="s">
        <v>293</v>
      </c>
      <c r="D106" s="214" t="s">
        <v>162</v>
      </c>
      <c r="E106" s="215" t="s">
        <v>828</v>
      </c>
      <c r="F106" s="216" t="s">
        <v>829</v>
      </c>
      <c r="G106" s="217" t="s">
        <v>827</v>
      </c>
      <c r="H106" s="218">
        <v>72</v>
      </c>
      <c r="I106" s="219"/>
      <c r="J106" s="220">
        <f>ROUND(I106*H106,2)</f>
        <v>0</v>
      </c>
      <c r="K106" s="216" t="s">
        <v>279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162</v>
      </c>
      <c r="AU106" s="225" t="s">
        <v>86</v>
      </c>
      <c r="AY106" s="18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167</v>
      </c>
      <c r="BM106" s="225" t="s">
        <v>409</v>
      </c>
    </row>
    <row r="107" s="2" customFormat="1" ht="24.15" customHeight="1">
      <c r="A107" s="39"/>
      <c r="B107" s="40"/>
      <c r="C107" s="214" t="s">
        <v>298</v>
      </c>
      <c r="D107" s="214" t="s">
        <v>162</v>
      </c>
      <c r="E107" s="215" t="s">
        <v>830</v>
      </c>
      <c r="F107" s="216" t="s">
        <v>831</v>
      </c>
      <c r="G107" s="217" t="s">
        <v>827</v>
      </c>
      <c r="H107" s="218">
        <v>72</v>
      </c>
      <c r="I107" s="219"/>
      <c r="J107" s="220">
        <f>ROUND(I107*H107,2)</f>
        <v>0</v>
      </c>
      <c r="K107" s="216" t="s">
        <v>279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162</v>
      </c>
      <c r="AU107" s="225" t="s">
        <v>86</v>
      </c>
      <c r="AY107" s="18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167</v>
      </c>
      <c r="BM107" s="225" t="s">
        <v>419</v>
      </c>
    </row>
    <row r="108" s="2" customFormat="1" ht="24.15" customHeight="1">
      <c r="A108" s="39"/>
      <c r="B108" s="40"/>
      <c r="C108" s="214" t="s">
        <v>303</v>
      </c>
      <c r="D108" s="214" t="s">
        <v>162</v>
      </c>
      <c r="E108" s="215" t="s">
        <v>832</v>
      </c>
      <c r="F108" s="216" t="s">
        <v>833</v>
      </c>
      <c r="G108" s="217" t="s">
        <v>834</v>
      </c>
      <c r="H108" s="218">
        <v>1</v>
      </c>
      <c r="I108" s="219"/>
      <c r="J108" s="220">
        <f>ROUND(I108*H108,2)</f>
        <v>0</v>
      </c>
      <c r="K108" s="216" t="s">
        <v>279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167</v>
      </c>
      <c r="AT108" s="225" t="s">
        <v>162</v>
      </c>
      <c r="AU108" s="225" t="s">
        <v>86</v>
      </c>
      <c r="AY108" s="18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167</v>
      </c>
      <c r="BM108" s="225" t="s">
        <v>432</v>
      </c>
    </row>
    <row r="109" s="2" customFormat="1" ht="62.7" customHeight="1">
      <c r="A109" s="39"/>
      <c r="B109" s="40"/>
      <c r="C109" s="214" t="s">
        <v>414</v>
      </c>
      <c r="D109" s="214" t="s">
        <v>162</v>
      </c>
      <c r="E109" s="215" t="s">
        <v>835</v>
      </c>
      <c r="F109" s="216" t="s">
        <v>836</v>
      </c>
      <c r="G109" s="217" t="s">
        <v>181</v>
      </c>
      <c r="H109" s="218">
        <v>2</v>
      </c>
      <c r="I109" s="219"/>
      <c r="J109" s="220">
        <f>ROUND(I109*H109,2)</f>
        <v>0</v>
      </c>
      <c r="K109" s="216" t="s">
        <v>279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162</v>
      </c>
      <c r="AU109" s="225" t="s">
        <v>86</v>
      </c>
      <c r="AY109" s="18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167</v>
      </c>
      <c r="BM109" s="225" t="s">
        <v>837</v>
      </c>
    </row>
    <row r="110" s="2" customFormat="1" ht="16.5" customHeight="1">
      <c r="A110" s="39"/>
      <c r="B110" s="40"/>
      <c r="C110" s="214" t="s">
        <v>318</v>
      </c>
      <c r="D110" s="214" t="s">
        <v>162</v>
      </c>
      <c r="E110" s="215" t="s">
        <v>838</v>
      </c>
      <c r="F110" s="216" t="s">
        <v>839</v>
      </c>
      <c r="G110" s="217" t="s">
        <v>181</v>
      </c>
      <c r="H110" s="218">
        <v>2</v>
      </c>
      <c r="I110" s="219"/>
      <c r="J110" s="220">
        <f>ROUND(I110*H110,2)</f>
        <v>0</v>
      </c>
      <c r="K110" s="216" t="s">
        <v>279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167</v>
      </c>
      <c r="AT110" s="225" t="s">
        <v>162</v>
      </c>
      <c r="AU110" s="225" t="s">
        <v>86</v>
      </c>
      <c r="AY110" s="18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167</v>
      </c>
      <c r="BM110" s="225" t="s">
        <v>459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840</v>
      </c>
      <c r="F111" s="212" t="s">
        <v>841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84</v>
      </c>
      <c r="AT111" s="210" t="s">
        <v>75</v>
      </c>
      <c r="AU111" s="210" t="s">
        <v>84</v>
      </c>
      <c r="AY111" s="209" t="s">
        <v>159</v>
      </c>
      <c r="BK111" s="211">
        <f>SUM(BK112:BK115)</f>
        <v>0</v>
      </c>
    </row>
    <row r="112" s="2" customFormat="1" ht="21.75" customHeight="1">
      <c r="A112" s="39"/>
      <c r="B112" s="40"/>
      <c r="C112" s="214" t="s">
        <v>7</v>
      </c>
      <c r="D112" s="214" t="s">
        <v>162</v>
      </c>
      <c r="E112" s="215" t="s">
        <v>842</v>
      </c>
      <c r="F112" s="216" t="s">
        <v>843</v>
      </c>
      <c r="G112" s="217" t="s">
        <v>165</v>
      </c>
      <c r="H112" s="218">
        <v>23</v>
      </c>
      <c r="I112" s="219"/>
      <c r="J112" s="220">
        <f>ROUND(I112*H112,2)</f>
        <v>0</v>
      </c>
      <c r="K112" s="216" t="s">
        <v>279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167</v>
      </c>
      <c r="AT112" s="225" t="s">
        <v>162</v>
      </c>
      <c r="AU112" s="225" t="s">
        <v>86</v>
      </c>
      <c r="AY112" s="18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167</v>
      </c>
      <c r="BM112" s="225" t="s">
        <v>472</v>
      </c>
    </row>
    <row r="113" s="2" customFormat="1" ht="16.5" customHeight="1">
      <c r="A113" s="39"/>
      <c r="B113" s="40"/>
      <c r="C113" s="214" t="s">
        <v>331</v>
      </c>
      <c r="D113" s="214" t="s">
        <v>162</v>
      </c>
      <c r="E113" s="215" t="s">
        <v>844</v>
      </c>
      <c r="F113" s="216" t="s">
        <v>845</v>
      </c>
      <c r="G113" s="217" t="s">
        <v>165</v>
      </c>
      <c r="H113" s="218">
        <v>23</v>
      </c>
      <c r="I113" s="219"/>
      <c r="J113" s="220">
        <f>ROUND(I113*H113,2)</f>
        <v>0</v>
      </c>
      <c r="K113" s="216" t="s">
        <v>279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167</v>
      </c>
      <c r="AT113" s="225" t="s">
        <v>162</v>
      </c>
      <c r="AU113" s="225" t="s">
        <v>86</v>
      </c>
      <c r="AY113" s="18" t="s">
        <v>159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167</v>
      </c>
      <c r="BM113" s="225" t="s">
        <v>484</v>
      </c>
    </row>
    <row r="114" s="2" customFormat="1" ht="21.75" customHeight="1">
      <c r="A114" s="39"/>
      <c r="B114" s="40"/>
      <c r="C114" s="214" t="s">
        <v>336</v>
      </c>
      <c r="D114" s="214" t="s">
        <v>162</v>
      </c>
      <c r="E114" s="215" t="s">
        <v>846</v>
      </c>
      <c r="F114" s="216" t="s">
        <v>847</v>
      </c>
      <c r="G114" s="217" t="s">
        <v>165</v>
      </c>
      <c r="H114" s="218">
        <v>20</v>
      </c>
      <c r="I114" s="219"/>
      <c r="J114" s="220">
        <f>ROUND(I114*H114,2)</f>
        <v>0</v>
      </c>
      <c r="K114" s="216" t="s">
        <v>279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162</v>
      </c>
      <c r="AU114" s="225" t="s">
        <v>86</v>
      </c>
      <c r="AY114" s="18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167</v>
      </c>
      <c r="BM114" s="225" t="s">
        <v>492</v>
      </c>
    </row>
    <row r="115" s="2" customFormat="1" ht="16.5" customHeight="1">
      <c r="A115" s="39"/>
      <c r="B115" s="40"/>
      <c r="C115" s="214" t="s">
        <v>341</v>
      </c>
      <c r="D115" s="214" t="s">
        <v>162</v>
      </c>
      <c r="E115" s="215" t="s">
        <v>848</v>
      </c>
      <c r="F115" s="216" t="s">
        <v>849</v>
      </c>
      <c r="G115" s="217" t="s">
        <v>165</v>
      </c>
      <c r="H115" s="218">
        <v>20</v>
      </c>
      <c r="I115" s="219"/>
      <c r="J115" s="220">
        <f>ROUND(I115*H115,2)</f>
        <v>0</v>
      </c>
      <c r="K115" s="216" t="s">
        <v>279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167</v>
      </c>
      <c r="AT115" s="225" t="s">
        <v>162</v>
      </c>
      <c r="AU115" s="225" t="s">
        <v>86</v>
      </c>
      <c r="AY115" s="18" t="s">
        <v>159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167</v>
      </c>
      <c r="BM115" s="225" t="s">
        <v>500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850</v>
      </c>
      <c r="F116" s="212" t="s">
        <v>851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SUM(P117:P122)</f>
        <v>0</v>
      </c>
      <c r="Q116" s="206"/>
      <c r="R116" s="207">
        <f>SUM(R117:R122)</f>
        <v>0</v>
      </c>
      <c r="S116" s="206"/>
      <c r="T116" s="208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84</v>
      </c>
      <c r="AT116" s="210" t="s">
        <v>75</v>
      </c>
      <c r="AU116" s="210" t="s">
        <v>84</v>
      </c>
      <c r="AY116" s="209" t="s">
        <v>159</v>
      </c>
      <c r="BK116" s="211">
        <f>SUM(BK117:BK122)</f>
        <v>0</v>
      </c>
    </row>
    <row r="117" s="2" customFormat="1" ht="37.8" customHeight="1">
      <c r="A117" s="39"/>
      <c r="B117" s="40"/>
      <c r="C117" s="214" t="s">
        <v>348</v>
      </c>
      <c r="D117" s="214" t="s">
        <v>162</v>
      </c>
      <c r="E117" s="215" t="s">
        <v>852</v>
      </c>
      <c r="F117" s="216" t="s">
        <v>853</v>
      </c>
      <c r="G117" s="217" t="s">
        <v>568</v>
      </c>
      <c r="H117" s="218">
        <v>50</v>
      </c>
      <c r="I117" s="219"/>
      <c r="J117" s="220">
        <f>ROUND(I117*H117,2)</f>
        <v>0</v>
      </c>
      <c r="K117" s="216" t="s">
        <v>279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167</v>
      </c>
      <c r="AT117" s="225" t="s">
        <v>162</v>
      </c>
      <c r="AU117" s="225" t="s">
        <v>86</v>
      </c>
      <c r="AY117" s="18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167</v>
      </c>
      <c r="BM117" s="225" t="s">
        <v>512</v>
      </c>
    </row>
    <row r="118" s="2" customFormat="1" ht="16.5" customHeight="1">
      <c r="A118" s="39"/>
      <c r="B118" s="40"/>
      <c r="C118" s="214" t="s">
        <v>355</v>
      </c>
      <c r="D118" s="214" t="s">
        <v>162</v>
      </c>
      <c r="E118" s="215" t="s">
        <v>854</v>
      </c>
      <c r="F118" s="216" t="s">
        <v>855</v>
      </c>
      <c r="G118" s="217" t="s">
        <v>181</v>
      </c>
      <c r="H118" s="218">
        <v>4</v>
      </c>
      <c r="I118" s="219"/>
      <c r="J118" s="220">
        <f>ROUND(I118*H118,2)</f>
        <v>0</v>
      </c>
      <c r="K118" s="216" t="s">
        <v>279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162</v>
      </c>
      <c r="AU118" s="225" t="s">
        <v>86</v>
      </c>
      <c r="AY118" s="18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167</v>
      </c>
      <c r="BM118" s="225" t="s">
        <v>521</v>
      </c>
    </row>
    <row r="119" s="2" customFormat="1" ht="16.5" customHeight="1">
      <c r="A119" s="39"/>
      <c r="B119" s="40"/>
      <c r="C119" s="214" t="s">
        <v>364</v>
      </c>
      <c r="D119" s="214" t="s">
        <v>162</v>
      </c>
      <c r="E119" s="215" t="s">
        <v>856</v>
      </c>
      <c r="F119" s="216" t="s">
        <v>857</v>
      </c>
      <c r="G119" s="217" t="s">
        <v>858</v>
      </c>
      <c r="H119" s="218">
        <v>10</v>
      </c>
      <c r="I119" s="219"/>
      <c r="J119" s="220">
        <f>ROUND(I119*H119,2)</f>
        <v>0</v>
      </c>
      <c r="K119" s="216" t="s">
        <v>279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167</v>
      </c>
      <c r="AT119" s="225" t="s">
        <v>162</v>
      </c>
      <c r="AU119" s="225" t="s">
        <v>86</v>
      </c>
      <c r="AY119" s="18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167</v>
      </c>
      <c r="BM119" s="225" t="s">
        <v>536</v>
      </c>
    </row>
    <row r="120" s="2" customFormat="1" ht="16.5" customHeight="1">
      <c r="A120" s="39"/>
      <c r="B120" s="40"/>
      <c r="C120" s="214" t="s">
        <v>375</v>
      </c>
      <c r="D120" s="214" t="s">
        <v>162</v>
      </c>
      <c r="E120" s="215" t="s">
        <v>859</v>
      </c>
      <c r="F120" s="216" t="s">
        <v>860</v>
      </c>
      <c r="G120" s="217" t="s">
        <v>482</v>
      </c>
      <c r="H120" s="218">
        <v>1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162</v>
      </c>
      <c r="AU120" s="225" t="s">
        <v>86</v>
      </c>
      <c r="AY120" s="18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167</v>
      </c>
      <c r="BM120" s="225" t="s">
        <v>548</v>
      </c>
    </row>
    <row r="121" s="2" customFormat="1" ht="16.5" customHeight="1">
      <c r="A121" s="39"/>
      <c r="B121" s="40"/>
      <c r="C121" s="214" t="s">
        <v>381</v>
      </c>
      <c r="D121" s="214" t="s">
        <v>162</v>
      </c>
      <c r="E121" s="215" t="s">
        <v>861</v>
      </c>
      <c r="F121" s="216" t="s">
        <v>862</v>
      </c>
      <c r="G121" s="217" t="s">
        <v>858</v>
      </c>
      <c r="H121" s="218">
        <v>32</v>
      </c>
      <c r="I121" s="219"/>
      <c r="J121" s="220">
        <f>ROUND(I121*H121,2)</f>
        <v>0</v>
      </c>
      <c r="K121" s="216" t="s">
        <v>279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162</v>
      </c>
      <c r="AU121" s="225" t="s">
        <v>86</v>
      </c>
      <c r="AY121" s="18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167</v>
      </c>
      <c r="BM121" s="225" t="s">
        <v>560</v>
      </c>
    </row>
    <row r="122" s="2" customFormat="1" ht="24.15" customHeight="1">
      <c r="A122" s="39"/>
      <c r="B122" s="40"/>
      <c r="C122" s="214" t="s">
        <v>388</v>
      </c>
      <c r="D122" s="214" t="s">
        <v>162</v>
      </c>
      <c r="E122" s="215" t="s">
        <v>863</v>
      </c>
      <c r="F122" s="216" t="s">
        <v>864</v>
      </c>
      <c r="G122" s="217" t="s">
        <v>858</v>
      </c>
      <c r="H122" s="218">
        <v>10</v>
      </c>
      <c r="I122" s="219"/>
      <c r="J122" s="220">
        <f>ROUND(I122*H122,2)</f>
        <v>0</v>
      </c>
      <c r="K122" s="216" t="s">
        <v>279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167</v>
      </c>
      <c r="AT122" s="225" t="s">
        <v>162</v>
      </c>
      <c r="AU122" s="225" t="s">
        <v>86</v>
      </c>
      <c r="AY122" s="18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167</v>
      </c>
      <c r="BM122" s="225" t="s">
        <v>708</v>
      </c>
    </row>
    <row r="123" s="12" customFormat="1" ht="25.92" customHeight="1">
      <c r="A123" s="12"/>
      <c r="B123" s="198"/>
      <c r="C123" s="199"/>
      <c r="D123" s="200" t="s">
        <v>75</v>
      </c>
      <c r="E123" s="201" t="s">
        <v>558</v>
      </c>
      <c r="F123" s="201" t="s">
        <v>559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SUM(P124:P125)</f>
        <v>0</v>
      </c>
      <c r="Q123" s="206"/>
      <c r="R123" s="207">
        <f>SUM(R124:R125)</f>
        <v>0</v>
      </c>
      <c r="S123" s="206"/>
      <c r="T123" s="208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167</v>
      </c>
      <c r="AT123" s="210" t="s">
        <v>75</v>
      </c>
      <c r="AU123" s="210" t="s">
        <v>76</v>
      </c>
      <c r="AY123" s="209" t="s">
        <v>159</v>
      </c>
      <c r="BK123" s="211">
        <f>SUM(BK124:BK125)</f>
        <v>0</v>
      </c>
    </row>
    <row r="124" s="2" customFormat="1" ht="24.15" customHeight="1">
      <c r="A124" s="39"/>
      <c r="B124" s="40"/>
      <c r="C124" s="214" t="s">
        <v>419</v>
      </c>
      <c r="D124" s="214" t="s">
        <v>162</v>
      </c>
      <c r="E124" s="215" t="s">
        <v>776</v>
      </c>
      <c r="F124" s="216" t="s">
        <v>777</v>
      </c>
      <c r="G124" s="217" t="s">
        <v>482</v>
      </c>
      <c r="H124" s="218">
        <v>1</v>
      </c>
      <c r="I124" s="219"/>
      <c r="J124" s="220">
        <f>ROUND(I124*H124,2)</f>
        <v>0</v>
      </c>
      <c r="K124" s="216" t="s">
        <v>279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162</v>
      </c>
      <c r="AU124" s="225" t="s">
        <v>84</v>
      </c>
      <c r="AY124" s="18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167</v>
      </c>
      <c r="BM124" s="225" t="s">
        <v>865</v>
      </c>
    </row>
    <row r="125" s="2" customFormat="1" ht="44.25" customHeight="1">
      <c r="A125" s="39"/>
      <c r="B125" s="40"/>
      <c r="C125" s="214" t="s">
        <v>425</v>
      </c>
      <c r="D125" s="214" t="s">
        <v>162</v>
      </c>
      <c r="E125" s="215" t="s">
        <v>779</v>
      </c>
      <c r="F125" s="216" t="s">
        <v>780</v>
      </c>
      <c r="G125" s="217" t="s">
        <v>482</v>
      </c>
      <c r="H125" s="218">
        <v>1</v>
      </c>
      <c r="I125" s="219"/>
      <c r="J125" s="220">
        <f>ROUND(I125*H125,2)</f>
        <v>0</v>
      </c>
      <c r="K125" s="216" t="s">
        <v>279</v>
      </c>
      <c r="L125" s="45"/>
      <c r="M125" s="276" t="s">
        <v>19</v>
      </c>
      <c r="N125" s="277" t="s">
        <v>47</v>
      </c>
      <c r="O125" s="278"/>
      <c r="P125" s="279">
        <f>O125*H125</f>
        <v>0</v>
      </c>
      <c r="Q125" s="279">
        <v>0</v>
      </c>
      <c r="R125" s="279">
        <f>Q125*H125</f>
        <v>0</v>
      </c>
      <c r="S125" s="279">
        <v>0</v>
      </c>
      <c r="T125" s="28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167</v>
      </c>
      <c r="AT125" s="225" t="s">
        <v>162</v>
      </c>
      <c r="AU125" s="225" t="s">
        <v>84</v>
      </c>
      <c r="AY125" s="18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167</v>
      </c>
      <c r="BM125" s="225" t="s">
        <v>866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u5tpUXjj1/Ai42vhUcEX5A0mX6n0igwa6bVjK1oi4jLwlZkmyRqpGVpFqXccQK6qgFkx9sQvavjEjTpNl3X55A==" hashValue="vIZKlJwf4awxk7QxvfskcjLBm9TmxVWAXSUNnOyAazkUalsacEHmUF0qozEHqiVxwWgU5nuSp+YPUi4ZdClNqw==" algorithmName="SHA-512" password="CC35"/>
  <autoFilter ref="C83:K12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867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24. 8. 2022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>60733098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Brněnské komunikace a.s.</v>
      </c>
      <c r="F15" s="39"/>
      <c r="G15" s="39"/>
      <c r="H15" s="39"/>
      <c r="I15" s="144" t="s">
        <v>29</v>
      </c>
      <c r="J15" s="134" t="str">
        <f>IF('Rekapitulace stavby'!AN11="","",'Rekapitulace stavby'!AN11)</f>
        <v>CZ60733098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>05029520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>Cube project s.r.o.</v>
      </c>
      <c r="F21" s="39"/>
      <c r="G21" s="39"/>
      <c r="H21" s="39"/>
      <c r="I21" s="144" t="s">
        <v>29</v>
      </c>
      <c r="J21" s="134" t="str">
        <f>IF('Rekapitulace stavby'!AN17="","",'Rekapitulace stavby'!AN17)</f>
        <v>CZ05029520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Ing. Vojtěch Biolek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ROUND(J86,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ROUND((SUM(BE86:BE181)),  2)</f>
        <v>0</v>
      </c>
      <c r="G33" s="39"/>
      <c r="H33" s="39"/>
      <c r="I33" s="159">
        <v>0.20999999999999999</v>
      </c>
      <c r="J33" s="158">
        <f>ROUND(((SUM(BE86:BE181))*I33),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ROUND((SUM(BF86:BF181)),  2)</f>
        <v>0</v>
      </c>
      <c r="G34" s="39"/>
      <c r="H34" s="39"/>
      <c r="I34" s="159">
        <v>0.14999999999999999</v>
      </c>
      <c r="J34" s="158">
        <f>ROUND(((SUM(BF86:BF181))*I34),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ROUND((SUM(BG86:BG181)),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ROUND((SUM(BH86:BH181)),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ROUND((SUM(BI86:BI181)),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129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71" t="str">
        <f>E7</f>
        <v xml:space="preserve">Vybudování záložní serverovny v areálu BKOM Masná – Porážka pro zálohu IS BKOM a systémů v majetku SMB  ve správě BKOM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D.1.4.3 - Silnoproudé elektroinstalace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24. 8. 2022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Brněnské komunikace a.s.</v>
      </c>
      <c r="G54" s="41"/>
      <c r="H54" s="41"/>
      <c r="I54" s="33" t="s">
        <v>33</v>
      </c>
      <c r="J54" s="37" t="str">
        <f>E21</f>
        <v>Cube project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Vojtěch Biolek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130</v>
      </c>
      <c r="D57" s="173"/>
      <c r="E57" s="173"/>
      <c r="F57" s="173"/>
      <c r="G57" s="173"/>
      <c r="H57" s="173"/>
      <c r="I57" s="173"/>
      <c r="J57" s="174" t="s">
        <v>131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132</v>
      </c>
    </row>
    <row r="60" s="9" customFormat="1" ht="24.96" customHeight="1">
      <c r="A60" s="9"/>
      <c r="B60" s="176"/>
      <c r="C60" s="177"/>
      <c r="D60" s="178" t="s">
        <v>868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869</v>
      </c>
      <c r="E61" s="179"/>
      <c r="F61" s="179"/>
      <c r="G61" s="179"/>
      <c r="H61" s="179"/>
      <c r="I61" s="179"/>
      <c r="J61" s="180">
        <f>J102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870</v>
      </c>
      <c r="E62" s="179"/>
      <c r="F62" s="179"/>
      <c r="G62" s="179"/>
      <c r="H62" s="179"/>
      <c r="I62" s="179"/>
      <c r="J62" s="180">
        <f>J112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26"/>
      <c r="D63" s="183" t="s">
        <v>871</v>
      </c>
      <c r="E63" s="184"/>
      <c r="F63" s="184"/>
      <c r="G63" s="184"/>
      <c r="H63" s="184"/>
      <c r="I63" s="184"/>
      <c r="J63" s="185">
        <f>J113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872</v>
      </c>
      <c r="E64" s="184"/>
      <c r="F64" s="184"/>
      <c r="G64" s="184"/>
      <c r="H64" s="184"/>
      <c r="I64" s="184"/>
      <c r="J64" s="185">
        <f>J140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873</v>
      </c>
      <c r="E65" s="184"/>
      <c r="F65" s="184"/>
      <c r="G65" s="184"/>
      <c r="H65" s="184"/>
      <c r="I65" s="184"/>
      <c r="J65" s="185">
        <f>J159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143</v>
      </c>
      <c r="E66" s="179"/>
      <c r="F66" s="179"/>
      <c r="G66" s="179"/>
      <c r="H66" s="179"/>
      <c r="I66" s="179"/>
      <c r="J66" s="180">
        <f>J169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144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39.75" customHeight="1">
      <c r="A76" s="39"/>
      <c r="B76" s="40"/>
      <c r="C76" s="41"/>
      <c r="D76" s="41"/>
      <c r="E76" s="171" t="str">
        <f>E7</f>
        <v xml:space="preserve">Vybudování záložní serverovny v areálu BKOM Masná – Porážka pro zálohu IS BKOM a systémů v majetku SMB  ve správě BKOM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127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D.1.4.3 - Silnoproudé elektroinstalace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24. 8. 2022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Brněnské komunikace a.s.</v>
      </c>
      <c r="G82" s="41"/>
      <c r="H82" s="41"/>
      <c r="I82" s="33" t="s">
        <v>33</v>
      </c>
      <c r="J82" s="37" t="str">
        <f>E21</f>
        <v>Cube project s.r.o.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>Ing. Vojtěch Biolek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7"/>
      <c r="B85" s="188"/>
      <c r="C85" s="189" t="s">
        <v>145</v>
      </c>
      <c r="D85" s="190" t="s">
        <v>61</v>
      </c>
      <c r="E85" s="190" t="s">
        <v>57</v>
      </c>
      <c r="F85" s="190" t="s">
        <v>58</v>
      </c>
      <c r="G85" s="190" t="s">
        <v>146</v>
      </c>
      <c r="H85" s="190" t="s">
        <v>147</v>
      </c>
      <c r="I85" s="190" t="s">
        <v>148</v>
      </c>
      <c r="J85" s="190" t="s">
        <v>131</v>
      </c>
      <c r="K85" s="191" t="s">
        <v>149</v>
      </c>
      <c r="L85" s="192"/>
      <c r="M85" s="93" t="s">
        <v>19</v>
      </c>
      <c r="N85" s="94" t="s">
        <v>46</v>
      </c>
      <c r="O85" s="94" t="s">
        <v>150</v>
      </c>
      <c r="P85" s="94" t="s">
        <v>151</v>
      </c>
      <c r="Q85" s="94" t="s">
        <v>152</v>
      </c>
      <c r="R85" s="94" t="s">
        <v>153</v>
      </c>
      <c r="S85" s="94" t="s">
        <v>154</v>
      </c>
      <c r="T85" s="95" t="s">
        <v>155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39"/>
      <c r="B86" s="40"/>
      <c r="C86" s="100" t="s">
        <v>156</v>
      </c>
      <c r="D86" s="41"/>
      <c r="E86" s="41"/>
      <c r="F86" s="41"/>
      <c r="G86" s="41"/>
      <c r="H86" s="41"/>
      <c r="I86" s="41"/>
      <c r="J86" s="193">
        <f>BK86</f>
        <v>0</v>
      </c>
      <c r="K86" s="41"/>
      <c r="L86" s="45"/>
      <c r="M86" s="96"/>
      <c r="N86" s="194"/>
      <c r="O86" s="97"/>
      <c r="P86" s="195">
        <f>P87+P102+P112+P169</f>
        <v>0</v>
      </c>
      <c r="Q86" s="97"/>
      <c r="R86" s="195">
        <f>R87+R102+R112+R169</f>
        <v>0</v>
      </c>
      <c r="S86" s="97"/>
      <c r="T86" s="196">
        <f>T87+T102+T112+T169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132</v>
      </c>
      <c r="BK86" s="197">
        <f>BK87+BK102+BK112+BK169</f>
        <v>0</v>
      </c>
    </row>
    <row r="87" s="12" customFormat="1" ht="25.92" customHeight="1">
      <c r="A87" s="12"/>
      <c r="B87" s="198"/>
      <c r="C87" s="199"/>
      <c r="D87" s="200" t="s">
        <v>75</v>
      </c>
      <c r="E87" s="201" t="s">
        <v>787</v>
      </c>
      <c r="F87" s="201" t="s">
        <v>874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SUM(P88:P101)</f>
        <v>0</v>
      </c>
      <c r="Q87" s="206"/>
      <c r="R87" s="207">
        <f>SUM(R88:R101)</f>
        <v>0</v>
      </c>
      <c r="S87" s="206"/>
      <c r="T87" s="208">
        <f>SUM(T88:T101)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84</v>
      </c>
      <c r="AT87" s="210" t="s">
        <v>75</v>
      </c>
      <c r="AU87" s="210" t="s">
        <v>76</v>
      </c>
      <c r="AY87" s="209" t="s">
        <v>159</v>
      </c>
      <c r="BK87" s="211">
        <f>SUM(BK88:BK101)</f>
        <v>0</v>
      </c>
    </row>
    <row r="88" s="2" customFormat="1" ht="16.5" customHeight="1">
      <c r="A88" s="39"/>
      <c r="B88" s="40"/>
      <c r="C88" s="214" t="s">
        <v>84</v>
      </c>
      <c r="D88" s="214" t="s">
        <v>162</v>
      </c>
      <c r="E88" s="215" t="s">
        <v>875</v>
      </c>
      <c r="F88" s="216" t="s">
        <v>876</v>
      </c>
      <c r="G88" s="217" t="s">
        <v>877</v>
      </c>
      <c r="H88" s="218">
        <v>3</v>
      </c>
      <c r="I88" s="219"/>
      <c r="J88" s="220">
        <f>ROUND(I88*H88,2)</f>
        <v>0</v>
      </c>
      <c r="K88" s="216" t="s">
        <v>279</v>
      </c>
      <c r="L88" s="45"/>
      <c r="M88" s="221" t="s">
        <v>19</v>
      </c>
      <c r="N88" s="222" t="s">
        <v>47</v>
      </c>
      <c r="O88" s="85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167</v>
      </c>
      <c r="AT88" s="225" t="s">
        <v>162</v>
      </c>
      <c r="AU88" s="225" t="s">
        <v>84</v>
      </c>
      <c r="AY88" s="18" t="s">
        <v>159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84</v>
      </c>
      <c r="BK88" s="226">
        <f>ROUND(I88*H88,2)</f>
        <v>0</v>
      </c>
      <c r="BL88" s="18" t="s">
        <v>167</v>
      </c>
      <c r="BM88" s="225" t="s">
        <v>86</v>
      </c>
    </row>
    <row r="89" s="2" customFormat="1" ht="16.5" customHeight="1">
      <c r="A89" s="39"/>
      <c r="B89" s="40"/>
      <c r="C89" s="214" t="s">
        <v>86</v>
      </c>
      <c r="D89" s="214" t="s">
        <v>162</v>
      </c>
      <c r="E89" s="215" t="s">
        <v>878</v>
      </c>
      <c r="F89" s="216" t="s">
        <v>879</v>
      </c>
      <c r="G89" s="217" t="s">
        <v>877</v>
      </c>
      <c r="H89" s="218">
        <v>10</v>
      </c>
      <c r="I89" s="219"/>
      <c r="J89" s="220">
        <f>ROUND(I89*H89,2)</f>
        <v>0</v>
      </c>
      <c r="K89" s="216" t="s">
        <v>279</v>
      </c>
      <c r="L89" s="45"/>
      <c r="M89" s="221" t="s">
        <v>19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167</v>
      </c>
      <c r="AT89" s="225" t="s">
        <v>162</v>
      </c>
      <c r="AU89" s="225" t="s">
        <v>84</v>
      </c>
      <c r="AY89" s="18" t="s">
        <v>159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84</v>
      </c>
      <c r="BK89" s="226">
        <f>ROUND(I89*H89,2)</f>
        <v>0</v>
      </c>
      <c r="BL89" s="18" t="s">
        <v>167</v>
      </c>
      <c r="BM89" s="225" t="s">
        <v>167</v>
      </c>
    </row>
    <row r="90" s="2" customFormat="1" ht="16.5" customHeight="1">
      <c r="A90" s="39"/>
      <c r="B90" s="40"/>
      <c r="C90" s="214" t="s">
        <v>160</v>
      </c>
      <c r="D90" s="214" t="s">
        <v>162</v>
      </c>
      <c r="E90" s="215" t="s">
        <v>880</v>
      </c>
      <c r="F90" s="216" t="s">
        <v>881</v>
      </c>
      <c r="G90" s="217" t="s">
        <v>877</v>
      </c>
      <c r="H90" s="218">
        <v>2</v>
      </c>
      <c r="I90" s="219"/>
      <c r="J90" s="220">
        <f>ROUND(I90*H90,2)</f>
        <v>0</v>
      </c>
      <c r="K90" s="216" t="s">
        <v>279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167</v>
      </c>
      <c r="AT90" s="225" t="s">
        <v>162</v>
      </c>
      <c r="AU90" s="225" t="s">
        <v>84</v>
      </c>
      <c r="AY90" s="18" t="s">
        <v>159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84</v>
      </c>
      <c r="BK90" s="226">
        <f>ROUND(I90*H90,2)</f>
        <v>0</v>
      </c>
      <c r="BL90" s="18" t="s">
        <v>167</v>
      </c>
      <c r="BM90" s="225" t="s">
        <v>198</v>
      </c>
    </row>
    <row r="91" s="2" customFormat="1" ht="16.5" customHeight="1">
      <c r="A91" s="39"/>
      <c r="B91" s="40"/>
      <c r="C91" s="214" t="s">
        <v>167</v>
      </c>
      <c r="D91" s="214" t="s">
        <v>162</v>
      </c>
      <c r="E91" s="215" t="s">
        <v>882</v>
      </c>
      <c r="F91" s="216" t="s">
        <v>883</v>
      </c>
      <c r="G91" s="217" t="s">
        <v>877</v>
      </c>
      <c r="H91" s="218">
        <v>90</v>
      </c>
      <c r="I91" s="219"/>
      <c r="J91" s="220">
        <f>ROUND(I91*H91,2)</f>
        <v>0</v>
      </c>
      <c r="K91" s="216" t="s">
        <v>279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167</v>
      </c>
      <c r="AT91" s="225" t="s">
        <v>162</v>
      </c>
      <c r="AU91" s="225" t="s">
        <v>84</v>
      </c>
      <c r="AY91" s="18" t="s">
        <v>159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84</v>
      </c>
      <c r="BK91" s="226">
        <f>ROUND(I91*H91,2)</f>
        <v>0</v>
      </c>
      <c r="BL91" s="18" t="s">
        <v>167</v>
      </c>
      <c r="BM91" s="225" t="s">
        <v>218</v>
      </c>
    </row>
    <row r="92" s="2" customFormat="1" ht="16.5" customHeight="1">
      <c r="A92" s="39"/>
      <c r="B92" s="40"/>
      <c r="C92" s="214" t="s">
        <v>200</v>
      </c>
      <c r="D92" s="214" t="s">
        <v>162</v>
      </c>
      <c r="E92" s="215" t="s">
        <v>884</v>
      </c>
      <c r="F92" s="216" t="s">
        <v>885</v>
      </c>
      <c r="G92" s="217" t="s">
        <v>187</v>
      </c>
      <c r="H92" s="218">
        <v>6</v>
      </c>
      <c r="I92" s="219"/>
      <c r="J92" s="220">
        <f>ROUND(I92*H92,2)</f>
        <v>0</v>
      </c>
      <c r="K92" s="216" t="s">
        <v>279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167</v>
      </c>
      <c r="AT92" s="225" t="s">
        <v>162</v>
      </c>
      <c r="AU92" s="225" t="s">
        <v>84</v>
      </c>
      <c r="AY92" s="18" t="s">
        <v>159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84</v>
      </c>
      <c r="BK92" s="226">
        <f>ROUND(I92*H92,2)</f>
        <v>0</v>
      </c>
      <c r="BL92" s="18" t="s">
        <v>167</v>
      </c>
      <c r="BM92" s="225" t="s">
        <v>232</v>
      </c>
    </row>
    <row r="93" s="2" customFormat="1" ht="16.5" customHeight="1">
      <c r="A93" s="39"/>
      <c r="B93" s="40"/>
      <c r="C93" s="214" t="s">
        <v>198</v>
      </c>
      <c r="D93" s="214" t="s">
        <v>162</v>
      </c>
      <c r="E93" s="215" t="s">
        <v>886</v>
      </c>
      <c r="F93" s="216" t="s">
        <v>887</v>
      </c>
      <c r="G93" s="217" t="s">
        <v>877</v>
      </c>
      <c r="H93" s="218">
        <v>13</v>
      </c>
      <c r="I93" s="219"/>
      <c r="J93" s="220">
        <f>ROUND(I93*H93,2)</f>
        <v>0</v>
      </c>
      <c r="K93" s="216" t="s">
        <v>279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162</v>
      </c>
      <c r="AU93" s="225" t="s">
        <v>84</v>
      </c>
      <c r="AY93" s="18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167</v>
      </c>
      <c r="BM93" s="225" t="s">
        <v>255</v>
      </c>
    </row>
    <row r="94" s="2" customFormat="1" ht="16.5" customHeight="1">
      <c r="A94" s="39"/>
      <c r="B94" s="40"/>
      <c r="C94" s="214" t="s">
        <v>211</v>
      </c>
      <c r="D94" s="214" t="s">
        <v>162</v>
      </c>
      <c r="E94" s="215" t="s">
        <v>888</v>
      </c>
      <c r="F94" s="216" t="s">
        <v>889</v>
      </c>
      <c r="G94" s="217" t="s">
        <v>877</v>
      </c>
      <c r="H94" s="218">
        <v>5</v>
      </c>
      <c r="I94" s="219"/>
      <c r="J94" s="220">
        <f>ROUND(I94*H94,2)</f>
        <v>0</v>
      </c>
      <c r="K94" s="216" t="s">
        <v>279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167</v>
      </c>
      <c r="AT94" s="225" t="s">
        <v>162</v>
      </c>
      <c r="AU94" s="225" t="s">
        <v>84</v>
      </c>
      <c r="AY94" s="18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167</v>
      </c>
      <c r="BM94" s="225" t="s">
        <v>276</v>
      </c>
    </row>
    <row r="95" s="2" customFormat="1" ht="16.5" customHeight="1">
      <c r="A95" s="39"/>
      <c r="B95" s="40"/>
      <c r="C95" s="214" t="s">
        <v>218</v>
      </c>
      <c r="D95" s="214" t="s">
        <v>162</v>
      </c>
      <c r="E95" s="215" t="s">
        <v>890</v>
      </c>
      <c r="F95" s="216" t="s">
        <v>891</v>
      </c>
      <c r="G95" s="217" t="s">
        <v>877</v>
      </c>
      <c r="H95" s="218">
        <v>10</v>
      </c>
      <c r="I95" s="219"/>
      <c r="J95" s="220">
        <f>ROUND(I95*H95,2)</f>
        <v>0</v>
      </c>
      <c r="K95" s="216" t="s">
        <v>279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167</v>
      </c>
      <c r="AT95" s="225" t="s">
        <v>162</v>
      </c>
      <c r="AU95" s="225" t="s">
        <v>84</v>
      </c>
      <c r="AY95" s="18" t="s">
        <v>159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167</v>
      </c>
      <c r="BM95" s="225" t="s">
        <v>293</v>
      </c>
    </row>
    <row r="96" s="2" customFormat="1" ht="16.5" customHeight="1">
      <c r="A96" s="39"/>
      <c r="B96" s="40"/>
      <c r="C96" s="214" t="s">
        <v>224</v>
      </c>
      <c r="D96" s="214" t="s">
        <v>162</v>
      </c>
      <c r="E96" s="215" t="s">
        <v>892</v>
      </c>
      <c r="F96" s="216" t="s">
        <v>893</v>
      </c>
      <c r="G96" s="217" t="s">
        <v>187</v>
      </c>
      <c r="H96" s="218">
        <v>6</v>
      </c>
      <c r="I96" s="219"/>
      <c r="J96" s="220">
        <f>ROUND(I96*H96,2)</f>
        <v>0</v>
      </c>
      <c r="K96" s="216" t="s">
        <v>279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167</v>
      </c>
      <c r="AT96" s="225" t="s">
        <v>162</v>
      </c>
      <c r="AU96" s="225" t="s">
        <v>84</v>
      </c>
      <c r="AY96" s="18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167</v>
      </c>
      <c r="BM96" s="225" t="s">
        <v>303</v>
      </c>
    </row>
    <row r="97" s="2" customFormat="1" ht="16.5" customHeight="1">
      <c r="A97" s="39"/>
      <c r="B97" s="40"/>
      <c r="C97" s="214" t="s">
        <v>232</v>
      </c>
      <c r="D97" s="214" t="s">
        <v>162</v>
      </c>
      <c r="E97" s="215" t="s">
        <v>894</v>
      </c>
      <c r="F97" s="216" t="s">
        <v>895</v>
      </c>
      <c r="G97" s="217" t="s">
        <v>165</v>
      </c>
      <c r="H97" s="218">
        <v>0.20000000000000001</v>
      </c>
      <c r="I97" s="219"/>
      <c r="J97" s="220">
        <f>ROUND(I97*H97,2)</f>
        <v>0</v>
      </c>
      <c r="K97" s="216" t="s">
        <v>279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167</v>
      </c>
      <c r="AT97" s="225" t="s">
        <v>162</v>
      </c>
      <c r="AU97" s="225" t="s">
        <v>84</v>
      </c>
      <c r="AY97" s="18" t="s">
        <v>159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167</v>
      </c>
      <c r="BM97" s="225" t="s">
        <v>318</v>
      </c>
    </row>
    <row r="98" s="2" customFormat="1" ht="16.5" customHeight="1">
      <c r="A98" s="39"/>
      <c r="B98" s="40"/>
      <c r="C98" s="214" t="s">
        <v>241</v>
      </c>
      <c r="D98" s="214" t="s">
        <v>162</v>
      </c>
      <c r="E98" s="215" t="s">
        <v>896</v>
      </c>
      <c r="F98" s="216" t="s">
        <v>897</v>
      </c>
      <c r="G98" s="217" t="s">
        <v>877</v>
      </c>
      <c r="H98" s="218">
        <v>15</v>
      </c>
      <c r="I98" s="219"/>
      <c r="J98" s="220">
        <f>ROUND(I98*H98,2)</f>
        <v>0</v>
      </c>
      <c r="K98" s="216" t="s">
        <v>279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162</v>
      </c>
      <c r="AU98" s="225" t="s">
        <v>84</v>
      </c>
      <c r="AY98" s="18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167</v>
      </c>
      <c r="BM98" s="225" t="s">
        <v>331</v>
      </c>
    </row>
    <row r="99" s="2" customFormat="1" ht="16.5" customHeight="1">
      <c r="A99" s="39"/>
      <c r="B99" s="40"/>
      <c r="C99" s="214" t="s">
        <v>255</v>
      </c>
      <c r="D99" s="214" t="s">
        <v>162</v>
      </c>
      <c r="E99" s="215" t="s">
        <v>898</v>
      </c>
      <c r="F99" s="216" t="s">
        <v>899</v>
      </c>
      <c r="G99" s="217" t="s">
        <v>877</v>
      </c>
      <c r="H99" s="218">
        <v>5</v>
      </c>
      <c r="I99" s="219"/>
      <c r="J99" s="220">
        <f>ROUND(I99*H99,2)</f>
        <v>0</v>
      </c>
      <c r="K99" s="216" t="s">
        <v>279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162</v>
      </c>
      <c r="AU99" s="225" t="s">
        <v>84</v>
      </c>
      <c r="AY99" s="18" t="s">
        <v>159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167</v>
      </c>
      <c r="BM99" s="225" t="s">
        <v>341</v>
      </c>
    </row>
    <row r="100" s="2" customFormat="1" ht="24.15" customHeight="1">
      <c r="A100" s="39"/>
      <c r="B100" s="40"/>
      <c r="C100" s="214" t="s">
        <v>269</v>
      </c>
      <c r="D100" s="214" t="s">
        <v>162</v>
      </c>
      <c r="E100" s="215" t="s">
        <v>900</v>
      </c>
      <c r="F100" s="216" t="s">
        <v>901</v>
      </c>
      <c r="G100" s="217" t="s">
        <v>877</v>
      </c>
      <c r="H100" s="218">
        <v>10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162</v>
      </c>
      <c r="AU100" s="225" t="s">
        <v>84</v>
      </c>
      <c r="AY100" s="18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167</v>
      </c>
      <c r="BM100" s="225" t="s">
        <v>355</v>
      </c>
    </row>
    <row r="101" s="2" customFormat="1" ht="16.5" customHeight="1">
      <c r="A101" s="39"/>
      <c r="B101" s="40"/>
      <c r="C101" s="214" t="s">
        <v>902</v>
      </c>
      <c r="D101" s="214" t="s">
        <v>162</v>
      </c>
      <c r="E101" s="215" t="s">
        <v>903</v>
      </c>
      <c r="F101" s="216" t="s">
        <v>904</v>
      </c>
      <c r="G101" s="217" t="s">
        <v>877</v>
      </c>
      <c r="H101" s="218">
        <v>1</v>
      </c>
      <c r="I101" s="219"/>
      <c r="J101" s="220">
        <f>ROUND(I101*H101,2)</f>
        <v>0</v>
      </c>
      <c r="K101" s="216" t="s">
        <v>279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162</v>
      </c>
      <c r="AU101" s="225" t="s">
        <v>84</v>
      </c>
      <c r="AY101" s="18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167</v>
      </c>
      <c r="BM101" s="225" t="s">
        <v>905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789</v>
      </c>
      <c r="F102" s="201" t="s">
        <v>906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SUM(P103:P111)</f>
        <v>0</v>
      </c>
      <c r="Q102" s="206"/>
      <c r="R102" s="207">
        <f>SUM(R103:R111)</f>
        <v>0</v>
      </c>
      <c r="S102" s="206"/>
      <c r="T102" s="208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84</v>
      </c>
      <c r="AT102" s="210" t="s">
        <v>75</v>
      </c>
      <c r="AU102" s="210" t="s">
        <v>76</v>
      </c>
      <c r="AY102" s="209" t="s">
        <v>159</v>
      </c>
      <c r="BK102" s="211">
        <f>SUM(BK103:BK111)</f>
        <v>0</v>
      </c>
    </row>
    <row r="103" s="2" customFormat="1" ht="16.5" customHeight="1">
      <c r="A103" s="39"/>
      <c r="B103" s="40"/>
      <c r="C103" s="214" t="s">
        <v>276</v>
      </c>
      <c r="D103" s="214" t="s">
        <v>162</v>
      </c>
      <c r="E103" s="215" t="s">
        <v>907</v>
      </c>
      <c r="F103" s="216" t="s">
        <v>908</v>
      </c>
      <c r="G103" s="217" t="s">
        <v>187</v>
      </c>
      <c r="H103" s="218">
        <v>20</v>
      </c>
      <c r="I103" s="219"/>
      <c r="J103" s="220">
        <f>ROUND(I103*H103,2)</f>
        <v>0</v>
      </c>
      <c r="K103" s="216" t="s">
        <v>279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162</v>
      </c>
      <c r="AU103" s="225" t="s">
        <v>84</v>
      </c>
      <c r="AY103" s="18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167</v>
      </c>
      <c r="BM103" s="225" t="s">
        <v>375</v>
      </c>
    </row>
    <row r="104" s="2" customFormat="1" ht="16.5" customHeight="1">
      <c r="A104" s="39"/>
      <c r="B104" s="40"/>
      <c r="C104" s="214" t="s">
        <v>293</v>
      </c>
      <c r="D104" s="214" t="s">
        <v>162</v>
      </c>
      <c r="E104" s="215" t="s">
        <v>909</v>
      </c>
      <c r="F104" s="216" t="s">
        <v>910</v>
      </c>
      <c r="G104" s="217" t="s">
        <v>187</v>
      </c>
      <c r="H104" s="218">
        <v>158</v>
      </c>
      <c r="I104" s="219"/>
      <c r="J104" s="220">
        <f>ROUND(I104*H104,2)</f>
        <v>0</v>
      </c>
      <c r="K104" s="216" t="s">
        <v>279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167</v>
      </c>
      <c r="AT104" s="225" t="s">
        <v>162</v>
      </c>
      <c r="AU104" s="225" t="s">
        <v>84</v>
      </c>
      <c r="AY104" s="18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167</v>
      </c>
      <c r="BM104" s="225" t="s">
        <v>409</v>
      </c>
    </row>
    <row r="105" s="2" customFormat="1" ht="16.5" customHeight="1">
      <c r="A105" s="39"/>
      <c r="B105" s="40"/>
      <c r="C105" s="214" t="s">
        <v>298</v>
      </c>
      <c r="D105" s="214" t="s">
        <v>162</v>
      </c>
      <c r="E105" s="215" t="s">
        <v>911</v>
      </c>
      <c r="F105" s="216" t="s">
        <v>912</v>
      </c>
      <c r="G105" s="217" t="s">
        <v>187</v>
      </c>
      <c r="H105" s="218">
        <v>182</v>
      </c>
      <c r="I105" s="219"/>
      <c r="J105" s="220">
        <f>ROUND(I105*H105,2)</f>
        <v>0</v>
      </c>
      <c r="K105" s="216" t="s">
        <v>279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162</v>
      </c>
      <c r="AU105" s="225" t="s">
        <v>84</v>
      </c>
      <c r="AY105" s="18" t="s">
        <v>159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167</v>
      </c>
      <c r="BM105" s="225" t="s">
        <v>419</v>
      </c>
    </row>
    <row r="106" s="2" customFormat="1" ht="16.5" customHeight="1">
      <c r="A106" s="39"/>
      <c r="B106" s="40"/>
      <c r="C106" s="214" t="s">
        <v>318</v>
      </c>
      <c r="D106" s="214" t="s">
        <v>162</v>
      </c>
      <c r="E106" s="215" t="s">
        <v>913</v>
      </c>
      <c r="F106" s="216" t="s">
        <v>914</v>
      </c>
      <c r="G106" s="217" t="s">
        <v>187</v>
      </c>
      <c r="H106" s="218">
        <v>304</v>
      </c>
      <c r="I106" s="219"/>
      <c r="J106" s="220">
        <f>ROUND(I106*H106,2)</f>
        <v>0</v>
      </c>
      <c r="K106" s="216" t="s">
        <v>279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162</v>
      </c>
      <c r="AU106" s="225" t="s">
        <v>84</v>
      </c>
      <c r="AY106" s="18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167</v>
      </c>
      <c r="BM106" s="225" t="s">
        <v>459</v>
      </c>
    </row>
    <row r="107" s="2" customFormat="1" ht="16.5" customHeight="1">
      <c r="A107" s="39"/>
      <c r="B107" s="40"/>
      <c r="C107" s="214" t="s">
        <v>7</v>
      </c>
      <c r="D107" s="214" t="s">
        <v>162</v>
      </c>
      <c r="E107" s="215" t="s">
        <v>915</v>
      </c>
      <c r="F107" s="216" t="s">
        <v>916</v>
      </c>
      <c r="G107" s="217" t="s">
        <v>187</v>
      </c>
      <c r="H107" s="218">
        <v>128</v>
      </c>
      <c r="I107" s="219"/>
      <c r="J107" s="220">
        <f>ROUND(I107*H107,2)</f>
        <v>0</v>
      </c>
      <c r="K107" s="216" t="s">
        <v>279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162</v>
      </c>
      <c r="AU107" s="225" t="s">
        <v>84</v>
      </c>
      <c r="AY107" s="18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167</v>
      </c>
      <c r="BM107" s="225" t="s">
        <v>472</v>
      </c>
    </row>
    <row r="108" s="2" customFormat="1" ht="16.5" customHeight="1">
      <c r="A108" s="39"/>
      <c r="B108" s="40"/>
      <c r="C108" s="214" t="s">
        <v>331</v>
      </c>
      <c r="D108" s="214" t="s">
        <v>162</v>
      </c>
      <c r="E108" s="215" t="s">
        <v>917</v>
      </c>
      <c r="F108" s="216" t="s">
        <v>918</v>
      </c>
      <c r="G108" s="217" t="s">
        <v>187</v>
      </c>
      <c r="H108" s="218">
        <v>52</v>
      </c>
      <c r="I108" s="219"/>
      <c r="J108" s="220">
        <f>ROUND(I108*H108,2)</f>
        <v>0</v>
      </c>
      <c r="K108" s="216" t="s">
        <v>279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167</v>
      </c>
      <c r="AT108" s="225" t="s">
        <v>162</v>
      </c>
      <c r="AU108" s="225" t="s">
        <v>84</v>
      </c>
      <c r="AY108" s="18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167</v>
      </c>
      <c r="BM108" s="225" t="s">
        <v>484</v>
      </c>
    </row>
    <row r="109" s="2" customFormat="1" ht="16.5" customHeight="1">
      <c r="A109" s="39"/>
      <c r="B109" s="40"/>
      <c r="C109" s="214" t="s">
        <v>336</v>
      </c>
      <c r="D109" s="214" t="s">
        <v>162</v>
      </c>
      <c r="E109" s="215" t="s">
        <v>919</v>
      </c>
      <c r="F109" s="216" t="s">
        <v>920</v>
      </c>
      <c r="G109" s="217" t="s">
        <v>187</v>
      </c>
      <c r="H109" s="218">
        <v>22</v>
      </c>
      <c r="I109" s="219"/>
      <c r="J109" s="220">
        <f>ROUND(I109*H109,2)</f>
        <v>0</v>
      </c>
      <c r="K109" s="216" t="s">
        <v>279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162</v>
      </c>
      <c r="AU109" s="225" t="s">
        <v>84</v>
      </c>
      <c r="AY109" s="18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167</v>
      </c>
      <c r="BM109" s="225" t="s">
        <v>492</v>
      </c>
    </row>
    <row r="110" s="2" customFormat="1" ht="16.5" customHeight="1">
      <c r="A110" s="39"/>
      <c r="B110" s="40"/>
      <c r="C110" s="214" t="s">
        <v>341</v>
      </c>
      <c r="D110" s="214" t="s">
        <v>162</v>
      </c>
      <c r="E110" s="215" t="s">
        <v>921</v>
      </c>
      <c r="F110" s="216" t="s">
        <v>922</v>
      </c>
      <c r="G110" s="217" t="s">
        <v>187</v>
      </c>
      <c r="H110" s="218">
        <v>40</v>
      </c>
      <c r="I110" s="219"/>
      <c r="J110" s="220">
        <f>ROUND(I110*H110,2)</f>
        <v>0</v>
      </c>
      <c r="K110" s="216" t="s">
        <v>279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167</v>
      </c>
      <c r="AT110" s="225" t="s">
        <v>162</v>
      </c>
      <c r="AU110" s="225" t="s">
        <v>84</v>
      </c>
      <c r="AY110" s="18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167</v>
      </c>
      <c r="BM110" s="225" t="s">
        <v>500</v>
      </c>
    </row>
    <row r="111" s="2" customFormat="1" ht="16.5" customHeight="1">
      <c r="A111" s="39"/>
      <c r="B111" s="40"/>
      <c r="C111" s="214" t="s">
        <v>923</v>
      </c>
      <c r="D111" s="214" t="s">
        <v>162</v>
      </c>
      <c r="E111" s="215" t="s">
        <v>924</v>
      </c>
      <c r="F111" s="216" t="s">
        <v>925</v>
      </c>
      <c r="G111" s="217" t="s">
        <v>187</v>
      </c>
      <c r="H111" s="218">
        <v>49</v>
      </c>
      <c r="I111" s="219"/>
      <c r="J111" s="220">
        <f>ROUND(I111*H111,2)</f>
        <v>0</v>
      </c>
      <c r="K111" s="216" t="s">
        <v>279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167</v>
      </c>
      <c r="AT111" s="225" t="s">
        <v>162</v>
      </c>
      <c r="AU111" s="225" t="s">
        <v>84</v>
      </c>
      <c r="AY111" s="18" t="s">
        <v>159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167</v>
      </c>
      <c r="BM111" s="225" t="s">
        <v>926</v>
      </c>
    </row>
    <row r="112" s="12" customFormat="1" ht="25.92" customHeight="1">
      <c r="A112" s="12"/>
      <c r="B112" s="198"/>
      <c r="C112" s="199"/>
      <c r="D112" s="200" t="s">
        <v>75</v>
      </c>
      <c r="E112" s="201" t="s">
        <v>850</v>
      </c>
      <c r="F112" s="201" t="s">
        <v>927</v>
      </c>
      <c r="G112" s="199"/>
      <c r="H112" s="199"/>
      <c r="I112" s="202"/>
      <c r="J112" s="203">
        <f>BK112</f>
        <v>0</v>
      </c>
      <c r="K112" s="199"/>
      <c r="L112" s="204"/>
      <c r="M112" s="205"/>
      <c r="N112" s="206"/>
      <c r="O112" s="206"/>
      <c r="P112" s="207">
        <f>P113+P140+P159</f>
        <v>0</v>
      </c>
      <c r="Q112" s="206"/>
      <c r="R112" s="207">
        <f>R113+R140+R159</f>
        <v>0</v>
      </c>
      <c r="S112" s="206"/>
      <c r="T112" s="208">
        <f>T113+T140+T159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167</v>
      </c>
      <c r="AT112" s="210" t="s">
        <v>75</v>
      </c>
      <c r="AU112" s="210" t="s">
        <v>76</v>
      </c>
      <c r="AY112" s="209" t="s">
        <v>159</v>
      </c>
      <c r="BK112" s="211">
        <f>BK113+BK140+BK159</f>
        <v>0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928</v>
      </c>
      <c r="F113" s="212" t="s">
        <v>929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SUM(P114:P139)</f>
        <v>0</v>
      </c>
      <c r="Q113" s="206"/>
      <c r="R113" s="207">
        <f>SUM(R114:R139)</f>
        <v>0</v>
      </c>
      <c r="S113" s="206"/>
      <c r="T113" s="208">
        <f>SUM(T114:T139)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84</v>
      </c>
      <c r="AY113" s="209" t="s">
        <v>159</v>
      </c>
      <c r="BK113" s="211">
        <f>SUM(BK114:BK139)</f>
        <v>0</v>
      </c>
    </row>
    <row r="114" s="2" customFormat="1" ht="16.5" customHeight="1">
      <c r="A114" s="39"/>
      <c r="B114" s="40"/>
      <c r="C114" s="214" t="s">
        <v>500</v>
      </c>
      <c r="D114" s="214" t="s">
        <v>162</v>
      </c>
      <c r="E114" s="215" t="s">
        <v>930</v>
      </c>
      <c r="F114" s="216" t="s">
        <v>931</v>
      </c>
      <c r="G114" s="217" t="s">
        <v>165</v>
      </c>
      <c r="H114" s="218">
        <v>1.2</v>
      </c>
      <c r="I114" s="219"/>
      <c r="J114" s="220">
        <f>ROUND(I114*H114,2)</f>
        <v>0</v>
      </c>
      <c r="K114" s="216" t="s">
        <v>279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162</v>
      </c>
      <c r="AU114" s="225" t="s">
        <v>86</v>
      </c>
      <c r="AY114" s="18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167</v>
      </c>
      <c r="BM114" s="225" t="s">
        <v>932</v>
      </c>
    </row>
    <row r="115" s="2" customFormat="1" ht="16.5" customHeight="1">
      <c r="A115" s="39"/>
      <c r="B115" s="40"/>
      <c r="C115" s="214" t="s">
        <v>505</v>
      </c>
      <c r="D115" s="214" t="s">
        <v>162</v>
      </c>
      <c r="E115" s="215" t="s">
        <v>933</v>
      </c>
      <c r="F115" s="216" t="s">
        <v>934</v>
      </c>
      <c r="G115" s="217" t="s">
        <v>877</v>
      </c>
      <c r="H115" s="218">
        <v>1</v>
      </c>
      <c r="I115" s="219"/>
      <c r="J115" s="220">
        <f>ROUND(I115*H115,2)</f>
        <v>0</v>
      </c>
      <c r="K115" s="216" t="s">
        <v>279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167</v>
      </c>
      <c r="AT115" s="225" t="s">
        <v>162</v>
      </c>
      <c r="AU115" s="225" t="s">
        <v>86</v>
      </c>
      <c r="AY115" s="18" t="s">
        <v>159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167</v>
      </c>
      <c r="BM115" s="225" t="s">
        <v>935</v>
      </c>
    </row>
    <row r="116" s="2" customFormat="1" ht="16.5" customHeight="1">
      <c r="A116" s="39"/>
      <c r="B116" s="40"/>
      <c r="C116" s="214" t="s">
        <v>512</v>
      </c>
      <c r="D116" s="214" t="s">
        <v>162</v>
      </c>
      <c r="E116" s="215" t="s">
        <v>936</v>
      </c>
      <c r="F116" s="216" t="s">
        <v>937</v>
      </c>
      <c r="G116" s="217" t="s">
        <v>877</v>
      </c>
      <c r="H116" s="218">
        <v>1</v>
      </c>
      <c r="I116" s="219"/>
      <c r="J116" s="220">
        <f>ROUND(I116*H116,2)</f>
        <v>0</v>
      </c>
      <c r="K116" s="216" t="s">
        <v>279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162</v>
      </c>
      <c r="AU116" s="225" t="s">
        <v>86</v>
      </c>
      <c r="AY116" s="18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167</v>
      </c>
      <c r="BM116" s="225" t="s">
        <v>938</v>
      </c>
    </row>
    <row r="117" s="2" customFormat="1" ht="16.5" customHeight="1">
      <c r="A117" s="39"/>
      <c r="B117" s="40"/>
      <c r="C117" s="214" t="s">
        <v>516</v>
      </c>
      <c r="D117" s="214" t="s">
        <v>162</v>
      </c>
      <c r="E117" s="215" t="s">
        <v>939</v>
      </c>
      <c r="F117" s="216" t="s">
        <v>940</v>
      </c>
      <c r="G117" s="217" t="s">
        <v>877</v>
      </c>
      <c r="H117" s="218">
        <v>2</v>
      </c>
      <c r="I117" s="219"/>
      <c r="J117" s="220">
        <f>ROUND(I117*H117,2)</f>
        <v>0</v>
      </c>
      <c r="K117" s="216" t="s">
        <v>279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167</v>
      </c>
      <c r="AT117" s="225" t="s">
        <v>162</v>
      </c>
      <c r="AU117" s="225" t="s">
        <v>86</v>
      </c>
      <c r="AY117" s="18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167</v>
      </c>
      <c r="BM117" s="225" t="s">
        <v>941</v>
      </c>
    </row>
    <row r="118" s="2" customFormat="1" ht="16.5" customHeight="1">
      <c r="A118" s="39"/>
      <c r="B118" s="40"/>
      <c r="C118" s="214" t="s">
        <v>521</v>
      </c>
      <c r="D118" s="214" t="s">
        <v>162</v>
      </c>
      <c r="E118" s="215" t="s">
        <v>942</v>
      </c>
      <c r="F118" s="216" t="s">
        <v>943</v>
      </c>
      <c r="G118" s="217" t="s">
        <v>877</v>
      </c>
      <c r="H118" s="218">
        <v>1</v>
      </c>
      <c r="I118" s="219"/>
      <c r="J118" s="220">
        <f>ROUND(I118*H118,2)</f>
        <v>0</v>
      </c>
      <c r="K118" s="216" t="s">
        <v>279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162</v>
      </c>
      <c r="AU118" s="225" t="s">
        <v>86</v>
      </c>
      <c r="AY118" s="18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167</v>
      </c>
      <c r="BM118" s="225" t="s">
        <v>944</v>
      </c>
    </row>
    <row r="119" s="2" customFormat="1" ht="16.5" customHeight="1">
      <c r="A119" s="39"/>
      <c r="B119" s="40"/>
      <c r="C119" s="214" t="s">
        <v>529</v>
      </c>
      <c r="D119" s="214" t="s">
        <v>162</v>
      </c>
      <c r="E119" s="215" t="s">
        <v>945</v>
      </c>
      <c r="F119" s="216" t="s">
        <v>946</v>
      </c>
      <c r="G119" s="217" t="s">
        <v>947</v>
      </c>
      <c r="H119" s="218">
        <v>1</v>
      </c>
      <c r="I119" s="219"/>
      <c r="J119" s="220">
        <f>ROUND(I119*H119,2)</f>
        <v>0</v>
      </c>
      <c r="K119" s="216" t="s">
        <v>279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167</v>
      </c>
      <c r="AT119" s="225" t="s">
        <v>162</v>
      </c>
      <c r="AU119" s="225" t="s">
        <v>86</v>
      </c>
      <c r="AY119" s="18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167</v>
      </c>
      <c r="BM119" s="225" t="s">
        <v>948</v>
      </c>
    </row>
    <row r="120" s="2" customFormat="1" ht="16.5" customHeight="1">
      <c r="A120" s="39"/>
      <c r="B120" s="40"/>
      <c r="C120" s="214" t="s">
        <v>536</v>
      </c>
      <c r="D120" s="214" t="s">
        <v>162</v>
      </c>
      <c r="E120" s="215" t="s">
        <v>949</v>
      </c>
      <c r="F120" s="216" t="s">
        <v>950</v>
      </c>
      <c r="G120" s="217" t="s">
        <v>877</v>
      </c>
      <c r="H120" s="218">
        <v>1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162</v>
      </c>
      <c r="AU120" s="225" t="s">
        <v>86</v>
      </c>
      <c r="AY120" s="18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167</v>
      </c>
      <c r="BM120" s="225" t="s">
        <v>951</v>
      </c>
    </row>
    <row r="121" s="2" customFormat="1" ht="16.5" customHeight="1">
      <c r="A121" s="39"/>
      <c r="B121" s="40"/>
      <c r="C121" s="214" t="s">
        <v>543</v>
      </c>
      <c r="D121" s="214" t="s">
        <v>162</v>
      </c>
      <c r="E121" s="215" t="s">
        <v>952</v>
      </c>
      <c r="F121" s="216" t="s">
        <v>953</v>
      </c>
      <c r="G121" s="217" t="s">
        <v>947</v>
      </c>
      <c r="H121" s="218">
        <v>1</v>
      </c>
      <c r="I121" s="219"/>
      <c r="J121" s="220">
        <f>ROUND(I121*H121,2)</f>
        <v>0</v>
      </c>
      <c r="K121" s="216" t="s">
        <v>279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162</v>
      </c>
      <c r="AU121" s="225" t="s">
        <v>86</v>
      </c>
      <c r="AY121" s="18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167</v>
      </c>
      <c r="BM121" s="225" t="s">
        <v>954</v>
      </c>
    </row>
    <row r="122" s="2" customFormat="1" ht="16.5" customHeight="1">
      <c r="A122" s="39"/>
      <c r="B122" s="40"/>
      <c r="C122" s="214" t="s">
        <v>548</v>
      </c>
      <c r="D122" s="214" t="s">
        <v>162</v>
      </c>
      <c r="E122" s="215" t="s">
        <v>955</v>
      </c>
      <c r="F122" s="216" t="s">
        <v>956</v>
      </c>
      <c r="G122" s="217" t="s">
        <v>877</v>
      </c>
      <c r="H122" s="218">
        <v>3</v>
      </c>
      <c r="I122" s="219"/>
      <c r="J122" s="220">
        <f>ROUND(I122*H122,2)</f>
        <v>0</v>
      </c>
      <c r="K122" s="216" t="s">
        <v>279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167</v>
      </c>
      <c r="AT122" s="225" t="s">
        <v>162</v>
      </c>
      <c r="AU122" s="225" t="s">
        <v>86</v>
      </c>
      <c r="AY122" s="18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167</v>
      </c>
      <c r="BM122" s="225" t="s">
        <v>957</v>
      </c>
    </row>
    <row r="123" s="2" customFormat="1" ht="16.5" customHeight="1">
      <c r="A123" s="39"/>
      <c r="B123" s="40"/>
      <c r="C123" s="214" t="s">
        <v>553</v>
      </c>
      <c r="D123" s="214" t="s">
        <v>162</v>
      </c>
      <c r="E123" s="215" t="s">
        <v>958</v>
      </c>
      <c r="F123" s="216" t="s">
        <v>959</v>
      </c>
      <c r="G123" s="217" t="s">
        <v>877</v>
      </c>
      <c r="H123" s="218">
        <v>2</v>
      </c>
      <c r="I123" s="219"/>
      <c r="J123" s="220">
        <f>ROUND(I123*H123,2)</f>
        <v>0</v>
      </c>
      <c r="K123" s="216" t="s">
        <v>279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167</v>
      </c>
      <c r="AT123" s="225" t="s">
        <v>162</v>
      </c>
      <c r="AU123" s="225" t="s">
        <v>86</v>
      </c>
      <c r="AY123" s="18" t="s">
        <v>159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167</v>
      </c>
      <c r="BM123" s="225" t="s">
        <v>960</v>
      </c>
    </row>
    <row r="124" s="2" customFormat="1" ht="16.5" customHeight="1">
      <c r="A124" s="39"/>
      <c r="B124" s="40"/>
      <c r="C124" s="214" t="s">
        <v>560</v>
      </c>
      <c r="D124" s="214" t="s">
        <v>162</v>
      </c>
      <c r="E124" s="215" t="s">
        <v>961</v>
      </c>
      <c r="F124" s="216" t="s">
        <v>962</v>
      </c>
      <c r="G124" s="217" t="s">
        <v>877</v>
      </c>
      <c r="H124" s="218">
        <v>1</v>
      </c>
      <c r="I124" s="219"/>
      <c r="J124" s="220">
        <f>ROUND(I124*H124,2)</f>
        <v>0</v>
      </c>
      <c r="K124" s="216" t="s">
        <v>279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162</v>
      </c>
      <c r="AU124" s="225" t="s">
        <v>86</v>
      </c>
      <c r="AY124" s="18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167</v>
      </c>
      <c r="BM124" s="225" t="s">
        <v>963</v>
      </c>
    </row>
    <row r="125" s="2" customFormat="1" ht="16.5" customHeight="1">
      <c r="A125" s="39"/>
      <c r="B125" s="40"/>
      <c r="C125" s="214" t="s">
        <v>964</v>
      </c>
      <c r="D125" s="214" t="s">
        <v>162</v>
      </c>
      <c r="E125" s="215" t="s">
        <v>965</v>
      </c>
      <c r="F125" s="216" t="s">
        <v>966</v>
      </c>
      <c r="G125" s="217" t="s">
        <v>877</v>
      </c>
      <c r="H125" s="218">
        <v>1</v>
      </c>
      <c r="I125" s="219"/>
      <c r="J125" s="220">
        <f>ROUND(I125*H125,2)</f>
        <v>0</v>
      </c>
      <c r="K125" s="216" t="s">
        <v>279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167</v>
      </c>
      <c r="AT125" s="225" t="s">
        <v>162</v>
      </c>
      <c r="AU125" s="225" t="s">
        <v>86</v>
      </c>
      <c r="AY125" s="18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167</v>
      </c>
      <c r="BM125" s="225" t="s">
        <v>967</v>
      </c>
    </row>
    <row r="126" s="2" customFormat="1" ht="16.5" customHeight="1">
      <c r="A126" s="39"/>
      <c r="B126" s="40"/>
      <c r="C126" s="214" t="s">
        <v>708</v>
      </c>
      <c r="D126" s="214" t="s">
        <v>162</v>
      </c>
      <c r="E126" s="215" t="s">
        <v>968</v>
      </c>
      <c r="F126" s="216" t="s">
        <v>969</v>
      </c>
      <c r="G126" s="217" t="s">
        <v>877</v>
      </c>
      <c r="H126" s="218">
        <v>7</v>
      </c>
      <c r="I126" s="219"/>
      <c r="J126" s="220">
        <f>ROUND(I126*H126,2)</f>
        <v>0</v>
      </c>
      <c r="K126" s="216" t="s">
        <v>279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167</v>
      </c>
      <c r="AT126" s="225" t="s">
        <v>162</v>
      </c>
      <c r="AU126" s="225" t="s">
        <v>86</v>
      </c>
      <c r="AY126" s="18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167</v>
      </c>
      <c r="BM126" s="225" t="s">
        <v>970</v>
      </c>
    </row>
    <row r="127" s="2" customFormat="1" ht="16.5" customHeight="1">
      <c r="A127" s="39"/>
      <c r="B127" s="40"/>
      <c r="C127" s="214" t="s">
        <v>632</v>
      </c>
      <c r="D127" s="214" t="s">
        <v>162</v>
      </c>
      <c r="E127" s="215" t="s">
        <v>971</v>
      </c>
      <c r="F127" s="216" t="s">
        <v>972</v>
      </c>
      <c r="G127" s="217" t="s">
        <v>877</v>
      </c>
      <c r="H127" s="218">
        <v>9</v>
      </c>
      <c r="I127" s="219"/>
      <c r="J127" s="220">
        <f>ROUND(I127*H127,2)</f>
        <v>0</v>
      </c>
      <c r="K127" s="216" t="s">
        <v>279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167</v>
      </c>
      <c r="AT127" s="225" t="s">
        <v>162</v>
      </c>
      <c r="AU127" s="225" t="s">
        <v>86</v>
      </c>
      <c r="AY127" s="18" t="s">
        <v>159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167</v>
      </c>
      <c r="BM127" s="225" t="s">
        <v>973</v>
      </c>
    </row>
    <row r="128" s="2" customFormat="1" ht="16.5" customHeight="1">
      <c r="A128" s="39"/>
      <c r="B128" s="40"/>
      <c r="C128" s="214" t="s">
        <v>711</v>
      </c>
      <c r="D128" s="214" t="s">
        <v>162</v>
      </c>
      <c r="E128" s="215" t="s">
        <v>974</v>
      </c>
      <c r="F128" s="216" t="s">
        <v>975</v>
      </c>
      <c r="G128" s="217" t="s">
        <v>877</v>
      </c>
      <c r="H128" s="218">
        <v>1</v>
      </c>
      <c r="I128" s="219"/>
      <c r="J128" s="220">
        <f>ROUND(I128*H128,2)</f>
        <v>0</v>
      </c>
      <c r="K128" s="216" t="s">
        <v>279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167</v>
      </c>
      <c r="AT128" s="225" t="s">
        <v>162</v>
      </c>
      <c r="AU128" s="225" t="s">
        <v>86</v>
      </c>
      <c r="AY128" s="18" t="s">
        <v>159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167</v>
      </c>
      <c r="BM128" s="225" t="s">
        <v>976</v>
      </c>
    </row>
    <row r="129" s="2" customFormat="1" ht="16.5" customHeight="1">
      <c r="A129" s="39"/>
      <c r="B129" s="40"/>
      <c r="C129" s="214" t="s">
        <v>977</v>
      </c>
      <c r="D129" s="214" t="s">
        <v>162</v>
      </c>
      <c r="E129" s="215" t="s">
        <v>978</v>
      </c>
      <c r="F129" s="216" t="s">
        <v>979</v>
      </c>
      <c r="G129" s="217" t="s">
        <v>877</v>
      </c>
      <c r="H129" s="218">
        <v>3</v>
      </c>
      <c r="I129" s="219"/>
      <c r="J129" s="220">
        <f>ROUND(I129*H129,2)</f>
        <v>0</v>
      </c>
      <c r="K129" s="216" t="s">
        <v>279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167</v>
      </c>
      <c r="AT129" s="225" t="s">
        <v>162</v>
      </c>
      <c r="AU129" s="225" t="s">
        <v>86</v>
      </c>
      <c r="AY129" s="18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167</v>
      </c>
      <c r="BM129" s="225" t="s">
        <v>980</v>
      </c>
    </row>
    <row r="130" s="2" customFormat="1" ht="16.5" customHeight="1">
      <c r="A130" s="39"/>
      <c r="B130" s="40"/>
      <c r="C130" s="214" t="s">
        <v>714</v>
      </c>
      <c r="D130" s="214" t="s">
        <v>162</v>
      </c>
      <c r="E130" s="215" t="s">
        <v>981</v>
      </c>
      <c r="F130" s="216" t="s">
        <v>982</v>
      </c>
      <c r="G130" s="217" t="s">
        <v>877</v>
      </c>
      <c r="H130" s="218">
        <v>6</v>
      </c>
      <c r="I130" s="219"/>
      <c r="J130" s="220">
        <f>ROUND(I130*H130,2)</f>
        <v>0</v>
      </c>
      <c r="K130" s="216" t="s">
        <v>279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167</v>
      </c>
      <c r="AT130" s="225" t="s">
        <v>162</v>
      </c>
      <c r="AU130" s="225" t="s">
        <v>86</v>
      </c>
      <c r="AY130" s="18" t="s">
        <v>159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167</v>
      </c>
      <c r="BM130" s="225" t="s">
        <v>983</v>
      </c>
    </row>
    <row r="131" s="2" customFormat="1" ht="16.5" customHeight="1">
      <c r="A131" s="39"/>
      <c r="B131" s="40"/>
      <c r="C131" s="214" t="s">
        <v>984</v>
      </c>
      <c r="D131" s="214" t="s">
        <v>162</v>
      </c>
      <c r="E131" s="215" t="s">
        <v>985</v>
      </c>
      <c r="F131" s="216" t="s">
        <v>986</v>
      </c>
      <c r="G131" s="217" t="s">
        <v>877</v>
      </c>
      <c r="H131" s="218">
        <v>1</v>
      </c>
      <c r="I131" s="219"/>
      <c r="J131" s="220">
        <f>ROUND(I131*H131,2)</f>
        <v>0</v>
      </c>
      <c r="K131" s="216" t="s">
        <v>279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167</v>
      </c>
      <c r="AT131" s="225" t="s">
        <v>162</v>
      </c>
      <c r="AU131" s="225" t="s">
        <v>86</v>
      </c>
      <c r="AY131" s="18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167</v>
      </c>
      <c r="BM131" s="225" t="s">
        <v>987</v>
      </c>
    </row>
    <row r="132" s="2" customFormat="1" ht="16.5" customHeight="1">
      <c r="A132" s="39"/>
      <c r="B132" s="40"/>
      <c r="C132" s="214" t="s">
        <v>718</v>
      </c>
      <c r="D132" s="214" t="s">
        <v>162</v>
      </c>
      <c r="E132" s="215" t="s">
        <v>988</v>
      </c>
      <c r="F132" s="216" t="s">
        <v>989</v>
      </c>
      <c r="G132" s="217" t="s">
        <v>877</v>
      </c>
      <c r="H132" s="218">
        <v>3</v>
      </c>
      <c r="I132" s="219"/>
      <c r="J132" s="220">
        <f>ROUND(I132*H132,2)</f>
        <v>0</v>
      </c>
      <c r="K132" s="216" t="s">
        <v>279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167</v>
      </c>
      <c r="AT132" s="225" t="s">
        <v>162</v>
      </c>
      <c r="AU132" s="225" t="s">
        <v>86</v>
      </c>
      <c r="AY132" s="18" t="s">
        <v>159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167</v>
      </c>
      <c r="BM132" s="225" t="s">
        <v>990</v>
      </c>
    </row>
    <row r="133" s="2" customFormat="1" ht="16.5" customHeight="1">
      <c r="A133" s="39"/>
      <c r="B133" s="40"/>
      <c r="C133" s="214" t="s">
        <v>991</v>
      </c>
      <c r="D133" s="214" t="s">
        <v>162</v>
      </c>
      <c r="E133" s="215" t="s">
        <v>992</v>
      </c>
      <c r="F133" s="216" t="s">
        <v>993</v>
      </c>
      <c r="G133" s="217" t="s">
        <v>877</v>
      </c>
      <c r="H133" s="218">
        <v>1</v>
      </c>
      <c r="I133" s="219"/>
      <c r="J133" s="220">
        <f>ROUND(I133*H133,2)</f>
        <v>0</v>
      </c>
      <c r="K133" s="216" t="s">
        <v>279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167</v>
      </c>
      <c r="AT133" s="225" t="s">
        <v>162</v>
      </c>
      <c r="AU133" s="225" t="s">
        <v>86</v>
      </c>
      <c r="AY133" s="18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167</v>
      </c>
      <c r="BM133" s="225" t="s">
        <v>994</v>
      </c>
    </row>
    <row r="134" s="2" customFormat="1" ht="16.5" customHeight="1">
      <c r="A134" s="39"/>
      <c r="B134" s="40"/>
      <c r="C134" s="214" t="s">
        <v>995</v>
      </c>
      <c r="D134" s="214" t="s">
        <v>162</v>
      </c>
      <c r="E134" s="215" t="s">
        <v>996</v>
      </c>
      <c r="F134" s="216" t="s">
        <v>997</v>
      </c>
      <c r="G134" s="217" t="s">
        <v>877</v>
      </c>
      <c r="H134" s="218">
        <v>1</v>
      </c>
      <c r="I134" s="219"/>
      <c r="J134" s="220">
        <f>ROUND(I134*H134,2)</f>
        <v>0</v>
      </c>
      <c r="K134" s="216" t="s">
        <v>279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167</v>
      </c>
      <c r="AT134" s="225" t="s">
        <v>162</v>
      </c>
      <c r="AU134" s="225" t="s">
        <v>86</v>
      </c>
      <c r="AY134" s="18" t="s">
        <v>159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167</v>
      </c>
      <c r="BM134" s="225" t="s">
        <v>998</v>
      </c>
    </row>
    <row r="135" s="2" customFormat="1" ht="16.5" customHeight="1">
      <c r="A135" s="39"/>
      <c r="B135" s="40"/>
      <c r="C135" s="214" t="s">
        <v>999</v>
      </c>
      <c r="D135" s="214" t="s">
        <v>162</v>
      </c>
      <c r="E135" s="215" t="s">
        <v>1000</v>
      </c>
      <c r="F135" s="216" t="s">
        <v>1001</v>
      </c>
      <c r="G135" s="217" t="s">
        <v>877</v>
      </c>
      <c r="H135" s="218">
        <v>1</v>
      </c>
      <c r="I135" s="219"/>
      <c r="J135" s="220">
        <f>ROUND(I135*H135,2)</f>
        <v>0</v>
      </c>
      <c r="K135" s="216" t="s">
        <v>279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167</v>
      </c>
      <c r="AT135" s="225" t="s">
        <v>162</v>
      </c>
      <c r="AU135" s="225" t="s">
        <v>86</v>
      </c>
      <c r="AY135" s="18" t="s">
        <v>159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167</v>
      </c>
      <c r="BM135" s="225" t="s">
        <v>1002</v>
      </c>
    </row>
    <row r="136" s="2" customFormat="1" ht="16.5" customHeight="1">
      <c r="A136" s="39"/>
      <c r="B136" s="40"/>
      <c r="C136" s="214" t="s">
        <v>1003</v>
      </c>
      <c r="D136" s="214" t="s">
        <v>162</v>
      </c>
      <c r="E136" s="215" t="s">
        <v>1004</v>
      </c>
      <c r="F136" s="216" t="s">
        <v>1005</v>
      </c>
      <c r="G136" s="217" t="s">
        <v>1006</v>
      </c>
      <c r="H136" s="218">
        <v>4</v>
      </c>
      <c r="I136" s="219"/>
      <c r="J136" s="220">
        <f>ROUND(I136*H136,2)</f>
        <v>0</v>
      </c>
      <c r="K136" s="216" t="s">
        <v>279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167</v>
      </c>
      <c r="AT136" s="225" t="s">
        <v>162</v>
      </c>
      <c r="AU136" s="225" t="s">
        <v>86</v>
      </c>
      <c r="AY136" s="18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167</v>
      </c>
      <c r="BM136" s="225" t="s">
        <v>1007</v>
      </c>
    </row>
    <row r="137" s="2" customFormat="1" ht="16.5" customHeight="1">
      <c r="A137" s="39"/>
      <c r="B137" s="40"/>
      <c r="C137" s="214" t="s">
        <v>1008</v>
      </c>
      <c r="D137" s="214" t="s">
        <v>162</v>
      </c>
      <c r="E137" s="215" t="s">
        <v>1009</v>
      </c>
      <c r="F137" s="216" t="s">
        <v>1010</v>
      </c>
      <c r="G137" s="217" t="s">
        <v>877</v>
      </c>
      <c r="H137" s="218">
        <v>24</v>
      </c>
      <c r="I137" s="219"/>
      <c r="J137" s="220">
        <f>ROUND(I137*H137,2)</f>
        <v>0</v>
      </c>
      <c r="K137" s="216" t="s">
        <v>279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167</v>
      </c>
      <c r="AT137" s="225" t="s">
        <v>162</v>
      </c>
      <c r="AU137" s="225" t="s">
        <v>86</v>
      </c>
      <c r="AY137" s="18" t="s">
        <v>159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167</v>
      </c>
      <c r="BM137" s="225" t="s">
        <v>1011</v>
      </c>
    </row>
    <row r="138" s="2" customFormat="1" ht="16.5" customHeight="1">
      <c r="A138" s="39"/>
      <c r="B138" s="40"/>
      <c r="C138" s="214" t="s">
        <v>724</v>
      </c>
      <c r="D138" s="214" t="s">
        <v>162</v>
      </c>
      <c r="E138" s="215" t="s">
        <v>1012</v>
      </c>
      <c r="F138" s="216" t="s">
        <v>1013</v>
      </c>
      <c r="G138" s="217" t="s">
        <v>877</v>
      </c>
      <c r="H138" s="218">
        <v>6</v>
      </c>
      <c r="I138" s="219"/>
      <c r="J138" s="220">
        <f>ROUND(I138*H138,2)</f>
        <v>0</v>
      </c>
      <c r="K138" s="216" t="s">
        <v>279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167</v>
      </c>
      <c r="AT138" s="225" t="s">
        <v>162</v>
      </c>
      <c r="AU138" s="225" t="s">
        <v>86</v>
      </c>
      <c r="AY138" s="18" t="s">
        <v>159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167</v>
      </c>
      <c r="BM138" s="225" t="s">
        <v>1014</v>
      </c>
    </row>
    <row r="139" s="2" customFormat="1" ht="16.5" customHeight="1">
      <c r="A139" s="39"/>
      <c r="B139" s="40"/>
      <c r="C139" s="214" t="s">
        <v>1015</v>
      </c>
      <c r="D139" s="214" t="s">
        <v>162</v>
      </c>
      <c r="E139" s="215" t="s">
        <v>1016</v>
      </c>
      <c r="F139" s="216" t="s">
        <v>1017</v>
      </c>
      <c r="G139" s="217" t="s">
        <v>877</v>
      </c>
      <c r="H139" s="218">
        <v>18</v>
      </c>
      <c r="I139" s="219"/>
      <c r="J139" s="220">
        <f>ROUND(I139*H139,2)</f>
        <v>0</v>
      </c>
      <c r="K139" s="216" t="s">
        <v>279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167</v>
      </c>
      <c r="AT139" s="225" t="s">
        <v>162</v>
      </c>
      <c r="AU139" s="225" t="s">
        <v>86</v>
      </c>
      <c r="AY139" s="18" t="s">
        <v>159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167</v>
      </c>
      <c r="BM139" s="225" t="s">
        <v>1018</v>
      </c>
    </row>
    <row r="140" s="12" customFormat="1" ht="22.8" customHeight="1">
      <c r="A140" s="12"/>
      <c r="B140" s="198"/>
      <c r="C140" s="199"/>
      <c r="D140" s="200" t="s">
        <v>75</v>
      </c>
      <c r="E140" s="212" t="s">
        <v>1019</v>
      </c>
      <c r="F140" s="212" t="s">
        <v>1020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SUM(P141:P158)</f>
        <v>0</v>
      </c>
      <c r="Q140" s="206"/>
      <c r="R140" s="207">
        <f>SUM(R141:R158)</f>
        <v>0</v>
      </c>
      <c r="S140" s="206"/>
      <c r="T140" s="208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84</v>
      </c>
      <c r="AT140" s="210" t="s">
        <v>75</v>
      </c>
      <c r="AU140" s="210" t="s">
        <v>84</v>
      </c>
      <c r="AY140" s="209" t="s">
        <v>159</v>
      </c>
      <c r="BK140" s="211">
        <f>SUM(BK141:BK158)</f>
        <v>0</v>
      </c>
    </row>
    <row r="141" s="2" customFormat="1" ht="16.5" customHeight="1">
      <c r="A141" s="39"/>
      <c r="B141" s="40"/>
      <c r="C141" s="214" t="s">
        <v>728</v>
      </c>
      <c r="D141" s="214" t="s">
        <v>162</v>
      </c>
      <c r="E141" s="215" t="s">
        <v>1021</v>
      </c>
      <c r="F141" s="216" t="s">
        <v>1022</v>
      </c>
      <c r="G141" s="217" t="s">
        <v>877</v>
      </c>
      <c r="H141" s="218">
        <v>2</v>
      </c>
      <c r="I141" s="219"/>
      <c r="J141" s="220">
        <f>ROUND(I141*H141,2)</f>
        <v>0</v>
      </c>
      <c r="K141" s="216" t="s">
        <v>279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167</v>
      </c>
      <c r="AT141" s="225" t="s">
        <v>162</v>
      </c>
      <c r="AU141" s="225" t="s">
        <v>86</v>
      </c>
      <c r="AY141" s="18" t="s">
        <v>159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84</v>
      </c>
      <c r="BK141" s="226">
        <f>ROUND(I141*H141,2)</f>
        <v>0</v>
      </c>
      <c r="BL141" s="18" t="s">
        <v>167</v>
      </c>
      <c r="BM141" s="225" t="s">
        <v>1023</v>
      </c>
    </row>
    <row r="142" s="14" customFormat="1">
      <c r="A142" s="14"/>
      <c r="B142" s="243"/>
      <c r="C142" s="244"/>
      <c r="D142" s="234" t="s">
        <v>171</v>
      </c>
      <c r="E142" s="244"/>
      <c r="F142" s="246" t="s">
        <v>1024</v>
      </c>
      <c r="G142" s="244"/>
      <c r="H142" s="247">
        <v>2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171</v>
      </c>
      <c r="AU142" s="253" t="s">
        <v>86</v>
      </c>
      <c r="AV142" s="14" t="s">
        <v>86</v>
      </c>
      <c r="AW142" s="14" t="s">
        <v>4</v>
      </c>
      <c r="AX142" s="14" t="s">
        <v>84</v>
      </c>
      <c r="AY142" s="253" t="s">
        <v>159</v>
      </c>
    </row>
    <row r="143" s="2" customFormat="1" ht="16.5" customHeight="1">
      <c r="A143" s="39"/>
      <c r="B143" s="40"/>
      <c r="C143" s="214" t="s">
        <v>1025</v>
      </c>
      <c r="D143" s="214" t="s">
        <v>162</v>
      </c>
      <c r="E143" s="215" t="s">
        <v>1026</v>
      </c>
      <c r="F143" s="216" t="s">
        <v>1027</v>
      </c>
      <c r="G143" s="217" t="s">
        <v>877</v>
      </c>
      <c r="H143" s="218">
        <v>2</v>
      </c>
      <c r="I143" s="219"/>
      <c r="J143" s="220">
        <f>ROUND(I143*H143,2)</f>
        <v>0</v>
      </c>
      <c r="K143" s="216" t="s">
        <v>279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167</v>
      </c>
      <c r="AT143" s="225" t="s">
        <v>162</v>
      </c>
      <c r="AU143" s="225" t="s">
        <v>86</v>
      </c>
      <c r="AY143" s="18" t="s">
        <v>159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84</v>
      </c>
      <c r="BK143" s="226">
        <f>ROUND(I143*H143,2)</f>
        <v>0</v>
      </c>
      <c r="BL143" s="18" t="s">
        <v>167</v>
      </c>
      <c r="BM143" s="225" t="s">
        <v>1028</v>
      </c>
    </row>
    <row r="144" s="14" customFormat="1">
      <c r="A144" s="14"/>
      <c r="B144" s="243"/>
      <c r="C144" s="244"/>
      <c r="D144" s="234" t="s">
        <v>171</v>
      </c>
      <c r="E144" s="244"/>
      <c r="F144" s="246" t="s">
        <v>1024</v>
      </c>
      <c r="G144" s="244"/>
      <c r="H144" s="247">
        <v>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171</v>
      </c>
      <c r="AU144" s="253" t="s">
        <v>86</v>
      </c>
      <c r="AV144" s="14" t="s">
        <v>86</v>
      </c>
      <c r="AW144" s="14" t="s">
        <v>4</v>
      </c>
      <c r="AX144" s="14" t="s">
        <v>84</v>
      </c>
      <c r="AY144" s="253" t="s">
        <v>159</v>
      </c>
    </row>
    <row r="145" s="2" customFormat="1" ht="16.5" customHeight="1">
      <c r="A145" s="39"/>
      <c r="B145" s="40"/>
      <c r="C145" s="214" t="s">
        <v>731</v>
      </c>
      <c r="D145" s="214" t="s">
        <v>162</v>
      </c>
      <c r="E145" s="215" t="s">
        <v>965</v>
      </c>
      <c r="F145" s="216" t="s">
        <v>966</v>
      </c>
      <c r="G145" s="217" t="s">
        <v>877</v>
      </c>
      <c r="H145" s="218">
        <v>2</v>
      </c>
      <c r="I145" s="219"/>
      <c r="J145" s="220">
        <f>ROUND(I145*H145,2)</f>
        <v>0</v>
      </c>
      <c r="K145" s="216" t="s">
        <v>279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167</v>
      </c>
      <c r="AT145" s="225" t="s">
        <v>162</v>
      </c>
      <c r="AU145" s="225" t="s">
        <v>86</v>
      </c>
      <c r="AY145" s="18" t="s">
        <v>159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84</v>
      </c>
      <c r="BK145" s="226">
        <f>ROUND(I145*H145,2)</f>
        <v>0</v>
      </c>
      <c r="BL145" s="18" t="s">
        <v>167</v>
      </c>
      <c r="BM145" s="225" t="s">
        <v>1029</v>
      </c>
    </row>
    <row r="146" s="14" customFormat="1">
      <c r="A146" s="14"/>
      <c r="B146" s="243"/>
      <c r="C146" s="244"/>
      <c r="D146" s="234" t="s">
        <v>171</v>
      </c>
      <c r="E146" s="244"/>
      <c r="F146" s="246" t="s">
        <v>1024</v>
      </c>
      <c r="G146" s="244"/>
      <c r="H146" s="247">
        <v>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171</v>
      </c>
      <c r="AU146" s="253" t="s">
        <v>86</v>
      </c>
      <c r="AV146" s="14" t="s">
        <v>86</v>
      </c>
      <c r="AW146" s="14" t="s">
        <v>4</v>
      </c>
      <c r="AX146" s="14" t="s">
        <v>84</v>
      </c>
      <c r="AY146" s="253" t="s">
        <v>159</v>
      </c>
    </row>
    <row r="147" s="2" customFormat="1" ht="16.5" customHeight="1">
      <c r="A147" s="39"/>
      <c r="B147" s="40"/>
      <c r="C147" s="214" t="s">
        <v>1030</v>
      </c>
      <c r="D147" s="214" t="s">
        <v>162</v>
      </c>
      <c r="E147" s="215" t="s">
        <v>974</v>
      </c>
      <c r="F147" s="216" t="s">
        <v>975</v>
      </c>
      <c r="G147" s="217" t="s">
        <v>877</v>
      </c>
      <c r="H147" s="218">
        <v>16</v>
      </c>
      <c r="I147" s="219"/>
      <c r="J147" s="220">
        <f>ROUND(I147*H147,2)</f>
        <v>0</v>
      </c>
      <c r="K147" s="216" t="s">
        <v>279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167</v>
      </c>
      <c r="AT147" s="225" t="s">
        <v>162</v>
      </c>
      <c r="AU147" s="225" t="s">
        <v>86</v>
      </c>
      <c r="AY147" s="18" t="s">
        <v>159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84</v>
      </c>
      <c r="BK147" s="226">
        <f>ROUND(I147*H147,2)</f>
        <v>0</v>
      </c>
      <c r="BL147" s="18" t="s">
        <v>167</v>
      </c>
      <c r="BM147" s="225" t="s">
        <v>1031</v>
      </c>
    </row>
    <row r="148" s="14" customFormat="1">
      <c r="A148" s="14"/>
      <c r="B148" s="243"/>
      <c r="C148" s="244"/>
      <c r="D148" s="234" t="s">
        <v>171</v>
      </c>
      <c r="E148" s="244"/>
      <c r="F148" s="246" t="s">
        <v>1032</v>
      </c>
      <c r="G148" s="244"/>
      <c r="H148" s="247">
        <v>16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171</v>
      </c>
      <c r="AU148" s="253" t="s">
        <v>86</v>
      </c>
      <c r="AV148" s="14" t="s">
        <v>86</v>
      </c>
      <c r="AW148" s="14" t="s">
        <v>4</v>
      </c>
      <c r="AX148" s="14" t="s">
        <v>84</v>
      </c>
      <c r="AY148" s="253" t="s">
        <v>159</v>
      </c>
    </row>
    <row r="149" s="2" customFormat="1" ht="16.5" customHeight="1">
      <c r="A149" s="39"/>
      <c r="B149" s="40"/>
      <c r="C149" s="214" t="s">
        <v>734</v>
      </c>
      <c r="D149" s="214" t="s">
        <v>162</v>
      </c>
      <c r="E149" s="215" t="s">
        <v>1033</v>
      </c>
      <c r="F149" s="216" t="s">
        <v>1034</v>
      </c>
      <c r="G149" s="217" t="s">
        <v>877</v>
      </c>
      <c r="H149" s="218">
        <v>2</v>
      </c>
      <c r="I149" s="219"/>
      <c r="J149" s="220">
        <f>ROUND(I149*H149,2)</f>
        <v>0</v>
      </c>
      <c r="K149" s="216" t="s">
        <v>279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167</v>
      </c>
      <c r="AT149" s="225" t="s">
        <v>162</v>
      </c>
      <c r="AU149" s="225" t="s">
        <v>86</v>
      </c>
      <c r="AY149" s="18" t="s">
        <v>159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84</v>
      </c>
      <c r="BK149" s="226">
        <f>ROUND(I149*H149,2)</f>
        <v>0</v>
      </c>
      <c r="BL149" s="18" t="s">
        <v>167</v>
      </c>
      <c r="BM149" s="225" t="s">
        <v>1035</v>
      </c>
    </row>
    <row r="150" s="14" customFormat="1">
      <c r="A150" s="14"/>
      <c r="B150" s="243"/>
      <c r="C150" s="244"/>
      <c r="D150" s="234" t="s">
        <v>171</v>
      </c>
      <c r="E150" s="244"/>
      <c r="F150" s="246" t="s">
        <v>1024</v>
      </c>
      <c r="G150" s="244"/>
      <c r="H150" s="247">
        <v>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171</v>
      </c>
      <c r="AU150" s="253" t="s">
        <v>86</v>
      </c>
      <c r="AV150" s="14" t="s">
        <v>86</v>
      </c>
      <c r="AW150" s="14" t="s">
        <v>4</v>
      </c>
      <c r="AX150" s="14" t="s">
        <v>84</v>
      </c>
      <c r="AY150" s="253" t="s">
        <v>159</v>
      </c>
    </row>
    <row r="151" s="2" customFormat="1" ht="16.5" customHeight="1">
      <c r="A151" s="39"/>
      <c r="B151" s="40"/>
      <c r="C151" s="214" t="s">
        <v>1036</v>
      </c>
      <c r="D151" s="214" t="s">
        <v>162</v>
      </c>
      <c r="E151" s="215" t="s">
        <v>1037</v>
      </c>
      <c r="F151" s="216" t="s">
        <v>1038</v>
      </c>
      <c r="G151" s="217" t="s">
        <v>877</v>
      </c>
      <c r="H151" s="218">
        <v>2</v>
      </c>
      <c r="I151" s="219"/>
      <c r="J151" s="220">
        <f>ROUND(I151*H151,2)</f>
        <v>0</v>
      </c>
      <c r="K151" s="216" t="s">
        <v>279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167</v>
      </c>
      <c r="AT151" s="225" t="s">
        <v>162</v>
      </c>
      <c r="AU151" s="225" t="s">
        <v>86</v>
      </c>
      <c r="AY151" s="18" t="s">
        <v>159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84</v>
      </c>
      <c r="BK151" s="226">
        <f>ROUND(I151*H151,2)</f>
        <v>0</v>
      </c>
      <c r="BL151" s="18" t="s">
        <v>167</v>
      </c>
      <c r="BM151" s="225" t="s">
        <v>1039</v>
      </c>
    </row>
    <row r="152" s="14" customFormat="1">
      <c r="A152" s="14"/>
      <c r="B152" s="243"/>
      <c r="C152" s="244"/>
      <c r="D152" s="234" t="s">
        <v>171</v>
      </c>
      <c r="E152" s="244"/>
      <c r="F152" s="246" t="s">
        <v>1024</v>
      </c>
      <c r="G152" s="244"/>
      <c r="H152" s="247">
        <v>2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171</v>
      </c>
      <c r="AU152" s="253" t="s">
        <v>86</v>
      </c>
      <c r="AV152" s="14" t="s">
        <v>86</v>
      </c>
      <c r="AW152" s="14" t="s">
        <v>4</v>
      </c>
      <c r="AX152" s="14" t="s">
        <v>84</v>
      </c>
      <c r="AY152" s="253" t="s">
        <v>159</v>
      </c>
    </row>
    <row r="153" s="2" customFormat="1" ht="16.5" customHeight="1">
      <c r="A153" s="39"/>
      <c r="B153" s="40"/>
      <c r="C153" s="214" t="s">
        <v>737</v>
      </c>
      <c r="D153" s="214" t="s">
        <v>162</v>
      </c>
      <c r="E153" s="215" t="s">
        <v>1040</v>
      </c>
      <c r="F153" s="216" t="s">
        <v>1041</v>
      </c>
      <c r="G153" s="217" t="s">
        <v>877</v>
      </c>
      <c r="H153" s="218">
        <v>4</v>
      </c>
      <c r="I153" s="219"/>
      <c r="J153" s="220">
        <f>ROUND(I153*H153,2)</f>
        <v>0</v>
      </c>
      <c r="K153" s="216" t="s">
        <v>279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167</v>
      </c>
      <c r="AT153" s="225" t="s">
        <v>162</v>
      </c>
      <c r="AU153" s="225" t="s">
        <v>86</v>
      </c>
      <c r="AY153" s="18" t="s">
        <v>159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84</v>
      </c>
      <c r="BK153" s="226">
        <f>ROUND(I153*H153,2)</f>
        <v>0</v>
      </c>
      <c r="BL153" s="18" t="s">
        <v>167</v>
      </c>
      <c r="BM153" s="225" t="s">
        <v>1042</v>
      </c>
    </row>
    <row r="154" s="14" customFormat="1">
      <c r="A154" s="14"/>
      <c r="B154" s="243"/>
      <c r="C154" s="244"/>
      <c r="D154" s="234" t="s">
        <v>171</v>
      </c>
      <c r="E154" s="244"/>
      <c r="F154" s="246" t="s">
        <v>1043</v>
      </c>
      <c r="G154" s="244"/>
      <c r="H154" s="247">
        <v>4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171</v>
      </c>
      <c r="AU154" s="253" t="s">
        <v>86</v>
      </c>
      <c r="AV154" s="14" t="s">
        <v>86</v>
      </c>
      <c r="AW154" s="14" t="s">
        <v>4</v>
      </c>
      <c r="AX154" s="14" t="s">
        <v>84</v>
      </c>
      <c r="AY154" s="253" t="s">
        <v>159</v>
      </c>
    </row>
    <row r="155" s="2" customFormat="1" ht="16.5" customHeight="1">
      <c r="A155" s="39"/>
      <c r="B155" s="40"/>
      <c r="C155" s="214" t="s">
        <v>1044</v>
      </c>
      <c r="D155" s="214" t="s">
        <v>162</v>
      </c>
      <c r="E155" s="215" t="s">
        <v>1045</v>
      </c>
      <c r="F155" s="216" t="s">
        <v>1046</v>
      </c>
      <c r="G155" s="217" t="s">
        <v>877</v>
      </c>
      <c r="H155" s="218">
        <v>2</v>
      </c>
      <c r="I155" s="219"/>
      <c r="J155" s="220">
        <f>ROUND(I155*H155,2)</f>
        <v>0</v>
      </c>
      <c r="K155" s="216" t="s">
        <v>279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167</v>
      </c>
      <c r="AT155" s="225" t="s">
        <v>162</v>
      </c>
      <c r="AU155" s="225" t="s">
        <v>86</v>
      </c>
      <c r="AY155" s="18" t="s">
        <v>159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84</v>
      </c>
      <c r="BK155" s="226">
        <f>ROUND(I155*H155,2)</f>
        <v>0</v>
      </c>
      <c r="BL155" s="18" t="s">
        <v>167</v>
      </c>
      <c r="BM155" s="225" t="s">
        <v>1047</v>
      </c>
    </row>
    <row r="156" s="14" customFormat="1">
      <c r="A156" s="14"/>
      <c r="B156" s="243"/>
      <c r="C156" s="244"/>
      <c r="D156" s="234" t="s">
        <v>171</v>
      </c>
      <c r="E156" s="244"/>
      <c r="F156" s="246" t="s">
        <v>1024</v>
      </c>
      <c r="G156" s="244"/>
      <c r="H156" s="247">
        <v>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171</v>
      </c>
      <c r="AU156" s="253" t="s">
        <v>86</v>
      </c>
      <c r="AV156" s="14" t="s">
        <v>86</v>
      </c>
      <c r="AW156" s="14" t="s">
        <v>4</v>
      </c>
      <c r="AX156" s="14" t="s">
        <v>84</v>
      </c>
      <c r="AY156" s="253" t="s">
        <v>159</v>
      </c>
    </row>
    <row r="157" s="2" customFormat="1" ht="16.5" customHeight="1">
      <c r="A157" s="39"/>
      <c r="B157" s="40"/>
      <c r="C157" s="214" t="s">
        <v>740</v>
      </c>
      <c r="D157" s="214" t="s">
        <v>162</v>
      </c>
      <c r="E157" s="215" t="s">
        <v>1009</v>
      </c>
      <c r="F157" s="216" t="s">
        <v>1010</v>
      </c>
      <c r="G157" s="217" t="s">
        <v>877</v>
      </c>
      <c r="H157" s="218">
        <v>4</v>
      </c>
      <c r="I157" s="219"/>
      <c r="J157" s="220">
        <f>ROUND(I157*H157,2)</f>
        <v>0</v>
      </c>
      <c r="K157" s="216" t="s">
        <v>279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167</v>
      </c>
      <c r="AT157" s="225" t="s">
        <v>162</v>
      </c>
      <c r="AU157" s="225" t="s">
        <v>86</v>
      </c>
      <c r="AY157" s="18" t="s">
        <v>159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84</v>
      </c>
      <c r="BK157" s="226">
        <f>ROUND(I157*H157,2)</f>
        <v>0</v>
      </c>
      <c r="BL157" s="18" t="s">
        <v>167</v>
      </c>
      <c r="BM157" s="225" t="s">
        <v>1048</v>
      </c>
    </row>
    <row r="158" s="14" customFormat="1">
      <c r="A158" s="14"/>
      <c r="B158" s="243"/>
      <c r="C158" s="244"/>
      <c r="D158" s="234" t="s">
        <v>171</v>
      </c>
      <c r="E158" s="244"/>
      <c r="F158" s="246" t="s">
        <v>1043</v>
      </c>
      <c r="G158" s="244"/>
      <c r="H158" s="247">
        <v>4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171</v>
      </c>
      <c r="AU158" s="253" t="s">
        <v>86</v>
      </c>
      <c r="AV158" s="14" t="s">
        <v>86</v>
      </c>
      <c r="AW158" s="14" t="s">
        <v>4</v>
      </c>
      <c r="AX158" s="14" t="s">
        <v>84</v>
      </c>
      <c r="AY158" s="253" t="s">
        <v>159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1049</v>
      </c>
      <c r="F159" s="212" t="s">
        <v>1050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SUM(P160:P168)</f>
        <v>0</v>
      </c>
      <c r="Q159" s="206"/>
      <c r="R159" s="207">
        <f>SUM(R160:R168)</f>
        <v>0</v>
      </c>
      <c r="S159" s="206"/>
      <c r="T159" s="208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84</v>
      </c>
      <c r="AT159" s="210" t="s">
        <v>75</v>
      </c>
      <c r="AU159" s="210" t="s">
        <v>84</v>
      </c>
      <c r="AY159" s="209" t="s">
        <v>159</v>
      </c>
      <c r="BK159" s="211">
        <f>SUM(BK160:BK168)</f>
        <v>0</v>
      </c>
    </row>
    <row r="160" s="2" customFormat="1" ht="21.75" customHeight="1">
      <c r="A160" s="39"/>
      <c r="B160" s="40"/>
      <c r="C160" s="214" t="s">
        <v>1051</v>
      </c>
      <c r="D160" s="214" t="s">
        <v>162</v>
      </c>
      <c r="E160" s="215" t="s">
        <v>1052</v>
      </c>
      <c r="F160" s="216" t="s">
        <v>1053</v>
      </c>
      <c r="G160" s="217" t="s">
        <v>877</v>
      </c>
      <c r="H160" s="218">
        <v>2</v>
      </c>
      <c r="I160" s="219"/>
      <c r="J160" s="220">
        <f>ROUND(I160*H160,2)</f>
        <v>0</v>
      </c>
      <c r="K160" s="216" t="s">
        <v>279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167</v>
      </c>
      <c r="AT160" s="225" t="s">
        <v>162</v>
      </c>
      <c r="AU160" s="225" t="s">
        <v>86</v>
      </c>
      <c r="AY160" s="18" t="s">
        <v>159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84</v>
      </c>
      <c r="BK160" s="226">
        <f>ROUND(I160*H160,2)</f>
        <v>0</v>
      </c>
      <c r="BL160" s="18" t="s">
        <v>167</v>
      </c>
      <c r="BM160" s="225" t="s">
        <v>1054</v>
      </c>
    </row>
    <row r="161" s="2" customFormat="1">
      <c r="A161" s="39"/>
      <c r="B161" s="40"/>
      <c r="C161" s="41"/>
      <c r="D161" s="234" t="s">
        <v>237</v>
      </c>
      <c r="E161" s="41"/>
      <c r="F161" s="265" t="s">
        <v>1055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237</v>
      </c>
      <c r="AU161" s="18" t="s">
        <v>86</v>
      </c>
    </row>
    <row r="162" s="2" customFormat="1" ht="21.75" customHeight="1">
      <c r="A162" s="39"/>
      <c r="B162" s="40"/>
      <c r="C162" s="214" t="s">
        <v>743</v>
      </c>
      <c r="D162" s="214" t="s">
        <v>162</v>
      </c>
      <c r="E162" s="215" t="s">
        <v>1056</v>
      </c>
      <c r="F162" s="216" t="s">
        <v>1057</v>
      </c>
      <c r="G162" s="217" t="s">
        <v>877</v>
      </c>
      <c r="H162" s="218">
        <v>2</v>
      </c>
      <c r="I162" s="219"/>
      <c r="J162" s="220">
        <f>ROUND(I162*H162,2)</f>
        <v>0</v>
      </c>
      <c r="K162" s="216" t="s">
        <v>279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167</v>
      </c>
      <c r="AT162" s="225" t="s">
        <v>162</v>
      </c>
      <c r="AU162" s="225" t="s">
        <v>86</v>
      </c>
      <c r="AY162" s="18" t="s">
        <v>159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84</v>
      </c>
      <c r="BK162" s="226">
        <f>ROUND(I162*H162,2)</f>
        <v>0</v>
      </c>
      <c r="BL162" s="18" t="s">
        <v>167</v>
      </c>
      <c r="BM162" s="225" t="s">
        <v>1058</v>
      </c>
    </row>
    <row r="163" s="2" customFormat="1">
      <c r="A163" s="39"/>
      <c r="B163" s="40"/>
      <c r="C163" s="41"/>
      <c r="D163" s="234" t="s">
        <v>237</v>
      </c>
      <c r="E163" s="41"/>
      <c r="F163" s="265" t="s">
        <v>1059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237</v>
      </c>
      <c r="AU163" s="18" t="s">
        <v>86</v>
      </c>
    </row>
    <row r="164" s="2" customFormat="1" ht="21.75" customHeight="1">
      <c r="A164" s="39"/>
      <c r="B164" s="40"/>
      <c r="C164" s="214" t="s">
        <v>1060</v>
      </c>
      <c r="D164" s="214" t="s">
        <v>162</v>
      </c>
      <c r="E164" s="215" t="s">
        <v>1061</v>
      </c>
      <c r="F164" s="216" t="s">
        <v>1062</v>
      </c>
      <c r="G164" s="217" t="s">
        <v>877</v>
      </c>
      <c r="H164" s="218">
        <v>2</v>
      </c>
      <c r="I164" s="219"/>
      <c r="J164" s="220">
        <f>ROUND(I164*H164,2)</f>
        <v>0</v>
      </c>
      <c r="K164" s="216" t="s">
        <v>279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167</v>
      </c>
      <c r="AT164" s="225" t="s">
        <v>162</v>
      </c>
      <c r="AU164" s="225" t="s">
        <v>86</v>
      </c>
      <c r="AY164" s="18" t="s">
        <v>159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84</v>
      </c>
      <c r="BK164" s="226">
        <f>ROUND(I164*H164,2)</f>
        <v>0</v>
      </c>
      <c r="BL164" s="18" t="s">
        <v>167</v>
      </c>
      <c r="BM164" s="225" t="s">
        <v>1063</v>
      </c>
    </row>
    <row r="165" s="2" customFormat="1" ht="16.5" customHeight="1">
      <c r="A165" s="39"/>
      <c r="B165" s="40"/>
      <c r="C165" s="214" t="s">
        <v>747</v>
      </c>
      <c r="D165" s="214" t="s">
        <v>162</v>
      </c>
      <c r="E165" s="215" t="s">
        <v>1064</v>
      </c>
      <c r="F165" s="216" t="s">
        <v>1065</v>
      </c>
      <c r="G165" s="217" t="s">
        <v>877</v>
      </c>
      <c r="H165" s="218">
        <v>2</v>
      </c>
      <c r="I165" s="219"/>
      <c r="J165" s="220">
        <f>ROUND(I165*H165,2)</f>
        <v>0</v>
      </c>
      <c r="K165" s="216" t="s">
        <v>279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167</v>
      </c>
      <c r="AT165" s="225" t="s">
        <v>162</v>
      </c>
      <c r="AU165" s="225" t="s">
        <v>86</v>
      </c>
      <c r="AY165" s="18" t="s">
        <v>159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84</v>
      </c>
      <c r="BK165" s="226">
        <f>ROUND(I165*H165,2)</f>
        <v>0</v>
      </c>
      <c r="BL165" s="18" t="s">
        <v>167</v>
      </c>
      <c r="BM165" s="225" t="s">
        <v>1066</v>
      </c>
    </row>
    <row r="166" s="2" customFormat="1" ht="24.15" customHeight="1">
      <c r="A166" s="39"/>
      <c r="B166" s="40"/>
      <c r="C166" s="214" t="s">
        <v>1067</v>
      </c>
      <c r="D166" s="214" t="s">
        <v>162</v>
      </c>
      <c r="E166" s="215" t="s">
        <v>1068</v>
      </c>
      <c r="F166" s="216" t="s">
        <v>1069</v>
      </c>
      <c r="G166" s="217" t="s">
        <v>877</v>
      </c>
      <c r="H166" s="218">
        <v>2</v>
      </c>
      <c r="I166" s="219"/>
      <c r="J166" s="220">
        <f>ROUND(I166*H166,2)</f>
        <v>0</v>
      </c>
      <c r="K166" s="216" t="s">
        <v>279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167</v>
      </c>
      <c r="AT166" s="225" t="s">
        <v>162</v>
      </c>
      <c r="AU166" s="225" t="s">
        <v>86</v>
      </c>
      <c r="AY166" s="18" t="s">
        <v>159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84</v>
      </c>
      <c r="BK166" s="226">
        <f>ROUND(I166*H166,2)</f>
        <v>0</v>
      </c>
      <c r="BL166" s="18" t="s">
        <v>167</v>
      </c>
      <c r="BM166" s="225" t="s">
        <v>1070</v>
      </c>
    </row>
    <row r="167" s="2" customFormat="1">
      <c r="A167" s="39"/>
      <c r="B167" s="40"/>
      <c r="C167" s="41"/>
      <c r="D167" s="234" t="s">
        <v>237</v>
      </c>
      <c r="E167" s="41"/>
      <c r="F167" s="265" t="s">
        <v>1071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237</v>
      </c>
      <c r="AU167" s="18" t="s">
        <v>86</v>
      </c>
    </row>
    <row r="168" s="2" customFormat="1" ht="16.5" customHeight="1">
      <c r="A168" s="39"/>
      <c r="B168" s="40"/>
      <c r="C168" s="214" t="s">
        <v>750</v>
      </c>
      <c r="D168" s="214" t="s">
        <v>162</v>
      </c>
      <c r="E168" s="215" t="s">
        <v>1072</v>
      </c>
      <c r="F168" s="216" t="s">
        <v>1073</v>
      </c>
      <c r="G168" s="217" t="s">
        <v>877</v>
      </c>
      <c r="H168" s="218">
        <v>2</v>
      </c>
      <c r="I168" s="219"/>
      <c r="J168" s="220">
        <f>ROUND(I168*H168,2)</f>
        <v>0</v>
      </c>
      <c r="K168" s="216" t="s">
        <v>279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167</v>
      </c>
      <c r="AT168" s="225" t="s">
        <v>162</v>
      </c>
      <c r="AU168" s="225" t="s">
        <v>86</v>
      </c>
      <c r="AY168" s="18" t="s">
        <v>159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84</v>
      </c>
      <c r="BK168" s="226">
        <f>ROUND(I168*H168,2)</f>
        <v>0</v>
      </c>
      <c r="BL168" s="18" t="s">
        <v>167</v>
      </c>
      <c r="BM168" s="225" t="s">
        <v>1074</v>
      </c>
    </row>
    <row r="169" s="12" customFormat="1" ht="25.92" customHeight="1">
      <c r="A169" s="12"/>
      <c r="B169" s="198"/>
      <c r="C169" s="199"/>
      <c r="D169" s="200" t="s">
        <v>75</v>
      </c>
      <c r="E169" s="201" t="s">
        <v>558</v>
      </c>
      <c r="F169" s="201" t="s">
        <v>559</v>
      </c>
      <c r="G169" s="199"/>
      <c r="H169" s="199"/>
      <c r="I169" s="202"/>
      <c r="J169" s="203">
        <f>BK169</f>
        <v>0</v>
      </c>
      <c r="K169" s="199"/>
      <c r="L169" s="204"/>
      <c r="M169" s="205"/>
      <c r="N169" s="206"/>
      <c r="O169" s="206"/>
      <c r="P169" s="207">
        <f>SUM(P170:P181)</f>
        <v>0</v>
      </c>
      <c r="Q169" s="206"/>
      <c r="R169" s="207">
        <f>SUM(R170:R181)</f>
        <v>0</v>
      </c>
      <c r="S169" s="206"/>
      <c r="T169" s="208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167</v>
      </c>
      <c r="AT169" s="210" t="s">
        <v>75</v>
      </c>
      <c r="AU169" s="210" t="s">
        <v>76</v>
      </c>
      <c r="AY169" s="209" t="s">
        <v>159</v>
      </c>
      <c r="BK169" s="211">
        <f>SUM(BK170:BK181)</f>
        <v>0</v>
      </c>
    </row>
    <row r="170" s="2" customFormat="1" ht="16.5" customHeight="1">
      <c r="A170" s="39"/>
      <c r="B170" s="40"/>
      <c r="C170" s="214" t="s">
        <v>1075</v>
      </c>
      <c r="D170" s="214" t="s">
        <v>162</v>
      </c>
      <c r="E170" s="215" t="s">
        <v>1076</v>
      </c>
      <c r="F170" s="216" t="s">
        <v>1077</v>
      </c>
      <c r="G170" s="217" t="s">
        <v>482</v>
      </c>
      <c r="H170" s="218">
        <v>1</v>
      </c>
      <c r="I170" s="219"/>
      <c r="J170" s="220">
        <f>ROUND(I170*H170,2)</f>
        <v>0</v>
      </c>
      <c r="K170" s="216" t="s">
        <v>279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167</v>
      </c>
      <c r="AT170" s="225" t="s">
        <v>162</v>
      </c>
      <c r="AU170" s="225" t="s">
        <v>84</v>
      </c>
      <c r="AY170" s="18" t="s">
        <v>159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84</v>
      </c>
      <c r="BK170" s="226">
        <f>ROUND(I170*H170,2)</f>
        <v>0</v>
      </c>
      <c r="BL170" s="18" t="s">
        <v>167</v>
      </c>
      <c r="BM170" s="225" t="s">
        <v>1078</v>
      </c>
    </row>
    <row r="171" s="2" customFormat="1" ht="16.5" customHeight="1">
      <c r="A171" s="39"/>
      <c r="B171" s="40"/>
      <c r="C171" s="214" t="s">
        <v>639</v>
      </c>
      <c r="D171" s="214" t="s">
        <v>162</v>
      </c>
      <c r="E171" s="215" t="s">
        <v>1079</v>
      </c>
      <c r="F171" s="216" t="s">
        <v>1080</v>
      </c>
      <c r="G171" s="217" t="s">
        <v>858</v>
      </c>
      <c r="H171" s="218">
        <v>4</v>
      </c>
      <c r="I171" s="219"/>
      <c r="J171" s="220">
        <f>ROUND(I171*H171,2)</f>
        <v>0</v>
      </c>
      <c r="K171" s="216" t="s">
        <v>279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167</v>
      </c>
      <c r="AT171" s="225" t="s">
        <v>162</v>
      </c>
      <c r="AU171" s="225" t="s">
        <v>84</v>
      </c>
      <c r="AY171" s="18" t="s">
        <v>159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84</v>
      </c>
      <c r="BK171" s="226">
        <f>ROUND(I171*H171,2)</f>
        <v>0</v>
      </c>
      <c r="BL171" s="18" t="s">
        <v>167</v>
      </c>
      <c r="BM171" s="225" t="s">
        <v>1081</v>
      </c>
    </row>
    <row r="172" s="2" customFormat="1" ht="16.5" customHeight="1">
      <c r="A172" s="39"/>
      <c r="B172" s="40"/>
      <c r="C172" s="214" t="s">
        <v>1082</v>
      </c>
      <c r="D172" s="214" t="s">
        <v>162</v>
      </c>
      <c r="E172" s="215" t="s">
        <v>1083</v>
      </c>
      <c r="F172" s="216" t="s">
        <v>1084</v>
      </c>
      <c r="G172" s="217" t="s">
        <v>858</v>
      </c>
      <c r="H172" s="218">
        <v>4</v>
      </c>
      <c r="I172" s="219"/>
      <c r="J172" s="220">
        <f>ROUND(I172*H172,2)</f>
        <v>0</v>
      </c>
      <c r="K172" s="216" t="s">
        <v>279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167</v>
      </c>
      <c r="AT172" s="225" t="s">
        <v>162</v>
      </c>
      <c r="AU172" s="225" t="s">
        <v>84</v>
      </c>
      <c r="AY172" s="18" t="s">
        <v>159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84</v>
      </c>
      <c r="BK172" s="226">
        <f>ROUND(I172*H172,2)</f>
        <v>0</v>
      </c>
      <c r="BL172" s="18" t="s">
        <v>167</v>
      </c>
      <c r="BM172" s="225" t="s">
        <v>1085</v>
      </c>
    </row>
    <row r="173" s="2" customFormat="1" ht="16.5" customHeight="1">
      <c r="A173" s="39"/>
      <c r="B173" s="40"/>
      <c r="C173" s="214" t="s">
        <v>764</v>
      </c>
      <c r="D173" s="214" t="s">
        <v>162</v>
      </c>
      <c r="E173" s="215" t="s">
        <v>1086</v>
      </c>
      <c r="F173" s="216" t="s">
        <v>1087</v>
      </c>
      <c r="G173" s="217" t="s">
        <v>858</v>
      </c>
      <c r="H173" s="218">
        <v>4</v>
      </c>
      <c r="I173" s="219"/>
      <c r="J173" s="220">
        <f>ROUND(I173*H173,2)</f>
        <v>0</v>
      </c>
      <c r="K173" s="216" t="s">
        <v>279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167</v>
      </c>
      <c r="AT173" s="225" t="s">
        <v>162</v>
      </c>
      <c r="AU173" s="225" t="s">
        <v>84</v>
      </c>
      <c r="AY173" s="18" t="s">
        <v>159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84</v>
      </c>
      <c r="BK173" s="226">
        <f>ROUND(I173*H173,2)</f>
        <v>0</v>
      </c>
      <c r="BL173" s="18" t="s">
        <v>167</v>
      </c>
      <c r="BM173" s="225" t="s">
        <v>1088</v>
      </c>
    </row>
    <row r="174" s="2" customFormat="1" ht="16.5" customHeight="1">
      <c r="A174" s="39"/>
      <c r="B174" s="40"/>
      <c r="C174" s="214" t="s">
        <v>643</v>
      </c>
      <c r="D174" s="214" t="s">
        <v>162</v>
      </c>
      <c r="E174" s="215" t="s">
        <v>1089</v>
      </c>
      <c r="F174" s="216" t="s">
        <v>1090</v>
      </c>
      <c r="G174" s="217" t="s">
        <v>858</v>
      </c>
      <c r="H174" s="218">
        <v>2</v>
      </c>
      <c r="I174" s="219"/>
      <c r="J174" s="220">
        <f>ROUND(I174*H174,2)</f>
        <v>0</v>
      </c>
      <c r="K174" s="216" t="s">
        <v>279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167</v>
      </c>
      <c r="AT174" s="225" t="s">
        <v>162</v>
      </c>
      <c r="AU174" s="225" t="s">
        <v>84</v>
      </c>
      <c r="AY174" s="18" t="s">
        <v>159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84</v>
      </c>
      <c r="BK174" s="226">
        <f>ROUND(I174*H174,2)</f>
        <v>0</v>
      </c>
      <c r="BL174" s="18" t="s">
        <v>167</v>
      </c>
      <c r="BM174" s="225" t="s">
        <v>1091</v>
      </c>
    </row>
    <row r="175" s="2" customFormat="1" ht="16.5" customHeight="1">
      <c r="A175" s="39"/>
      <c r="B175" s="40"/>
      <c r="C175" s="214" t="s">
        <v>767</v>
      </c>
      <c r="D175" s="214" t="s">
        <v>162</v>
      </c>
      <c r="E175" s="215" t="s">
        <v>1092</v>
      </c>
      <c r="F175" s="216" t="s">
        <v>1093</v>
      </c>
      <c r="G175" s="217" t="s">
        <v>858</v>
      </c>
      <c r="H175" s="218">
        <v>12</v>
      </c>
      <c r="I175" s="219"/>
      <c r="J175" s="220">
        <f>ROUND(I175*H175,2)</f>
        <v>0</v>
      </c>
      <c r="K175" s="216" t="s">
        <v>279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167</v>
      </c>
      <c r="AT175" s="225" t="s">
        <v>162</v>
      </c>
      <c r="AU175" s="225" t="s">
        <v>84</v>
      </c>
      <c r="AY175" s="18" t="s">
        <v>159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84</v>
      </c>
      <c r="BK175" s="226">
        <f>ROUND(I175*H175,2)</f>
        <v>0</v>
      </c>
      <c r="BL175" s="18" t="s">
        <v>167</v>
      </c>
      <c r="BM175" s="225" t="s">
        <v>1094</v>
      </c>
    </row>
    <row r="176" s="2" customFormat="1" ht="16.5" customHeight="1">
      <c r="A176" s="39"/>
      <c r="B176" s="40"/>
      <c r="C176" s="214" t="s">
        <v>1095</v>
      </c>
      <c r="D176" s="214" t="s">
        <v>162</v>
      </c>
      <c r="E176" s="215" t="s">
        <v>1096</v>
      </c>
      <c r="F176" s="216" t="s">
        <v>1097</v>
      </c>
      <c r="G176" s="217" t="s">
        <v>858</v>
      </c>
      <c r="H176" s="218">
        <v>4</v>
      </c>
      <c r="I176" s="219"/>
      <c r="J176" s="220">
        <f>ROUND(I176*H176,2)</f>
        <v>0</v>
      </c>
      <c r="K176" s="216" t="s">
        <v>279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167</v>
      </c>
      <c r="AT176" s="225" t="s">
        <v>162</v>
      </c>
      <c r="AU176" s="225" t="s">
        <v>84</v>
      </c>
      <c r="AY176" s="18" t="s">
        <v>159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84</v>
      </c>
      <c r="BK176" s="226">
        <f>ROUND(I176*H176,2)</f>
        <v>0</v>
      </c>
      <c r="BL176" s="18" t="s">
        <v>167</v>
      </c>
      <c r="BM176" s="225" t="s">
        <v>1098</v>
      </c>
    </row>
    <row r="177" s="2" customFormat="1" ht="16.5" customHeight="1">
      <c r="A177" s="39"/>
      <c r="B177" s="40"/>
      <c r="C177" s="214" t="s">
        <v>772</v>
      </c>
      <c r="D177" s="214" t="s">
        <v>162</v>
      </c>
      <c r="E177" s="215" t="s">
        <v>1099</v>
      </c>
      <c r="F177" s="216" t="s">
        <v>1100</v>
      </c>
      <c r="G177" s="217" t="s">
        <v>482</v>
      </c>
      <c r="H177" s="218">
        <v>1</v>
      </c>
      <c r="I177" s="219"/>
      <c r="J177" s="220">
        <f>ROUND(I177*H177,2)</f>
        <v>0</v>
      </c>
      <c r="K177" s="216" t="s">
        <v>279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167</v>
      </c>
      <c r="AT177" s="225" t="s">
        <v>162</v>
      </c>
      <c r="AU177" s="225" t="s">
        <v>84</v>
      </c>
      <c r="AY177" s="18" t="s">
        <v>159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84</v>
      </c>
      <c r="BK177" s="226">
        <f>ROUND(I177*H177,2)</f>
        <v>0</v>
      </c>
      <c r="BL177" s="18" t="s">
        <v>167</v>
      </c>
      <c r="BM177" s="225" t="s">
        <v>1101</v>
      </c>
    </row>
    <row r="178" s="2" customFormat="1" ht="16.5" customHeight="1">
      <c r="A178" s="39"/>
      <c r="B178" s="40"/>
      <c r="C178" s="214" t="s">
        <v>1102</v>
      </c>
      <c r="D178" s="214" t="s">
        <v>162</v>
      </c>
      <c r="E178" s="215" t="s">
        <v>1103</v>
      </c>
      <c r="F178" s="216" t="s">
        <v>1104</v>
      </c>
      <c r="G178" s="217" t="s">
        <v>482</v>
      </c>
      <c r="H178" s="218">
        <v>1</v>
      </c>
      <c r="I178" s="219"/>
      <c r="J178" s="220">
        <f>ROUND(I178*H178,2)</f>
        <v>0</v>
      </c>
      <c r="K178" s="216" t="s">
        <v>279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167</v>
      </c>
      <c r="AT178" s="225" t="s">
        <v>162</v>
      </c>
      <c r="AU178" s="225" t="s">
        <v>84</v>
      </c>
      <c r="AY178" s="18" t="s">
        <v>159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84</v>
      </c>
      <c r="BK178" s="226">
        <f>ROUND(I178*H178,2)</f>
        <v>0</v>
      </c>
      <c r="BL178" s="18" t="s">
        <v>167</v>
      </c>
      <c r="BM178" s="225" t="s">
        <v>1105</v>
      </c>
    </row>
    <row r="179" s="2" customFormat="1" ht="16.5" customHeight="1">
      <c r="A179" s="39"/>
      <c r="B179" s="40"/>
      <c r="C179" s="214" t="s">
        <v>775</v>
      </c>
      <c r="D179" s="214" t="s">
        <v>162</v>
      </c>
      <c r="E179" s="215" t="s">
        <v>1106</v>
      </c>
      <c r="F179" s="216" t="s">
        <v>1107</v>
      </c>
      <c r="G179" s="217" t="s">
        <v>482</v>
      </c>
      <c r="H179" s="218">
        <v>1</v>
      </c>
      <c r="I179" s="219"/>
      <c r="J179" s="220">
        <f>ROUND(I179*H179,2)</f>
        <v>0</v>
      </c>
      <c r="K179" s="216" t="s">
        <v>279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167</v>
      </c>
      <c r="AT179" s="225" t="s">
        <v>162</v>
      </c>
      <c r="AU179" s="225" t="s">
        <v>84</v>
      </c>
      <c r="AY179" s="18" t="s">
        <v>159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84</v>
      </c>
      <c r="BK179" s="226">
        <f>ROUND(I179*H179,2)</f>
        <v>0</v>
      </c>
      <c r="BL179" s="18" t="s">
        <v>167</v>
      </c>
      <c r="BM179" s="225" t="s">
        <v>1108</v>
      </c>
    </row>
    <row r="180" s="2" customFormat="1" ht="24.15" customHeight="1">
      <c r="A180" s="39"/>
      <c r="B180" s="40"/>
      <c r="C180" s="214" t="s">
        <v>1109</v>
      </c>
      <c r="D180" s="214" t="s">
        <v>162</v>
      </c>
      <c r="E180" s="215" t="s">
        <v>776</v>
      </c>
      <c r="F180" s="216" t="s">
        <v>777</v>
      </c>
      <c r="G180" s="217" t="s">
        <v>482</v>
      </c>
      <c r="H180" s="218">
        <v>1</v>
      </c>
      <c r="I180" s="219"/>
      <c r="J180" s="220">
        <f>ROUND(I180*H180,2)</f>
        <v>0</v>
      </c>
      <c r="K180" s="216" t="s">
        <v>279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167</v>
      </c>
      <c r="AT180" s="225" t="s">
        <v>162</v>
      </c>
      <c r="AU180" s="225" t="s">
        <v>84</v>
      </c>
      <c r="AY180" s="18" t="s">
        <v>159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84</v>
      </c>
      <c r="BK180" s="226">
        <f>ROUND(I180*H180,2)</f>
        <v>0</v>
      </c>
      <c r="BL180" s="18" t="s">
        <v>167</v>
      </c>
      <c r="BM180" s="225" t="s">
        <v>1110</v>
      </c>
    </row>
    <row r="181" s="2" customFormat="1" ht="44.25" customHeight="1">
      <c r="A181" s="39"/>
      <c r="B181" s="40"/>
      <c r="C181" s="214" t="s">
        <v>1111</v>
      </c>
      <c r="D181" s="214" t="s">
        <v>162</v>
      </c>
      <c r="E181" s="215" t="s">
        <v>779</v>
      </c>
      <c r="F181" s="216" t="s">
        <v>780</v>
      </c>
      <c r="G181" s="217" t="s">
        <v>482</v>
      </c>
      <c r="H181" s="218">
        <v>1</v>
      </c>
      <c r="I181" s="219"/>
      <c r="J181" s="220">
        <f>ROUND(I181*H181,2)</f>
        <v>0</v>
      </c>
      <c r="K181" s="216" t="s">
        <v>19</v>
      </c>
      <c r="L181" s="45"/>
      <c r="M181" s="276" t="s">
        <v>19</v>
      </c>
      <c r="N181" s="277" t="s">
        <v>47</v>
      </c>
      <c r="O181" s="278"/>
      <c r="P181" s="279">
        <f>O181*H181</f>
        <v>0</v>
      </c>
      <c r="Q181" s="279">
        <v>0</v>
      </c>
      <c r="R181" s="279">
        <f>Q181*H181</f>
        <v>0</v>
      </c>
      <c r="S181" s="279">
        <v>0</v>
      </c>
      <c r="T181" s="28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167</v>
      </c>
      <c r="AT181" s="225" t="s">
        <v>162</v>
      </c>
      <c r="AU181" s="225" t="s">
        <v>84</v>
      </c>
      <c r="AY181" s="18" t="s">
        <v>159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84</v>
      </c>
      <c r="BK181" s="226">
        <f>ROUND(I181*H181,2)</f>
        <v>0</v>
      </c>
      <c r="BL181" s="18" t="s">
        <v>167</v>
      </c>
      <c r="BM181" s="225" t="s">
        <v>1112</v>
      </c>
    </row>
    <row r="182" s="2" customFormat="1" ht="6.96" customHeight="1">
      <c r="A182" s="39"/>
      <c r="B182" s="60"/>
      <c r="C182" s="61"/>
      <c r="D182" s="61"/>
      <c r="E182" s="61"/>
      <c r="F182" s="61"/>
      <c r="G182" s="61"/>
      <c r="H182" s="61"/>
      <c r="I182" s="61"/>
      <c r="J182" s="61"/>
      <c r="K182" s="61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Bo0XiHF4MVDhWJzfpCgv6Qg5OQFgdZajkPV0FRefUY7GzZqotNtgSQfUc1jjgGEJzEJVnCECXqQ6/xMT8DeNUg==" hashValue="bqFa65tJVUzdOXJd3cs9knG0zg7kxm6yWQyrqOjhaKgwScQfoG/E5kQ174jnTnoWHYVLOVC12pMEg6uQec5gmQ==" algorithmName="SHA-512" password="CC35"/>
  <autoFilter ref="C85:K1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1113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1114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1115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24. 8. 2022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60733098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Brněnské komunikace a.s.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CZ60733098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05029520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Cube project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CZ05029520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Ing. Vojtěch Biolek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ROUND((SUM(BE91:BE140)),  2)</f>
        <v>0</v>
      </c>
      <c r="G35" s="39"/>
      <c r="H35" s="39"/>
      <c r="I35" s="159">
        <v>0.20999999999999999</v>
      </c>
      <c r="J35" s="158">
        <f>ROUND(((SUM(BE91:BE140))*I35),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ROUND((SUM(BF91:BF140)),  2)</f>
        <v>0</v>
      </c>
      <c r="G36" s="39"/>
      <c r="H36" s="39"/>
      <c r="I36" s="159">
        <v>0.14999999999999999</v>
      </c>
      <c r="J36" s="158">
        <f>ROUND(((SUM(BF91:BF140))*I36),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ROUND((SUM(BG91:BG140)),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ROUND((SUM(BH91:BH140)),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ROUND((SUM(BI91:BI140)),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9.75" customHeight="1">
      <c r="A50" s="39"/>
      <c r="B50" s="40"/>
      <c r="C50" s="41"/>
      <c r="D50" s="41"/>
      <c r="E50" s="171" t="str">
        <f>E7</f>
        <v xml:space="preserve">Vybudování záložní serverovny v areálu BKOM Masná – Porážka pro zálohu IS BKOM a systémů v majetku SMB  ve správě BKOM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1113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1114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D.1.4.4.1 - Poplachová zabezpečovací a tísňová signalizace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24. 8. 2022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Brněnské komunikace a.s.</v>
      </c>
      <c r="G58" s="41"/>
      <c r="H58" s="41"/>
      <c r="I58" s="33" t="s">
        <v>33</v>
      </c>
      <c r="J58" s="37" t="str">
        <f>E23</f>
        <v>Cube project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Ing. Vojtěch Biolek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130</v>
      </c>
      <c r="D61" s="173"/>
      <c r="E61" s="173"/>
      <c r="F61" s="173"/>
      <c r="G61" s="173"/>
      <c r="H61" s="173"/>
      <c r="I61" s="173"/>
      <c r="J61" s="174" t="s">
        <v>131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6"/>
      <c r="C64" s="177"/>
      <c r="D64" s="178" t="s">
        <v>1116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1117</v>
      </c>
      <c r="E65" s="179"/>
      <c r="F65" s="179"/>
      <c r="G65" s="179"/>
      <c r="H65" s="179"/>
      <c r="I65" s="179"/>
      <c r="J65" s="180">
        <f>J97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1118</v>
      </c>
      <c r="E66" s="179"/>
      <c r="F66" s="179"/>
      <c r="G66" s="179"/>
      <c r="H66" s="179"/>
      <c r="I66" s="179"/>
      <c r="J66" s="180">
        <f>J113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1119</v>
      </c>
      <c r="E67" s="179"/>
      <c r="F67" s="179"/>
      <c r="G67" s="179"/>
      <c r="H67" s="179"/>
      <c r="I67" s="179"/>
      <c r="J67" s="180">
        <f>J127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1120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143</v>
      </c>
      <c r="E69" s="179"/>
      <c r="F69" s="179"/>
      <c r="G69" s="179"/>
      <c r="H69" s="179"/>
      <c r="I69" s="179"/>
      <c r="J69" s="180">
        <f>J136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144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39.75" customHeight="1">
      <c r="A79" s="39"/>
      <c r="B79" s="40"/>
      <c r="C79" s="41"/>
      <c r="D79" s="41"/>
      <c r="E79" s="171" t="str">
        <f>E7</f>
        <v xml:space="preserve">Vybudování záložní serverovny v areálu BKOM Masná – Porážka pro zálohu IS BKOM a systémů v majetku SMB  ve správě BKOM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1113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1114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D.1.4.4.1 - Poplachová zabezpečovací a tísňová signalizace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24. 8. 2022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Brněnské komunikace a.s.</v>
      </c>
      <c r="G87" s="41"/>
      <c r="H87" s="41"/>
      <c r="I87" s="33" t="s">
        <v>33</v>
      </c>
      <c r="J87" s="37" t="str">
        <f>E23</f>
        <v>Cube project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>Ing. Vojtěch Biolek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145</v>
      </c>
      <c r="D90" s="190" t="s">
        <v>61</v>
      </c>
      <c r="E90" s="190" t="s">
        <v>57</v>
      </c>
      <c r="F90" s="190" t="s">
        <v>58</v>
      </c>
      <c r="G90" s="190" t="s">
        <v>146</v>
      </c>
      <c r="H90" s="190" t="s">
        <v>147</v>
      </c>
      <c r="I90" s="190" t="s">
        <v>148</v>
      </c>
      <c r="J90" s="190" t="s">
        <v>131</v>
      </c>
      <c r="K90" s="191" t="s">
        <v>149</v>
      </c>
      <c r="L90" s="192"/>
      <c r="M90" s="93" t="s">
        <v>19</v>
      </c>
      <c r="N90" s="94" t="s">
        <v>46</v>
      </c>
      <c r="O90" s="94" t="s">
        <v>150</v>
      </c>
      <c r="P90" s="94" t="s">
        <v>151</v>
      </c>
      <c r="Q90" s="94" t="s">
        <v>152</v>
      </c>
      <c r="R90" s="94" t="s">
        <v>153</v>
      </c>
      <c r="S90" s="94" t="s">
        <v>154</v>
      </c>
      <c r="T90" s="95" t="s">
        <v>155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156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P92+P97+P113+P127+P130+P136</f>
        <v>0</v>
      </c>
      <c r="Q91" s="97"/>
      <c r="R91" s="195">
        <f>R92+R97+R113+R127+R130+R136</f>
        <v>0</v>
      </c>
      <c r="S91" s="97"/>
      <c r="T91" s="196">
        <f>T92+T97+T113+T127+T130+T136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132</v>
      </c>
      <c r="BK91" s="197">
        <f>BK92+BK97+BK113+BK127+BK130+BK136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787</v>
      </c>
      <c r="F92" s="201" t="s">
        <v>1121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SUM(P93:P96)</f>
        <v>0</v>
      </c>
      <c r="Q92" s="206"/>
      <c r="R92" s="207">
        <f>SUM(R93:R96)</f>
        <v>0</v>
      </c>
      <c r="S92" s="206"/>
      <c r="T92" s="208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159</v>
      </c>
      <c r="BK92" s="211">
        <f>SUM(BK93:BK96)</f>
        <v>0</v>
      </c>
    </row>
    <row r="93" s="2" customFormat="1" ht="16.5" customHeight="1">
      <c r="A93" s="39"/>
      <c r="B93" s="40"/>
      <c r="C93" s="214" t="s">
        <v>84</v>
      </c>
      <c r="D93" s="214" t="s">
        <v>162</v>
      </c>
      <c r="E93" s="215" t="s">
        <v>1122</v>
      </c>
      <c r="F93" s="216" t="s">
        <v>1123</v>
      </c>
      <c r="G93" s="217" t="s">
        <v>187</v>
      </c>
      <c r="H93" s="218">
        <v>89</v>
      </c>
      <c r="I93" s="219"/>
      <c r="J93" s="220">
        <f>ROUND(I93*H93,2)</f>
        <v>0</v>
      </c>
      <c r="K93" s="216" t="s">
        <v>279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162</v>
      </c>
      <c r="AU93" s="225" t="s">
        <v>84</v>
      </c>
      <c r="AY93" s="18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167</v>
      </c>
      <c r="BM93" s="225" t="s">
        <v>86</v>
      </c>
    </row>
    <row r="94" s="2" customFormat="1" ht="16.5" customHeight="1">
      <c r="A94" s="39"/>
      <c r="B94" s="40"/>
      <c r="C94" s="214" t="s">
        <v>86</v>
      </c>
      <c r="D94" s="214" t="s">
        <v>162</v>
      </c>
      <c r="E94" s="215" t="s">
        <v>1124</v>
      </c>
      <c r="F94" s="216" t="s">
        <v>1125</v>
      </c>
      <c r="G94" s="217" t="s">
        <v>187</v>
      </c>
      <c r="H94" s="218">
        <v>89</v>
      </c>
      <c r="I94" s="219"/>
      <c r="J94" s="220">
        <f>ROUND(I94*H94,2)</f>
        <v>0</v>
      </c>
      <c r="K94" s="216" t="s">
        <v>279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167</v>
      </c>
      <c r="AT94" s="225" t="s">
        <v>162</v>
      </c>
      <c r="AU94" s="225" t="s">
        <v>84</v>
      </c>
      <c r="AY94" s="18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167</v>
      </c>
      <c r="BM94" s="225" t="s">
        <v>167</v>
      </c>
    </row>
    <row r="95" s="2" customFormat="1" ht="16.5" customHeight="1">
      <c r="A95" s="39"/>
      <c r="B95" s="40"/>
      <c r="C95" s="214" t="s">
        <v>160</v>
      </c>
      <c r="D95" s="214" t="s">
        <v>162</v>
      </c>
      <c r="E95" s="215" t="s">
        <v>1126</v>
      </c>
      <c r="F95" s="216" t="s">
        <v>1127</v>
      </c>
      <c r="G95" s="217" t="s">
        <v>187</v>
      </c>
      <c r="H95" s="218">
        <v>25</v>
      </c>
      <c r="I95" s="219"/>
      <c r="J95" s="220">
        <f>ROUND(I95*H95,2)</f>
        <v>0</v>
      </c>
      <c r="K95" s="216" t="s">
        <v>279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167</v>
      </c>
      <c r="AT95" s="225" t="s">
        <v>162</v>
      </c>
      <c r="AU95" s="225" t="s">
        <v>84</v>
      </c>
      <c r="AY95" s="18" t="s">
        <v>159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167</v>
      </c>
      <c r="BM95" s="225" t="s">
        <v>198</v>
      </c>
    </row>
    <row r="96" s="2" customFormat="1" ht="16.5" customHeight="1">
      <c r="A96" s="39"/>
      <c r="B96" s="40"/>
      <c r="C96" s="214" t="s">
        <v>167</v>
      </c>
      <c r="D96" s="214" t="s">
        <v>162</v>
      </c>
      <c r="E96" s="215" t="s">
        <v>1128</v>
      </c>
      <c r="F96" s="216" t="s">
        <v>1129</v>
      </c>
      <c r="G96" s="217" t="s">
        <v>187</v>
      </c>
      <c r="H96" s="218">
        <v>108</v>
      </c>
      <c r="I96" s="219"/>
      <c r="J96" s="220">
        <f>ROUND(I96*H96,2)</f>
        <v>0</v>
      </c>
      <c r="K96" s="216" t="s">
        <v>279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167</v>
      </c>
      <c r="AT96" s="225" t="s">
        <v>162</v>
      </c>
      <c r="AU96" s="225" t="s">
        <v>84</v>
      </c>
      <c r="AY96" s="18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167</v>
      </c>
      <c r="BM96" s="225" t="s">
        <v>218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789</v>
      </c>
      <c r="F97" s="201" t="s">
        <v>1130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SUM(P98:P112)</f>
        <v>0</v>
      </c>
      <c r="Q97" s="206"/>
      <c r="R97" s="207">
        <f>SUM(R98:R112)</f>
        <v>0</v>
      </c>
      <c r="S97" s="206"/>
      <c r="T97" s="208">
        <f>SUM(T98:T112)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84</v>
      </c>
      <c r="AT97" s="210" t="s">
        <v>75</v>
      </c>
      <c r="AU97" s="210" t="s">
        <v>76</v>
      </c>
      <c r="AY97" s="209" t="s">
        <v>159</v>
      </c>
      <c r="BK97" s="211">
        <f>SUM(BK98:BK112)</f>
        <v>0</v>
      </c>
    </row>
    <row r="98" s="2" customFormat="1" ht="16.5" customHeight="1">
      <c r="A98" s="39"/>
      <c r="B98" s="40"/>
      <c r="C98" s="214" t="s">
        <v>200</v>
      </c>
      <c r="D98" s="214" t="s">
        <v>162</v>
      </c>
      <c r="E98" s="215" t="s">
        <v>1131</v>
      </c>
      <c r="F98" s="216" t="s">
        <v>1132</v>
      </c>
      <c r="G98" s="217" t="s">
        <v>187</v>
      </c>
      <c r="H98" s="218">
        <v>65</v>
      </c>
      <c r="I98" s="219"/>
      <c r="J98" s="220">
        <f>ROUND(I98*H98,2)</f>
        <v>0</v>
      </c>
      <c r="K98" s="216" t="s">
        <v>279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162</v>
      </c>
      <c r="AU98" s="225" t="s">
        <v>84</v>
      </c>
      <c r="AY98" s="18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167</v>
      </c>
      <c r="BM98" s="225" t="s">
        <v>232</v>
      </c>
    </row>
    <row r="99" s="2" customFormat="1" ht="16.5" customHeight="1">
      <c r="A99" s="39"/>
      <c r="B99" s="40"/>
      <c r="C99" s="214" t="s">
        <v>198</v>
      </c>
      <c r="D99" s="214" t="s">
        <v>162</v>
      </c>
      <c r="E99" s="215" t="s">
        <v>1133</v>
      </c>
      <c r="F99" s="216" t="s">
        <v>1134</v>
      </c>
      <c r="G99" s="217" t="s">
        <v>877</v>
      </c>
      <c r="H99" s="218">
        <v>50</v>
      </c>
      <c r="I99" s="219"/>
      <c r="J99" s="220">
        <f>ROUND(I99*H99,2)</f>
        <v>0</v>
      </c>
      <c r="K99" s="216" t="s">
        <v>279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162</v>
      </c>
      <c r="AU99" s="225" t="s">
        <v>84</v>
      </c>
      <c r="AY99" s="18" t="s">
        <v>159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167</v>
      </c>
      <c r="BM99" s="225" t="s">
        <v>255</v>
      </c>
    </row>
    <row r="100" s="2" customFormat="1" ht="16.5" customHeight="1">
      <c r="A100" s="39"/>
      <c r="B100" s="40"/>
      <c r="C100" s="214" t="s">
        <v>211</v>
      </c>
      <c r="D100" s="214" t="s">
        <v>162</v>
      </c>
      <c r="E100" s="215" t="s">
        <v>1135</v>
      </c>
      <c r="F100" s="216" t="s">
        <v>1136</v>
      </c>
      <c r="G100" s="217" t="s">
        <v>877</v>
      </c>
      <c r="H100" s="218">
        <v>20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162</v>
      </c>
      <c r="AU100" s="225" t="s">
        <v>84</v>
      </c>
      <c r="AY100" s="18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167</v>
      </c>
      <c r="BM100" s="225" t="s">
        <v>276</v>
      </c>
    </row>
    <row r="101" s="2" customFormat="1" ht="16.5" customHeight="1">
      <c r="A101" s="39"/>
      <c r="B101" s="40"/>
      <c r="C101" s="214" t="s">
        <v>218</v>
      </c>
      <c r="D101" s="214" t="s">
        <v>162</v>
      </c>
      <c r="E101" s="215" t="s">
        <v>1137</v>
      </c>
      <c r="F101" s="216" t="s">
        <v>1138</v>
      </c>
      <c r="G101" s="217" t="s">
        <v>877</v>
      </c>
      <c r="H101" s="218">
        <v>70</v>
      </c>
      <c r="I101" s="219"/>
      <c r="J101" s="220">
        <f>ROUND(I101*H101,2)</f>
        <v>0</v>
      </c>
      <c r="K101" s="216" t="s">
        <v>279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162</v>
      </c>
      <c r="AU101" s="225" t="s">
        <v>84</v>
      </c>
      <c r="AY101" s="18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167</v>
      </c>
      <c r="BM101" s="225" t="s">
        <v>293</v>
      </c>
    </row>
    <row r="102" s="2" customFormat="1" ht="16.5" customHeight="1">
      <c r="A102" s="39"/>
      <c r="B102" s="40"/>
      <c r="C102" s="214" t="s">
        <v>224</v>
      </c>
      <c r="D102" s="214" t="s">
        <v>162</v>
      </c>
      <c r="E102" s="215" t="s">
        <v>1139</v>
      </c>
      <c r="F102" s="216" t="s">
        <v>1136</v>
      </c>
      <c r="G102" s="217" t="s">
        <v>877</v>
      </c>
      <c r="H102" s="218">
        <v>140</v>
      </c>
      <c r="I102" s="219"/>
      <c r="J102" s="220">
        <f>ROUND(I102*H102,2)</f>
        <v>0</v>
      </c>
      <c r="K102" s="216" t="s">
        <v>279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162</v>
      </c>
      <c r="AU102" s="225" t="s">
        <v>84</v>
      </c>
      <c r="AY102" s="18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167</v>
      </c>
      <c r="BM102" s="225" t="s">
        <v>303</v>
      </c>
    </row>
    <row r="103" s="2" customFormat="1" ht="16.5" customHeight="1">
      <c r="A103" s="39"/>
      <c r="B103" s="40"/>
      <c r="C103" s="214" t="s">
        <v>232</v>
      </c>
      <c r="D103" s="214" t="s">
        <v>162</v>
      </c>
      <c r="E103" s="215" t="s">
        <v>1140</v>
      </c>
      <c r="F103" s="216" t="s">
        <v>1141</v>
      </c>
      <c r="G103" s="217" t="s">
        <v>877</v>
      </c>
      <c r="H103" s="218">
        <v>1</v>
      </c>
      <c r="I103" s="219"/>
      <c r="J103" s="220">
        <f>ROUND(I103*H103,2)</f>
        <v>0</v>
      </c>
      <c r="K103" s="216" t="s">
        <v>279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162</v>
      </c>
      <c r="AU103" s="225" t="s">
        <v>84</v>
      </c>
      <c r="AY103" s="18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167</v>
      </c>
      <c r="BM103" s="225" t="s">
        <v>318</v>
      </c>
    </row>
    <row r="104" s="2" customFormat="1" ht="16.5" customHeight="1">
      <c r="A104" s="39"/>
      <c r="B104" s="40"/>
      <c r="C104" s="214" t="s">
        <v>241</v>
      </c>
      <c r="D104" s="214" t="s">
        <v>162</v>
      </c>
      <c r="E104" s="215" t="s">
        <v>1142</v>
      </c>
      <c r="F104" s="216" t="s">
        <v>1143</v>
      </c>
      <c r="G104" s="217" t="s">
        <v>877</v>
      </c>
      <c r="H104" s="218">
        <v>8</v>
      </c>
      <c r="I104" s="219"/>
      <c r="J104" s="220">
        <f>ROUND(I104*H104,2)</f>
        <v>0</v>
      </c>
      <c r="K104" s="216" t="s">
        <v>279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167</v>
      </c>
      <c r="AT104" s="225" t="s">
        <v>162</v>
      </c>
      <c r="AU104" s="225" t="s">
        <v>84</v>
      </c>
      <c r="AY104" s="18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167</v>
      </c>
      <c r="BM104" s="225" t="s">
        <v>331</v>
      </c>
    </row>
    <row r="105" s="2" customFormat="1" ht="16.5" customHeight="1">
      <c r="A105" s="39"/>
      <c r="B105" s="40"/>
      <c r="C105" s="214" t="s">
        <v>255</v>
      </c>
      <c r="D105" s="214" t="s">
        <v>162</v>
      </c>
      <c r="E105" s="215" t="s">
        <v>1144</v>
      </c>
      <c r="F105" s="216" t="s">
        <v>1145</v>
      </c>
      <c r="G105" s="217" t="s">
        <v>877</v>
      </c>
      <c r="H105" s="218">
        <v>1</v>
      </c>
      <c r="I105" s="219"/>
      <c r="J105" s="220">
        <f>ROUND(I105*H105,2)</f>
        <v>0</v>
      </c>
      <c r="K105" s="216" t="s">
        <v>279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162</v>
      </c>
      <c r="AU105" s="225" t="s">
        <v>84</v>
      </c>
      <c r="AY105" s="18" t="s">
        <v>159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167</v>
      </c>
      <c r="BM105" s="225" t="s">
        <v>341</v>
      </c>
    </row>
    <row r="106" s="2" customFormat="1" ht="16.5" customHeight="1">
      <c r="A106" s="39"/>
      <c r="B106" s="40"/>
      <c r="C106" s="214" t="s">
        <v>269</v>
      </c>
      <c r="D106" s="214" t="s">
        <v>162</v>
      </c>
      <c r="E106" s="215" t="s">
        <v>1146</v>
      </c>
      <c r="F106" s="216" t="s">
        <v>1147</v>
      </c>
      <c r="G106" s="217" t="s">
        <v>858</v>
      </c>
      <c r="H106" s="218">
        <v>16</v>
      </c>
      <c r="I106" s="219"/>
      <c r="J106" s="220">
        <f>ROUND(I106*H106,2)</f>
        <v>0</v>
      </c>
      <c r="K106" s="216" t="s">
        <v>279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162</v>
      </c>
      <c r="AU106" s="225" t="s">
        <v>84</v>
      </c>
      <c r="AY106" s="18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167</v>
      </c>
      <c r="BM106" s="225" t="s">
        <v>355</v>
      </c>
    </row>
    <row r="107" s="2" customFormat="1" ht="16.5" customHeight="1">
      <c r="A107" s="39"/>
      <c r="B107" s="40"/>
      <c r="C107" s="214" t="s">
        <v>276</v>
      </c>
      <c r="D107" s="214" t="s">
        <v>162</v>
      </c>
      <c r="E107" s="215" t="s">
        <v>1148</v>
      </c>
      <c r="F107" s="216" t="s">
        <v>1149</v>
      </c>
      <c r="G107" s="217" t="s">
        <v>877</v>
      </c>
      <c r="H107" s="218">
        <v>1</v>
      </c>
      <c r="I107" s="219"/>
      <c r="J107" s="220">
        <f>ROUND(I107*H107,2)</f>
        <v>0</v>
      </c>
      <c r="K107" s="216" t="s">
        <v>279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162</v>
      </c>
      <c r="AU107" s="225" t="s">
        <v>84</v>
      </c>
      <c r="AY107" s="18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167</v>
      </c>
      <c r="BM107" s="225" t="s">
        <v>375</v>
      </c>
    </row>
    <row r="108" s="2" customFormat="1" ht="16.5" customHeight="1">
      <c r="A108" s="39"/>
      <c r="B108" s="40"/>
      <c r="C108" s="214" t="s">
        <v>8</v>
      </c>
      <c r="D108" s="214" t="s">
        <v>162</v>
      </c>
      <c r="E108" s="215" t="s">
        <v>1150</v>
      </c>
      <c r="F108" s="216" t="s">
        <v>1151</v>
      </c>
      <c r="G108" s="217" t="s">
        <v>877</v>
      </c>
      <c r="H108" s="218">
        <v>1</v>
      </c>
      <c r="I108" s="219"/>
      <c r="J108" s="220">
        <f>ROUND(I108*H108,2)</f>
        <v>0</v>
      </c>
      <c r="K108" s="216" t="s">
        <v>279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167</v>
      </c>
      <c r="AT108" s="225" t="s">
        <v>162</v>
      </c>
      <c r="AU108" s="225" t="s">
        <v>84</v>
      </c>
      <c r="AY108" s="18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167</v>
      </c>
      <c r="BM108" s="225" t="s">
        <v>388</v>
      </c>
    </row>
    <row r="109" s="2" customFormat="1" ht="16.5" customHeight="1">
      <c r="A109" s="39"/>
      <c r="B109" s="40"/>
      <c r="C109" s="214" t="s">
        <v>293</v>
      </c>
      <c r="D109" s="214" t="s">
        <v>162</v>
      </c>
      <c r="E109" s="215" t="s">
        <v>1152</v>
      </c>
      <c r="F109" s="216" t="s">
        <v>1153</v>
      </c>
      <c r="G109" s="217" t="s">
        <v>877</v>
      </c>
      <c r="H109" s="218">
        <v>1</v>
      </c>
      <c r="I109" s="219"/>
      <c r="J109" s="220">
        <f>ROUND(I109*H109,2)</f>
        <v>0</v>
      </c>
      <c r="K109" s="216" t="s">
        <v>279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162</v>
      </c>
      <c r="AU109" s="225" t="s">
        <v>84</v>
      </c>
      <c r="AY109" s="18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167</v>
      </c>
      <c r="BM109" s="225" t="s">
        <v>409</v>
      </c>
    </row>
    <row r="110" s="2" customFormat="1" ht="16.5" customHeight="1">
      <c r="A110" s="39"/>
      <c r="B110" s="40"/>
      <c r="C110" s="214" t="s">
        <v>298</v>
      </c>
      <c r="D110" s="214" t="s">
        <v>162</v>
      </c>
      <c r="E110" s="215" t="s">
        <v>1154</v>
      </c>
      <c r="F110" s="216" t="s">
        <v>1155</v>
      </c>
      <c r="G110" s="217" t="s">
        <v>877</v>
      </c>
      <c r="H110" s="218">
        <v>1</v>
      </c>
      <c r="I110" s="219"/>
      <c r="J110" s="220">
        <f>ROUND(I110*H110,2)</f>
        <v>0</v>
      </c>
      <c r="K110" s="216" t="s">
        <v>279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167</v>
      </c>
      <c r="AT110" s="225" t="s">
        <v>162</v>
      </c>
      <c r="AU110" s="225" t="s">
        <v>84</v>
      </c>
      <c r="AY110" s="18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167</v>
      </c>
      <c r="BM110" s="225" t="s">
        <v>419</v>
      </c>
    </row>
    <row r="111" s="2" customFormat="1" ht="16.5" customHeight="1">
      <c r="A111" s="39"/>
      <c r="B111" s="40"/>
      <c r="C111" s="214" t="s">
        <v>303</v>
      </c>
      <c r="D111" s="214" t="s">
        <v>162</v>
      </c>
      <c r="E111" s="215" t="s">
        <v>1156</v>
      </c>
      <c r="F111" s="216" t="s">
        <v>1157</v>
      </c>
      <c r="G111" s="217" t="s">
        <v>858</v>
      </c>
      <c r="H111" s="218">
        <v>6</v>
      </c>
      <c r="I111" s="219"/>
      <c r="J111" s="220">
        <f>ROUND(I111*H111,2)</f>
        <v>0</v>
      </c>
      <c r="K111" s="216" t="s">
        <v>279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167</v>
      </c>
      <c r="AT111" s="225" t="s">
        <v>162</v>
      </c>
      <c r="AU111" s="225" t="s">
        <v>84</v>
      </c>
      <c r="AY111" s="18" t="s">
        <v>159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167</v>
      </c>
      <c r="BM111" s="225" t="s">
        <v>432</v>
      </c>
    </row>
    <row r="112" s="2" customFormat="1" ht="16.5" customHeight="1">
      <c r="A112" s="39"/>
      <c r="B112" s="40"/>
      <c r="C112" s="214" t="s">
        <v>310</v>
      </c>
      <c r="D112" s="214" t="s">
        <v>162</v>
      </c>
      <c r="E112" s="215" t="s">
        <v>1158</v>
      </c>
      <c r="F112" s="216" t="s">
        <v>1159</v>
      </c>
      <c r="G112" s="217" t="s">
        <v>877</v>
      </c>
      <c r="H112" s="218">
        <v>1</v>
      </c>
      <c r="I112" s="219"/>
      <c r="J112" s="220">
        <f>ROUND(I112*H112,2)</f>
        <v>0</v>
      </c>
      <c r="K112" s="216" t="s">
        <v>279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167</v>
      </c>
      <c r="AT112" s="225" t="s">
        <v>162</v>
      </c>
      <c r="AU112" s="225" t="s">
        <v>84</v>
      </c>
      <c r="AY112" s="18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167</v>
      </c>
      <c r="BM112" s="225" t="s">
        <v>447</v>
      </c>
    </row>
    <row r="113" s="12" customFormat="1" ht="25.92" customHeight="1">
      <c r="A113" s="12"/>
      <c r="B113" s="198"/>
      <c r="C113" s="199"/>
      <c r="D113" s="200" t="s">
        <v>75</v>
      </c>
      <c r="E113" s="201" t="s">
        <v>840</v>
      </c>
      <c r="F113" s="201" t="s">
        <v>1160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SUM(P114:P126)</f>
        <v>0</v>
      </c>
      <c r="Q113" s="206"/>
      <c r="R113" s="207">
        <f>SUM(R114:R126)</f>
        <v>0</v>
      </c>
      <c r="S113" s="206"/>
      <c r="T113" s="208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76</v>
      </c>
      <c r="AY113" s="209" t="s">
        <v>159</v>
      </c>
      <c r="BK113" s="211">
        <f>SUM(BK114:BK126)</f>
        <v>0</v>
      </c>
    </row>
    <row r="114" s="2" customFormat="1" ht="16.5" customHeight="1">
      <c r="A114" s="39"/>
      <c r="B114" s="40"/>
      <c r="C114" s="214" t="s">
        <v>318</v>
      </c>
      <c r="D114" s="214" t="s">
        <v>162</v>
      </c>
      <c r="E114" s="215" t="s">
        <v>1161</v>
      </c>
      <c r="F114" s="216" t="s">
        <v>1162</v>
      </c>
      <c r="G114" s="217" t="s">
        <v>877</v>
      </c>
      <c r="H114" s="218">
        <v>1</v>
      </c>
      <c r="I114" s="219"/>
      <c r="J114" s="220">
        <f>ROUND(I114*H114,2)</f>
        <v>0</v>
      </c>
      <c r="K114" s="216" t="s">
        <v>279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162</v>
      </c>
      <c r="AU114" s="225" t="s">
        <v>84</v>
      </c>
      <c r="AY114" s="18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167</v>
      </c>
      <c r="BM114" s="225" t="s">
        <v>459</v>
      </c>
    </row>
    <row r="115" s="2" customFormat="1" ht="24.15" customHeight="1">
      <c r="A115" s="39"/>
      <c r="B115" s="40"/>
      <c r="C115" s="214" t="s">
        <v>7</v>
      </c>
      <c r="D115" s="214" t="s">
        <v>162</v>
      </c>
      <c r="E115" s="215" t="s">
        <v>1163</v>
      </c>
      <c r="F115" s="216" t="s">
        <v>1164</v>
      </c>
      <c r="G115" s="217" t="s">
        <v>877</v>
      </c>
      <c r="H115" s="218">
        <v>2</v>
      </c>
      <c r="I115" s="219"/>
      <c r="J115" s="220">
        <f>ROUND(I115*H115,2)</f>
        <v>0</v>
      </c>
      <c r="K115" s="216" t="s">
        <v>279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167</v>
      </c>
      <c r="AT115" s="225" t="s">
        <v>162</v>
      </c>
      <c r="AU115" s="225" t="s">
        <v>84</v>
      </c>
      <c r="AY115" s="18" t="s">
        <v>159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167</v>
      </c>
      <c r="BM115" s="225" t="s">
        <v>472</v>
      </c>
    </row>
    <row r="116" s="2" customFormat="1" ht="37.8" customHeight="1">
      <c r="A116" s="39"/>
      <c r="B116" s="40"/>
      <c r="C116" s="214" t="s">
        <v>331</v>
      </c>
      <c r="D116" s="214" t="s">
        <v>162</v>
      </c>
      <c r="E116" s="215" t="s">
        <v>1165</v>
      </c>
      <c r="F116" s="216" t="s">
        <v>1166</v>
      </c>
      <c r="G116" s="217" t="s">
        <v>877</v>
      </c>
      <c r="H116" s="218">
        <v>1</v>
      </c>
      <c r="I116" s="219"/>
      <c r="J116" s="220">
        <f>ROUND(I116*H116,2)</f>
        <v>0</v>
      </c>
      <c r="K116" s="216" t="s">
        <v>279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162</v>
      </c>
      <c r="AU116" s="225" t="s">
        <v>84</v>
      </c>
      <c r="AY116" s="18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167</v>
      </c>
      <c r="BM116" s="225" t="s">
        <v>484</v>
      </c>
    </row>
    <row r="117" s="2" customFormat="1" ht="16.5" customHeight="1">
      <c r="A117" s="39"/>
      <c r="B117" s="40"/>
      <c r="C117" s="214" t="s">
        <v>336</v>
      </c>
      <c r="D117" s="214" t="s">
        <v>162</v>
      </c>
      <c r="E117" s="215" t="s">
        <v>1167</v>
      </c>
      <c r="F117" s="216" t="s">
        <v>1168</v>
      </c>
      <c r="G117" s="217" t="s">
        <v>877</v>
      </c>
      <c r="H117" s="218">
        <v>2</v>
      </c>
      <c r="I117" s="219"/>
      <c r="J117" s="220">
        <f>ROUND(I117*H117,2)</f>
        <v>0</v>
      </c>
      <c r="K117" s="216" t="s">
        <v>279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167</v>
      </c>
      <c r="AT117" s="225" t="s">
        <v>162</v>
      </c>
      <c r="AU117" s="225" t="s">
        <v>84</v>
      </c>
      <c r="AY117" s="18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167</v>
      </c>
      <c r="BM117" s="225" t="s">
        <v>492</v>
      </c>
    </row>
    <row r="118" s="2" customFormat="1" ht="16.5" customHeight="1">
      <c r="A118" s="39"/>
      <c r="B118" s="40"/>
      <c r="C118" s="214" t="s">
        <v>341</v>
      </c>
      <c r="D118" s="214" t="s">
        <v>162</v>
      </c>
      <c r="E118" s="215" t="s">
        <v>1169</v>
      </c>
      <c r="F118" s="216" t="s">
        <v>1170</v>
      </c>
      <c r="G118" s="217" t="s">
        <v>877</v>
      </c>
      <c r="H118" s="218">
        <v>2</v>
      </c>
      <c r="I118" s="219"/>
      <c r="J118" s="220">
        <f>ROUND(I118*H118,2)</f>
        <v>0</v>
      </c>
      <c r="K118" s="216" t="s">
        <v>279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162</v>
      </c>
      <c r="AU118" s="225" t="s">
        <v>84</v>
      </c>
      <c r="AY118" s="18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167</v>
      </c>
      <c r="BM118" s="225" t="s">
        <v>500</v>
      </c>
    </row>
    <row r="119" s="2" customFormat="1" ht="16.5" customHeight="1">
      <c r="A119" s="39"/>
      <c r="B119" s="40"/>
      <c r="C119" s="214" t="s">
        <v>348</v>
      </c>
      <c r="D119" s="214" t="s">
        <v>162</v>
      </c>
      <c r="E119" s="215" t="s">
        <v>1171</v>
      </c>
      <c r="F119" s="216" t="s">
        <v>1172</v>
      </c>
      <c r="G119" s="217" t="s">
        <v>877</v>
      </c>
      <c r="H119" s="218">
        <v>2</v>
      </c>
      <c r="I119" s="219"/>
      <c r="J119" s="220">
        <f>ROUND(I119*H119,2)</f>
        <v>0</v>
      </c>
      <c r="K119" s="216" t="s">
        <v>279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167</v>
      </c>
      <c r="AT119" s="225" t="s">
        <v>162</v>
      </c>
      <c r="AU119" s="225" t="s">
        <v>84</v>
      </c>
      <c r="AY119" s="18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167</v>
      </c>
      <c r="BM119" s="225" t="s">
        <v>512</v>
      </c>
    </row>
    <row r="120" s="2" customFormat="1" ht="16.5" customHeight="1">
      <c r="A120" s="39"/>
      <c r="B120" s="40"/>
      <c r="C120" s="214" t="s">
        <v>355</v>
      </c>
      <c r="D120" s="214" t="s">
        <v>162</v>
      </c>
      <c r="E120" s="215" t="s">
        <v>1173</v>
      </c>
      <c r="F120" s="216" t="s">
        <v>1174</v>
      </c>
      <c r="G120" s="217" t="s">
        <v>877</v>
      </c>
      <c r="H120" s="218">
        <v>3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162</v>
      </c>
      <c r="AU120" s="225" t="s">
        <v>84</v>
      </c>
      <c r="AY120" s="18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167</v>
      </c>
      <c r="BM120" s="225" t="s">
        <v>521</v>
      </c>
    </row>
    <row r="121" s="2" customFormat="1" ht="16.5" customHeight="1">
      <c r="A121" s="39"/>
      <c r="B121" s="40"/>
      <c r="C121" s="214" t="s">
        <v>364</v>
      </c>
      <c r="D121" s="214" t="s">
        <v>162</v>
      </c>
      <c r="E121" s="215" t="s">
        <v>1175</v>
      </c>
      <c r="F121" s="216" t="s">
        <v>1176</v>
      </c>
      <c r="G121" s="217" t="s">
        <v>877</v>
      </c>
      <c r="H121" s="218">
        <v>1</v>
      </c>
      <c r="I121" s="219"/>
      <c r="J121" s="220">
        <f>ROUND(I121*H121,2)</f>
        <v>0</v>
      </c>
      <c r="K121" s="216" t="s">
        <v>279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162</v>
      </c>
      <c r="AU121" s="225" t="s">
        <v>84</v>
      </c>
      <c r="AY121" s="18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167</v>
      </c>
      <c r="BM121" s="225" t="s">
        <v>536</v>
      </c>
    </row>
    <row r="122" s="2" customFormat="1" ht="16.5" customHeight="1">
      <c r="A122" s="39"/>
      <c r="B122" s="40"/>
      <c r="C122" s="214" t="s">
        <v>375</v>
      </c>
      <c r="D122" s="214" t="s">
        <v>162</v>
      </c>
      <c r="E122" s="215" t="s">
        <v>1177</v>
      </c>
      <c r="F122" s="216" t="s">
        <v>1178</v>
      </c>
      <c r="G122" s="217" t="s">
        <v>877</v>
      </c>
      <c r="H122" s="218">
        <v>3</v>
      </c>
      <c r="I122" s="219"/>
      <c r="J122" s="220">
        <f>ROUND(I122*H122,2)</f>
        <v>0</v>
      </c>
      <c r="K122" s="216" t="s">
        <v>279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167</v>
      </c>
      <c r="AT122" s="225" t="s">
        <v>162</v>
      </c>
      <c r="AU122" s="225" t="s">
        <v>84</v>
      </c>
      <c r="AY122" s="18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167</v>
      </c>
      <c r="BM122" s="225" t="s">
        <v>548</v>
      </c>
    </row>
    <row r="123" s="2" customFormat="1" ht="16.5" customHeight="1">
      <c r="A123" s="39"/>
      <c r="B123" s="40"/>
      <c r="C123" s="214" t="s">
        <v>381</v>
      </c>
      <c r="D123" s="214" t="s">
        <v>162</v>
      </c>
      <c r="E123" s="215" t="s">
        <v>1179</v>
      </c>
      <c r="F123" s="216" t="s">
        <v>1180</v>
      </c>
      <c r="G123" s="217" t="s">
        <v>877</v>
      </c>
      <c r="H123" s="218">
        <v>1</v>
      </c>
      <c r="I123" s="219"/>
      <c r="J123" s="220">
        <f>ROUND(I123*H123,2)</f>
        <v>0</v>
      </c>
      <c r="K123" s="216" t="s">
        <v>279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167</v>
      </c>
      <c r="AT123" s="225" t="s">
        <v>162</v>
      </c>
      <c r="AU123" s="225" t="s">
        <v>84</v>
      </c>
      <c r="AY123" s="18" t="s">
        <v>159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167</v>
      </c>
      <c r="BM123" s="225" t="s">
        <v>560</v>
      </c>
    </row>
    <row r="124" s="2" customFormat="1" ht="16.5" customHeight="1">
      <c r="A124" s="39"/>
      <c r="B124" s="40"/>
      <c r="C124" s="214" t="s">
        <v>388</v>
      </c>
      <c r="D124" s="214" t="s">
        <v>162</v>
      </c>
      <c r="E124" s="215" t="s">
        <v>1181</v>
      </c>
      <c r="F124" s="216" t="s">
        <v>1182</v>
      </c>
      <c r="G124" s="217" t="s">
        <v>877</v>
      </c>
      <c r="H124" s="218">
        <v>1</v>
      </c>
      <c r="I124" s="219"/>
      <c r="J124" s="220">
        <f>ROUND(I124*H124,2)</f>
        <v>0</v>
      </c>
      <c r="K124" s="216" t="s">
        <v>279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162</v>
      </c>
      <c r="AU124" s="225" t="s">
        <v>84</v>
      </c>
      <c r="AY124" s="18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167</v>
      </c>
      <c r="BM124" s="225" t="s">
        <v>708</v>
      </c>
    </row>
    <row r="125" s="2" customFormat="1" ht="16.5" customHeight="1">
      <c r="A125" s="39"/>
      <c r="B125" s="40"/>
      <c r="C125" s="214" t="s">
        <v>395</v>
      </c>
      <c r="D125" s="214" t="s">
        <v>162</v>
      </c>
      <c r="E125" s="215" t="s">
        <v>1183</v>
      </c>
      <c r="F125" s="216" t="s">
        <v>1184</v>
      </c>
      <c r="G125" s="217" t="s">
        <v>877</v>
      </c>
      <c r="H125" s="218">
        <v>1</v>
      </c>
      <c r="I125" s="219"/>
      <c r="J125" s="220">
        <f>ROUND(I125*H125,2)</f>
        <v>0</v>
      </c>
      <c r="K125" s="216" t="s">
        <v>279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167</v>
      </c>
      <c r="AT125" s="225" t="s">
        <v>162</v>
      </c>
      <c r="AU125" s="225" t="s">
        <v>84</v>
      </c>
      <c r="AY125" s="18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167</v>
      </c>
      <c r="BM125" s="225" t="s">
        <v>711</v>
      </c>
    </row>
    <row r="126" s="2" customFormat="1" ht="16.5" customHeight="1">
      <c r="A126" s="39"/>
      <c r="B126" s="40"/>
      <c r="C126" s="214" t="s">
        <v>409</v>
      </c>
      <c r="D126" s="214" t="s">
        <v>162</v>
      </c>
      <c r="E126" s="215" t="s">
        <v>1185</v>
      </c>
      <c r="F126" s="216" t="s">
        <v>1186</v>
      </c>
      <c r="G126" s="217" t="s">
        <v>877</v>
      </c>
      <c r="H126" s="218">
        <v>1</v>
      </c>
      <c r="I126" s="219"/>
      <c r="J126" s="220">
        <f>ROUND(I126*H126,2)</f>
        <v>0</v>
      </c>
      <c r="K126" s="216" t="s">
        <v>279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167</v>
      </c>
      <c r="AT126" s="225" t="s">
        <v>162</v>
      </c>
      <c r="AU126" s="225" t="s">
        <v>84</v>
      </c>
      <c r="AY126" s="18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167</v>
      </c>
      <c r="BM126" s="225" t="s">
        <v>714</v>
      </c>
    </row>
    <row r="127" s="12" customFormat="1" ht="25.92" customHeight="1">
      <c r="A127" s="12"/>
      <c r="B127" s="198"/>
      <c r="C127" s="199"/>
      <c r="D127" s="200" t="s">
        <v>75</v>
      </c>
      <c r="E127" s="201" t="s">
        <v>850</v>
      </c>
      <c r="F127" s="201" t="s">
        <v>1187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84</v>
      </c>
      <c r="AT127" s="210" t="s">
        <v>75</v>
      </c>
      <c r="AU127" s="210" t="s">
        <v>76</v>
      </c>
      <c r="AY127" s="209" t="s">
        <v>159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414</v>
      </c>
      <c r="D128" s="214" t="s">
        <v>162</v>
      </c>
      <c r="E128" s="215" t="s">
        <v>1188</v>
      </c>
      <c r="F128" s="216" t="s">
        <v>1189</v>
      </c>
      <c r="G128" s="217" t="s">
        <v>877</v>
      </c>
      <c r="H128" s="218">
        <v>1</v>
      </c>
      <c r="I128" s="219"/>
      <c r="J128" s="220">
        <f>ROUND(I128*H128,2)</f>
        <v>0</v>
      </c>
      <c r="K128" s="216" t="s">
        <v>279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167</v>
      </c>
      <c r="AT128" s="225" t="s">
        <v>162</v>
      </c>
      <c r="AU128" s="225" t="s">
        <v>84</v>
      </c>
      <c r="AY128" s="18" t="s">
        <v>159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167</v>
      </c>
      <c r="BM128" s="225" t="s">
        <v>718</v>
      </c>
    </row>
    <row r="129" s="2" customFormat="1" ht="16.5" customHeight="1">
      <c r="A129" s="39"/>
      <c r="B129" s="40"/>
      <c r="C129" s="214" t="s">
        <v>419</v>
      </c>
      <c r="D129" s="214" t="s">
        <v>162</v>
      </c>
      <c r="E129" s="215" t="s">
        <v>1190</v>
      </c>
      <c r="F129" s="216" t="s">
        <v>1191</v>
      </c>
      <c r="G129" s="217" t="s">
        <v>877</v>
      </c>
      <c r="H129" s="218">
        <v>12</v>
      </c>
      <c r="I129" s="219"/>
      <c r="J129" s="220">
        <f>ROUND(I129*H129,2)</f>
        <v>0</v>
      </c>
      <c r="K129" s="216" t="s">
        <v>279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167</v>
      </c>
      <c r="AT129" s="225" t="s">
        <v>162</v>
      </c>
      <c r="AU129" s="225" t="s">
        <v>84</v>
      </c>
      <c r="AY129" s="18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167</v>
      </c>
      <c r="BM129" s="225" t="s">
        <v>721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1192</v>
      </c>
      <c r="F130" s="201" t="s">
        <v>1193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SUM(P131:P135)</f>
        <v>0</v>
      </c>
      <c r="Q130" s="206"/>
      <c r="R130" s="207">
        <f>SUM(R131:R135)</f>
        <v>0</v>
      </c>
      <c r="S130" s="206"/>
      <c r="T130" s="208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84</v>
      </c>
      <c r="AT130" s="210" t="s">
        <v>75</v>
      </c>
      <c r="AU130" s="210" t="s">
        <v>76</v>
      </c>
      <c r="AY130" s="209" t="s">
        <v>159</v>
      </c>
      <c r="BK130" s="211">
        <f>SUM(BK131:BK135)</f>
        <v>0</v>
      </c>
    </row>
    <row r="131" s="2" customFormat="1" ht="16.5" customHeight="1">
      <c r="A131" s="39"/>
      <c r="B131" s="40"/>
      <c r="C131" s="214" t="s">
        <v>425</v>
      </c>
      <c r="D131" s="214" t="s">
        <v>162</v>
      </c>
      <c r="E131" s="215" t="s">
        <v>1194</v>
      </c>
      <c r="F131" s="216" t="s">
        <v>1195</v>
      </c>
      <c r="G131" s="217" t="s">
        <v>877</v>
      </c>
      <c r="H131" s="218">
        <v>2</v>
      </c>
      <c r="I131" s="219"/>
      <c r="J131" s="220">
        <f>ROUND(I131*H131,2)</f>
        <v>0</v>
      </c>
      <c r="K131" s="216" t="s">
        <v>279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167</v>
      </c>
      <c r="AT131" s="225" t="s">
        <v>162</v>
      </c>
      <c r="AU131" s="225" t="s">
        <v>84</v>
      </c>
      <c r="AY131" s="18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167</v>
      </c>
      <c r="BM131" s="225" t="s">
        <v>724</v>
      </c>
    </row>
    <row r="132" s="2" customFormat="1" ht="16.5" customHeight="1">
      <c r="A132" s="39"/>
      <c r="B132" s="40"/>
      <c r="C132" s="214" t="s">
        <v>432</v>
      </c>
      <c r="D132" s="214" t="s">
        <v>162</v>
      </c>
      <c r="E132" s="215" t="s">
        <v>1196</v>
      </c>
      <c r="F132" s="216" t="s">
        <v>1197</v>
      </c>
      <c r="G132" s="217" t="s">
        <v>877</v>
      </c>
      <c r="H132" s="218">
        <v>1</v>
      </c>
      <c r="I132" s="219"/>
      <c r="J132" s="220">
        <f>ROUND(I132*H132,2)</f>
        <v>0</v>
      </c>
      <c r="K132" s="216" t="s">
        <v>279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167</v>
      </c>
      <c r="AT132" s="225" t="s">
        <v>162</v>
      </c>
      <c r="AU132" s="225" t="s">
        <v>84</v>
      </c>
      <c r="AY132" s="18" t="s">
        <v>159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167</v>
      </c>
      <c r="BM132" s="225" t="s">
        <v>728</v>
      </c>
    </row>
    <row r="133" s="2" customFormat="1" ht="16.5" customHeight="1">
      <c r="A133" s="39"/>
      <c r="B133" s="40"/>
      <c r="C133" s="214" t="s">
        <v>441</v>
      </c>
      <c r="D133" s="214" t="s">
        <v>162</v>
      </c>
      <c r="E133" s="215" t="s">
        <v>1198</v>
      </c>
      <c r="F133" s="216" t="s">
        <v>1199</v>
      </c>
      <c r="G133" s="217" t="s">
        <v>877</v>
      </c>
      <c r="H133" s="218">
        <v>2</v>
      </c>
      <c r="I133" s="219"/>
      <c r="J133" s="220">
        <f>ROUND(I133*H133,2)</f>
        <v>0</v>
      </c>
      <c r="K133" s="216" t="s">
        <v>279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167</v>
      </c>
      <c r="AT133" s="225" t="s">
        <v>162</v>
      </c>
      <c r="AU133" s="225" t="s">
        <v>84</v>
      </c>
      <c r="AY133" s="18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167</v>
      </c>
      <c r="BM133" s="225" t="s">
        <v>731</v>
      </c>
    </row>
    <row r="134" s="2" customFormat="1" ht="16.5" customHeight="1">
      <c r="A134" s="39"/>
      <c r="B134" s="40"/>
      <c r="C134" s="214" t="s">
        <v>447</v>
      </c>
      <c r="D134" s="214" t="s">
        <v>162</v>
      </c>
      <c r="E134" s="215" t="s">
        <v>1200</v>
      </c>
      <c r="F134" s="216" t="s">
        <v>1201</v>
      </c>
      <c r="G134" s="217" t="s">
        <v>877</v>
      </c>
      <c r="H134" s="218">
        <v>1</v>
      </c>
      <c r="I134" s="219"/>
      <c r="J134" s="220">
        <f>ROUND(I134*H134,2)</f>
        <v>0</v>
      </c>
      <c r="K134" s="216" t="s">
        <v>279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167</v>
      </c>
      <c r="AT134" s="225" t="s">
        <v>162</v>
      </c>
      <c r="AU134" s="225" t="s">
        <v>84</v>
      </c>
      <c r="AY134" s="18" t="s">
        <v>159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84</v>
      </c>
      <c r="BK134" s="226">
        <f>ROUND(I134*H134,2)</f>
        <v>0</v>
      </c>
      <c r="BL134" s="18" t="s">
        <v>167</v>
      </c>
      <c r="BM134" s="225" t="s">
        <v>734</v>
      </c>
    </row>
    <row r="135" s="2" customFormat="1" ht="16.5" customHeight="1">
      <c r="A135" s="39"/>
      <c r="B135" s="40"/>
      <c r="C135" s="214" t="s">
        <v>454</v>
      </c>
      <c r="D135" s="214" t="s">
        <v>162</v>
      </c>
      <c r="E135" s="215" t="s">
        <v>1202</v>
      </c>
      <c r="F135" s="216" t="s">
        <v>1203</v>
      </c>
      <c r="G135" s="217" t="s">
        <v>858</v>
      </c>
      <c r="H135" s="218">
        <v>78</v>
      </c>
      <c r="I135" s="219"/>
      <c r="J135" s="220">
        <f>ROUND(I135*H135,2)</f>
        <v>0</v>
      </c>
      <c r="K135" s="216" t="s">
        <v>279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167</v>
      </c>
      <c r="AT135" s="225" t="s">
        <v>162</v>
      </c>
      <c r="AU135" s="225" t="s">
        <v>84</v>
      </c>
      <c r="AY135" s="18" t="s">
        <v>159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167</v>
      </c>
      <c r="BM135" s="225" t="s">
        <v>737</v>
      </c>
    </row>
    <row r="136" s="12" customFormat="1" ht="25.92" customHeight="1">
      <c r="A136" s="12"/>
      <c r="B136" s="198"/>
      <c r="C136" s="199"/>
      <c r="D136" s="200" t="s">
        <v>75</v>
      </c>
      <c r="E136" s="201" t="s">
        <v>558</v>
      </c>
      <c r="F136" s="201" t="s">
        <v>559</v>
      </c>
      <c r="G136" s="199"/>
      <c r="H136" s="199"/>
      <c r="I136" s="202"/>
      <c r="J136" s="203">
        <f>BK136</f>
        <v>0</v>
      </c>
      <c r="K136" s="199"/>
      <c r="L136" s="204"/>
      <c r="M136" s="205"/>
      <c r="N136" s="206"/>
      <c r="O136" s="206"/>
      <c r="P136" s="207">
        <f>SUM(P137:P140)</f>
        <v>0</v>
      </c>
      <c r="Q136" s="206"/>
      <c r="R136" s="207">
        <f>SUM(R137:R140)</f>
        <v>0</v>
      </c>
      <c r="S136" s="206"/>
      <c r="T136" s="208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167</v>
      </c>
      <c r="AT136" s="210" t="s">
        <v>75</v>
      </c>
      <c r="AU136" s="210" t="s">
        <v>76</v>
      </c>
      <c r="AY136" s="209" t="s">
        <v>159</v>
      </c>
      <c r="BK136" s="211">
        <f>SUM(BK137:BK140)</f>
        <v>0</v>
      </c>
    </row>
    <row r="137" s="2" customFormat="1" ht="16.5" customHeight="1">
      <c r="A137" s="39"/>
      <c r="B137" s="40"/>
      <c r="C137" s="214" t="s">
        <v>459</v>
      </c>
      <c r="D137" s="214" t="s">
        <v>162</v>
      </c>
      <c r="E137" s="215" t="s">
        <v>1204</v>
      </c>
      <c r="F137" s="216" t="s">
        <v>1205</v>
      </c>
      <c r="G137" s="217" t="s">
        <v>482</v>
      </c>
      <c r="H137" s="218">
        <v>1</v>
      </c>
      <c r="I137" s="219"/>
      <c r="J137" s="220">
        <f>ROUND(I137*H137,2)</f>
        <v>0</v>
      </c>
      <c r="K137" s="216" t="s">
        <v>279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563</v>
      </c>
      <c r="AT137" s="225" t="s">
        <v>162</v>
      </c>
      <c r="AU137" s="225" t="s">
        <v>84</v>
      </c>
      <c r="AY137" s="18" t="s">
        <v>159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563</v>
      </c>
      <c r="BM137" s="225" t="s">
        <v>1206</v>
      </c>
    </row>
    <row r="138" s="2" customFormat="1" ht="16.5" customHeight="1">
      <c r="A138" s="39"/>
      <c r="B138" s="40"/>
      <c r="C138" s="214" t="s">
        <v>466</v>
      </c>
      <c r="D138" s="214" t="s">
        <v>162</v>
      </c>
      <c r="E138" s="215" t="s">
        <v>1207</v>
      </c>
      <c r="F138" s="216" t="s">
        <v>1208</v>
      </c>
      <c r="G138" s="217" t="s">
        <v>482</v>
      </c>
      <c r="H138" s="218">
        <v>1</v>
      </c>
      <c r="I138" s="219"/>
      <c r="J138" s="220">
        <f>ROUND(I138*H138,2)</f>
        <v>0</v>
      </c>
      <c r="K138" s="216" t="s">
        <v>279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563</v>
      </c>
      <c r="AT138" s="225" t="s">
        <v>162</v>
      </c>
      <c r="AU138" s="225" t="s">
        <v>84</v>
      </c>
      <c r="AY138" s="18" t="s">
        <v>159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563</v>
      </c>
      <c r="BM138" s="225" t="s">
        <v>1209</v>
      </c>
    </row>
    <row r="139" s="2" customFormat="1" ht="24.15" customHeight="1">
      <c r="A139" s="39"/>
      <c r="B139" s="40"/>
      <c r="C139" s="214" t="s">
        <v>472</v>
      </c>
      <c r="D139" s="214" t="s">
        <v>162</v>
      </c>
      <c r="E139" s="215" t="s">
        <v>776</v>
      </c>
      <c r="F139" s="216" t="s">
        <v>777</v>
      </c>
      <c r="G139" s="217" t="s">
        <v>482</v>
      </c>
      <c r="H139" s="218">
        <v>1</v>
      </c>
      <c r="I139" s="219"/>
      <c r="J139" s="220">
        <f>ROUND(I139*H139,2)</f>
        <v>0</v>
      </c>
      <c r="K139" s="216" t="s">
        <v>279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167</v>
      </c>
      <c r="AT139" s="225" t="s">
        <v>162</v>
      </c>
      <c r="AU139" s="225" t="s">
        <v>84</v>
      </c>
      <c r="AY139" s="18" t="s">
        <v>159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84</v>
      </c>
      <c r="BK139" s="226">
        <f>ROUND(I139*H139,2)</f>
        <v>0</v>
      </c>
      <c r="BL139" s="18" t="s">
        <v>167</v>
      </c>
      <c r="BM139" s="225" t="s">
        <v>1210</v>
      </c>
    </row>
    <row r="140" s="2" customFormat="1" ht="44.25" customHeight="1">
      <c r="A140" s="39"/>
      <c r="B140" s="40"/>
      <c r="C140" s="214" t="s">
        <v>479</v>
      </c>
      <c r="D140" s="214" t="s">
        <v>162</v>
      </c>
      <c r="E140" s="215" t="s">
        <v>779</v>
      </c>
      <c r="F140" s="216" t="s">
        <v>780</v>
      </c>
      <c r="G140" s="217" t="s">
        <v>482</v>
      </c>
      <c r="H140" s="218">
        <v>1</v>
      </c>
      <c r="I140" s="219"/>
      <c r="J140" s="220">
        <f>ROUND(I140*H140,2)</f>
        <v>0</v>
      </c>
      <c r="K140" s="216" t="s">
        <v>279</v>
      </c>
      <c r="L140" s="45"/>
      <c r="M140" s="276" t="s">
        <v>19</v>
      </c>
      <c r="N140" s="277" t="s">
        <v>47</v>
      </c>
      <c r="O140" s="278"/>
      <c r="P140" s="279">
        <f>O140*H140</f>
        <v>0</v>
      </c>
      <c r="Q140" s="279">
        <v>0</v>
      </c>
      <c r="R140" s="279">
        <f>Q140*H140</f>
        <v>0</v>
      </c>
      <c r="S140" s="279">
        <v>0</v>
      </c>
      <c r="T140" s="28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167</v>
      </c>
      <c r="AT140" s="225" t="s">
        <v>162</v>
      </c>
      <c r="AU140" s="225" t="s">
        <v>84</v>
      </c>
      <c r="AY140" s="18" t="s">
        <v>159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84</v>
      </c>
      <c r="BK140" s="226">
        <f>ROUND(I140*H140,2)</f>
        <v>0</v>
      </c>
      <c r="BL140" s="18" t="s">
        <v>167</v>
      </c>
      <c r="BM140" s="225" t="s">
        <v>1211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7QiKFwvAfVj5um/jNbKxWEMQdZxRqoSd7zG4JPxo0am3yALbzvk3QLHFjHGH0whlcfZSNRiY4BdagCxtqdoflA==" hashValue="zglFgZan1oTQlnHLzdfIJCpYc+aZSefchc7guMh1enLPj+qCfvKvbrbwc4bK08mkFkm94SWWLFha2uCucMADbQ==" algorithmName="SHA-512" password="CC35"/>
  <autoFilter ref="C90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1113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1114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1212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24. 8. 2022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60733098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Brněnské komunikace a.s.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CZ60733098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05029520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Cube project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CZ05029520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Ing. Vojtěch Biolek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ROUND((SUM(BE91:BE138)),  2)</f>
        <v>0</v>
      </c>
      <c r="G35" s="39"/>
      <c r="H35" s="39"/>
      <c r="I35" s="159">
        <v>0.20999999999999999</v>
      </c>
      <c r="J35" s="158">
        <f>ROUND(((SUM(BE91:BE138))*I35),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ROUND((SUM(BF91:BF138)),  2)</f>
        <v>0</v>
      </c>
      <c r="G36" s="39"/>
      <c r="H36" s="39"/>
      <c r="I36" s="159">
        <v>0.14999999999999999</v>
      </c>
      <c r="J36" s="158">
        <f>ROUND(((SUM(BF91:BF138))*I36),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ROUND((SUM(BH91:BH138)),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9.75" customHeight="1">
      <c r="A50" s="39"/>
      <c r="B50" s="40"/>
      <c r="C50" s="41"/>
      <c r="D50" s="41"/>
      <c r="E50" s="171" t="str">
        <f>E7</f>
        <v xml:space="preserve">Vybudování záložní serverovny v areálu BKOM Masná – Porážka pro zálohu IS BKOM a systémů v majetku SMB  ve správě BKOM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1113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1114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D.1.4.4.2 - Kamerový systém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24. 8. 2022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Brněnské komunikace a.s.</v>
      </c>
      <c r="G58" s="41"/>
      <c r="H58" s="41"/>
      <c r="I58" s="33" t="s">
        <v>33</v>
      </c>
      <c r="J58" s="37" t="str">
        <f>E23</f>
        <v>Cube project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Ing. Vojtěch Biolek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130</v>
      </c>
      <c r="D61" s="173"/>
      <c r="E61" s="173"/>
      <c r="F61" s="173"/>
      <c r="G61" s="173"/>
      <c r="H61" s="173"/>
      <c r="I61" s="173"/>
      <c r="J61" s="174" t="s">
        <v>131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6"/>
      <c r="C64" s="177"/>
      <c r="D64" s="178" t="s">
        <v>1213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1214</v>
      </c>
      <c r="E65" s="179"/>
      <c r="F65" s="179"/>
      <c r="G65" s="179"/>
      <c r="H65" s="179"/>
      <c r="I65" s="179"/>
      <c r="J65" s="180">
        <f>J95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1215</v>
      </c>
      <c r="E66" s="179"/>
      <c r="F66" s="179"/>
      <c r="G66" s="179"/>
      <c r="H66" s="179"/>
      <c r="I66" s="179"/>
      <c r="J66" s="180">
        <f>J114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1216</v>
      </c>
      <c r="E67" s="179"/>
      <c r="F67" s="179"/>
      <c r="G67" s="179"/>
      <c r="H67" s="179"/>
      <c r="I67" s="179"/>
      <c r="J67" s="180">
        <f>J122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1217</v>
      </c>
      <c r="E68" s="179"/>
      <c r="F68" s="179"/>
      <c r="G68" s="179"/>
      <c r="H68" s="179"/>
      <c r="I68" s="179"/>
      <c r="J68" s="180">
        <f>J129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143</v>
      </c>
      <c r="E69" s="179"/>
      <c r="F69" s="179"/>
      <c r="G69" s="179"/>
      <c r="H69" s="179"/>
      <c r="I69" s="179"/>
      <c r="J69" s="180">
        <f>J134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144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39.75" customHeight="1">
      <c r="A79" s="39"/>
      <c r="B79" s="40"/>
      <c r="C79" s="41"/>
      <c r="D79" s="41"/>
      <c r="E79" s="171" t="str">
        <f>E7</f>
        <v xml:space="preserve">Vybudování záložní serverovny v areálu BKOM Masná – Porážka pro zálohu IS BKOM a systémů v majetku SMB  ve správě BKOM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1113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1114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D.1.4.4.2 - Kamerový systém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24. 8. 2022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Brněnské komunikace a.s.</v>
      </c>
      <c r="G87" s="41"/>
      <c r="H87" s="41"/>
      <c r="I87" s="33" t="s">
        <v>33</v>
      </c>
      <c r="J87" s="37" t="str">
        <f>E23</f>
        <v>Cube project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>Ing. Vojtěch Biolek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145</v>
      </c>
      <c r="D90" s="190" t="s">
        <v>61</v>
      </c>
      <c r="E90" s="190" t="s">
        <v>57</v>
      </c>
      <c r="F90" s="190" t="s">
        <v>58</v>
      </c>
      <c r="G90" s="190" t="s">
        <v>146</v>
      </c>
      <c r="H90" s="190" t="s">
        <v>147</v>
      </c>
      <c r="I90" s="190" t="s">
        <v>148</v>
      </c>
      <c r="J90" s="190" t="s">
        <v>131</v>
      </c>
      <c r="K90" s="191" t="s">
        <v>149</v>
      </c>
      <c r="L90" s="192"/>
      <c r="M90" s="93" t="s">
        <v>19</v>
      </c>
      <c r="N90" s="94" t="s">
        <v>46</v>
      </c>
      <c r="O90" s="94" t="s">
        <v>150</v>
      </c>
      <c r="P90" s="94" t="s">
        <v>151</v>
      </c>
      <c r="Q90" s="94" t="s">
        <v>152</v>
      </c>
      <c r="R90" s="94" t="s">
        <v>153</v>
      </c>
      <c r="S90" s="94" t="s">
        <v>154</v>
      </c>
      <c r="T90" s="95" t="s">
        <v>155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156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P92+P95+P114+P122+P129+P134</f>
        <v>0</v>
      </c>
      <c r="Q91" s="97"/>
      <c r="R91" s="195">
        <f>R92+R95+R114+R122+R129+R134</f>
        <v>0</v>
      </c>
      <c r="S91" s="97"/>
      <c r="T91" s="196">
        <f>T92+T95+T114+T122+T129+T134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132</v>
      </c>
      <c r="BK91" s="197">
        <f>BK92+BK95+BK114+BK122+BK129+BK134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787</v>
      </c>
      <c r="F92" s="201" t="s">
        <v>1218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SUM(P93:P94)</f>
        <v>0</v>
      </c>
      <c r="Q92" s="206"/>
      <c r="R92" s="207">
        <f>SUM(R93:R94)</f>
        <v>0</v>
      </c>
      <c r="S92" s="206"/>
      <c r="T92" s="20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159</v>
      </c>
      <c r="BK92" s="211">
        <f>SUM(BK93:BK94)</f>
        <v>0</v>
      </c>
    </row>
    <row r="93" s="2" customFormat="1" ht="16.5" customHeight="1">
      <c r="A93" s="39"/>
      <c r="B93" s="40"/>
      <c r="C93" s="214" t="s">
        <v>84</v>
      </c>
      <c r="D93" s="214" t="s">
        <v>162</v>
      </c>
      <c r="E93" s="215" t="s">
        <v>1122</v>
      </c>
      <c r="F93" s="216" t="s">
        <v>1219</v>
      </c>
      <c r="G93" s="217" t="s">
        <v>187</v>
      </c>
      <c r="H93" s="218">
        <v>158</v>
      </c>
      <c r="I93" s="219"/>
      <c r="J93" s="220">
        <f>ROUND(I93*H93,2)</f>
        <v>0</v>
      </c>
      <c r="K93" s="216" t="s">
        <v>279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162</v>
      </c>
      <c r="AU93" s="225" t="s">
        <v>84</v>
      </c>
      <c r="AY93" s="18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167</v>
      </c>
      <c r="BM93" s="225" t="s">
        <v>86</v>
      </c>
    </row>
    <row r="94" s="2" customFormat="1" ht="16.5" customHeight="1">
      <c r="A94" s="39"/>
      <c r="B94" s="40"/>
      <c r="C94" s="214" t="s">
        <v>86</v>
      </c>
      <c r="D94" s="214" t="s">
        <v>162</v>
      </c>
      <c r="E94" s="215" t="s">
        <v>1124</v>
      </c>
      <c r="F94" s="216" t="s">
        <v>1220</v>
      </c>
      <c r="G94" s="217" t="s">
        <v>187</v>
      </c>
      <c r="H94" s="218">
        <v>25</v>
      </c>
      <c r="I94" s="219"/>
      <c r="J94" s="220">
        <f>ROUND(I94*H94,2)</f>
        <v>0</v>
      </c>
      <c r="K94" s="216" t="s">
        <v>279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167</v>
      </c>
      <c r="AT94" s="225" t="s">
        <v>162</v>
      </c>
      <c r="AU94" s="225" t="s">
        <v>84</v>
      </c>
      <c r="AY94" s="18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167</v>
      </c>
      <c r="BM94" s="225" t="s">
        <v>167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789</v>
      </c>
      <c r="F95" s="201" t="s">
        <v>1221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SUM(P96:P113)</f>
        <v>0</v>
      </c>
      <c r="Q95" s="206"/>
      <c r="R95" s="207">
        <f>SUM(R96:R113)</f>
        <v>0</v>
      </c>
      <c r="S95" s="206"/>
      <c r="T95" s="208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84</v>
      </c>
      <c r="AT95" s="210" t="s">
        <v>75</v>
      </c>
      <c r="AU95" s="210" t="s">
        <v>76</v>
      </c>
      <c r="AY95" s="209" t="s">
        <v>159</v>
      </c>
      <c r="BK95" s="211">
        <f>SUM(BK96:BK113)</f>
        <v>0</v>
      </c>
    </row>
    <row r="96" s="2" customFormat="1" ht="16.5" customHeight="1">
      <c r="A96" s="39"/>
      <c r="B96" s="40"/>
      <c r="C96" s="214" t="s">
        <v>160</v>
      </c>
      <c r="D96" s="214" t="s">
        <v>162</v>
      </c>
      <c r="E96" s="215" t="s">
        <v>1126</v>
      </c>
      <c r="F96" s="216" t="s">
        <v>1132</v>
      </c>
      <c r="G96" s="217" t="s">
        <v>187</v>
      </c>
      <c r="H96" s="218">
        <v>106</v>
      </c>
      <c r="I96" s="219"/>
      <c r="J96" s="220">
        <f>ROUND(I96*H96,2)</f>
        <v>0</v>
      </c>
      <c r="K96" s="216" t="s">
        <v>279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167</v>
      </c>
      <c r="AT96" s="225" t="s">
        <v>162</v>
      </c>
      <c r="AU96" s="225" t="s">
        <v>84</v>
      </c>
      <c r="AY96" s="18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167</v>
      </c>
      <c r="BM96" s="225" t="s">
        <v>198</v>
      </c>
    </row>
    <row r="97" s="2" customFormat="1" ht="16.5" customHeight="1">
      <c r="A97" s="39"/>
      <c r="B97" s="40"/>
      <c r="C97" s="214" t="s">
        <v>167</v>
      </c>
      <c r="D97" s="214" t="s">
        <v>162</v>
      </c>
      <c r="E97" s="215" t="s">
        <v>1128</v>
      </c>
      <c r="F97" s="216" t="s">
        <v>1134</v>
      </c>
      <c r="G97" s="217" t="s">
        <v>877</v>
      </c>
      <c r="H97" s="218">
        <v>50</v>
      </c>
      <c r="I97" s="219"/>
      <c r="J97" s="220">
        <f>ROUND(I97*H97,2)</f>
        <v>0</v>
      </c>
      <c r="K97" s="216" t="s">
        <v>279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167</v>
      </c>
      <c r="AT97" s="225" t="s">
        <v>162</v>
      </c>
      <c r="AU97" s="225" t="s">
        <v>84</v>
      </c>
      <c r="AY97" s="18" t="s">
        <v>159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167</v>
      </c>
      <c r="BM97" s="225" t="s">
        <v>218</v>
      </c>
    </row>
    <row r="98" s="2" customFormat="1" ht="16.5" customHeight="1">
      <c r="A98" s="39"/>
      <c r="B98" s="40"/>
      <c r="C98" s="214" t="s">
        <v>200</v>
      </c>
      <c r="D98" s="214" t="s">
        <v>162</v>
      </c>
      <c r="E98" s="215" t="s">
        <v>1131</v>
      </c>
      <c r="F98" s="216" t="s">
        <v>1136</v>
      </c>
      <c r="G98" s="217" t="s">
        <v>877</v>
      </c>
      <c r="H98" s="218">
        <v>20</v>
      </c>
      <c r="I98" s="219"/>
      <c r="J98" s="220">
        <f>ROUND(I98*H98,2)</f>
        <v>0</v>
      </c>
      <c r="K98" s="216" t="s">
        <v>279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162</v>
      </c>
      <c r="AU98" s="225" t="s">
        <v>84</v>
      </c>
      <c r="AY98" s="18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167</v>
      </c>
      <c r="BM98" s="225" t="s">
        <v>232</v>
      </c>
    </row>
    <row r="99" s="2" customFormat="1" ht="16.5" customHeight="1">
      <c r="A99" s="39"/>
      <c r="B99" s="40"/>
      <c r="C99" s="214" t="s">
        <v>198</v>
      </c>
      <c r="D99" s="214" t="s">
        <v>162</v>
      </c>
      <c r="E99" s="215" t="s">
        <v>1133</v>
      </c>
      <c r="F99" s="216" t="s">
        <v>1138</v>
      </c>
      <c r="G99" s="217" t="s">
        <v>877</v>
      </c>
      <c r="H99" s="218">
        <v>70</v>
      </c>
      <c r="I99" s="219"/>
      <c r="J99" s="220">
        <f>ROUND(I99*H99,2)</f>
        <v>0</v>
      </c>
      <c r="K99" s="216" t="s">
        <v>279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162</v>
      </c>
      <c r="AU99" s="225" t="s">
        <v>84</v>
      </c>
      <c r="AY99" s="18" t="s">
        <v>159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167</v>
      </c>
      <c r="BM99" s="225" t="s">
        <v>255</v>
      </c>
    </row>
    <row r="100" s="2" customFormat="1" ht="16.5" customHeight="1">
      <c r="A100" s="39"/>
      <c r="B100" s="40"/>
      <c r="C100" s="214" t="s">
        <v>211</v>
      </c>
      <c r="D100" s="214" t="s">
        <v>162</v>
      </c>
      <c r="E100" s="215" t="s">
        <v>1135</v>
      </c>
      <c r="F100" s="216" t="s">
        <v>1136</v>
      </c>
      <c r="G100" s="217" t="s">
        <v>877</v>
      </c>
      <c r="H100" s="218">
        <v>140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162</v>
      </c>
      <c r="AU100" s="225" t="s">
        <v>84</v>
      </c>
      <c r="AY100" s="18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167</v>
      </c>
      <c r="BM100" s="225" t="s">
        <v>276</v>
      </c>
    </row>
    <row r="101" s="2" customFormat="1" ht="16.5" customHeight="1">
      <c r="A101" s="39"/>
      <c r="B101" s="40"/>
      <c r="C101" s="214" t="s">
        <v>218</v>
      </c>
      <c r="D101" s="214" t="s">
        <v>162</v>
      </c>
      <c r="E101" s="215" t="s">
        <v>1137</v>
      </c>
      <c r="F101" s="216" t="s">
        <v>1222</v>
      </c>
      <c r="G101" s="217" t="s">
        <v>877</v>
      </c>
      <c r="H101" s="218">
        <v>2</v>
      </c>
      <c r="I101" s="219"/>
      <c r="J101" s="220">
        <f>ROUND(I101*H101,2)</f>
        <v>0</v>
      </c>
      <c r="K101" s="216" t="s">
        <v>279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162</v>
      </c>
      <c r="AU101" s="225" t="s">
        <v>84</v>
      </c>
      <c r="AY101" s="18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167</v>
      </c>
      <c r="BM101" s="225" t="s">
        <v>293</v>
      </c>
    </row>
    <row r="102" s="2" customFormat="1" ht="16.5" customHeight="1">
      <c r="A102" s="39"/>
      <c r="B102" s="40"/>
      <c r="C102" s="214" t="s">
        <v>224</v>
      </c>
      <c r="D102" s="214" t="s">
        <v>162</v>
      </c>
      <c r="E102" s="215" t="s">
        <v>1139</v>
      </c>
      <c r="F102" s="216" t="s">
        <v>1223</v>
      </c>
      <c r="G102" s="217" t="s">
        <v>877</v>
      </c>
      <c r="H102" s="218">
        <v>3</v>
      </c>
      <c r="I102" s="219"/>
      <c r="J102" s="220">
        <f>ROUND(I102*H102,2)</f>
        <v>0</v>
      </c>
      <c r="K102" s="216" t="s">
        <v>279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162</v>
      </c>
      <c r="AU102" s="225" t="s">
        <v>84</v>
      </c>
      <c r="AY102" s="18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167</v>
      </c>
      <c r="BM102" s="225" t="s">
        <v>303</v>
      </c>
    </row>
    <row r="103" s="2" customFormat="1" ht="16.5" customHeight="1">
      <c r="A103" s="39"/>
      <c r="B103" s="40"/>
      <c r="C103" s="214" t="s">
        <v>232</v>
      </c>
      <c r="D103" s="214" t="s">
        <v>162</v>
      </c>
      <c r="E103" s="215" t="s">
        <v>1140</v>
      </c>
      <c r="F103" s="216" t="s">
        <v>1224</v>
      </c>
      <c r="G103" s="217" t="s">
        <v>877</v>
      </c>
      <c r="H103" s="218">
        <v>3</v>
      </c>
      <c r="I103" s="219"/>
      <c r="J103" s="220">
        <f>ROUND(I103*H103,2)</f>
        <v>0</v>
      </c>
      <c r="K103" s="216" t="s">
        <v>279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162</v>
      </c>
      <c r="AU103" s="225" t="s">
        <v>84</v>
      </c>
      <c r="AY103" s="18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167</v>
      </c>
      <c r="BM103" s="225" t="s">
        <v>318</v>
      </c>
    </row>
    <row r="104" s="2" customFormat="1" ht="16.5" customHeight="1">
      <c r="A104" s="39"/>
      <c r="B104" s="40"/>
      <c r="C104" s="214" t="s">
        <v>241</v>
      </c>
      <c r="D104" s="214" t="s">
        <v>162</v>
      </c>
      <c r="E104" s="215" t="s">
        <v>1142</v>
      </c>
      <c r="F104" s="216" t="s">
        <v>1225</v>
      </c>
      <c r="G104" s="217" t="s">
        <v>877</v>
      </c>
      <c r="H104" s="218">
        <v>3</v>
      </c>
      <c r="I104" s="219"/>
      <c r="J104" s="220">
        <f>ROUND(I104*H104,2)</f>
        <v>0</v>
      </c>
      <c r="K104" s="216" t="s">
        <v>279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167</v>
      </c>
      <c r="AT104" s="225" t="s">
        <v>162</v>
      </c>
      <c r="AU104" s="225" t="s">
        <v>84</v>
      </c>
      <c r="AY104" s="18" t="s">
        <v>159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84</v>
      </c>
      <c r="BK104" s="226">
        <f>ROUND(I104*H104,2)</f>
        <v>0</v>
      </c>
      <c r="BL104" s="18" t="s">
        <v>167</v>
      </c>
      <c r="BM104" s="225" t="s">
        <v>331</v>
      </c>
    </row>
    <row r="105" s="2" customFormat="1" ht="16.5" customHeight="1">
      <c r="A105" s="39"/>
      <c r="B105" s="40"/>
      <c r="C105" s="214" t="s">
        <v>255</v>
      </c>
      <c r="D105" s="214" t="s">
        <v>162</v>
      </c>
      <c r="E105" s="215" t="s">
        <v>1144</v>
      </c>
      <c r="F105" s="216" t="s">
        <v>1093</v>
      </c>
      <c r="G105" s="217" t="s">
        <v>877</v>
      </c>
      <c r="H105" s="218">
        <v>1</v>
      </c>
      <c r="I105" s="219"/>
      <c r="J105" s="220">
        <f>ROUND(I105*H105,2)</f>
        <v>0</v>
      </c>
      <c r="K105" s="216" t="s">
        <v>279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162</v>
      </c>
      <c r="AU105" s="225" t="s">
        <v>84</v>
      </c>
      <c r="AY105" s="18" t="s">
        <v>159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167</v>
      </c>
      <c r="BM105" s="225" t="s">
        <v>341</v>
      </c>
    </row>
    <row r="106" s="2" customFormat="1" ht="24.15" customHeight="1">
      <c r="A106" s="39"/>
      <c r="B106" s="40"/>
      <c r="C106" s="214" t="s">
        <v>269</v>
      </c>
      <c r="D106" s="214" t="s">
        <v>162</v>
      </c>
      <c r="E106" s="215" t="s">
        <v>1146</v>
      </c>
      <c r="F106" s="216" t="s">
        <v>1226</v>
      </c>
      <c r="G106" s="217" t="s">
        <v>877</v>
      </c>
      <c r="H106" s="218">
        <v>1</v>
      </c>
      <c r="I106" s="219"/>
      <c r="J106" s="220">
        <f>ROUND(I106*H106,2)</f>
        <v>0</v>
      </c>
      <c r="K106" s="216" t="s">
        <v>279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162</v>
      </c>
      <c r="AU106" s="225" t="s">
        <v>84</v>
      </c>
      <c r="AY106" s="18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167</v>
      </c>
      <c r="BM106" s="225" t="s">
        <v>355</v>
      </c>
    </row>
    <row r="107" s="2" customFormat="1" ht="16.5" customHeight="1">
      <c r="A107" s="39"/>
      <c r="B107" s="40"/>
      <c r="C107" s="214" t="s">
        <v>276</v>
      </c>
      <c r="D107" s="214" t="s">
        <v>162</v>
      </c>
      <c r="E107" s="215" t="s">
        <v>1148</v>
      </c>
      <c r="F107" s="216" t="s">
        <v>1227</v>
      </c>
      <c r="G107" s="217" t="s">
        <v>877</v>
      </c>
      <c r="H107" s="218">
        <v>1</v>
      </c>
      <c r="I107" s="219"/>
      <c r="J107" s="220">
        <f>ROUND(I107*H107,2)</f>
        <v>0</v>
      </c>
      <c r="K107" s="216" t="s">
        <v>279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162</v>
      </c>
      <c r="AU107" s="225" t="s">
        <v>84</v>
      </c>
      <c r="AY107" s="18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167</v>
      </c>
      <c r="BM107" s="225" t="s">
        <v>375</v>
      </c>
    </row>
    <row r="108" s="2" customFormat="1" ht="16.5" customHeight="1">
      <c r="A108" s="39"/>
      <c r="B108" s="40"/>
      <c r="C108" s="214" t="s">
        <v>8</v>
      </c>
      <c r="D108" s="214" t="s">
        <v>162</v>
      </c>
      <c r="E108" s="215" t="s">
        <v>1150</v>
      </c>
      <c r="F108" s="216" t="s">
        <v>1228</v>
      </c>
      <c r="G108" s="217" t="s">
        <v>877</v>
      </c>
      <c r="H108" s="218">
        <v>1</v>
      </c>
      <c r="I108" s="219"/>
      <c r="J108" s="220">
        <f>ROUND(I108*H108,2)</f>
        <v>0</v>
      </c>
      <c r="K108" s="216" t="s">
        <v>279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167</v>
      </c>
      <c r="AT108" s="225" t="s">
        <v>162</v>
      </c>
      <c r="AU108" s="225" t="s">
        <v>84</v>
      </c>
      <c r="AY108" s="18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167</v>
      </c>
      <c r="BM108" s="225" t="s">
        <v>388</v>
      </c>
    </row>
    <row r="109" s="2" customFormat="1" ht="16.5" customHeight="1">
      <c r="A109" s="39"/>
      <c r="B109" s="40"/>
      <c r="C109" s="214" t="s">
        <v>293</v>
      </c>
      <c r="D109" s="214" t="s">
        <v>162</v>
      </c>
      <c r="E109" s="215" t="s">
        <v>1152</v>
      </c>
      <c r="F109" s="216" t="s">
        <v>1229</v>
      </c>
      <c r="G109" s="217" t="s">
        <v>858</v>
      </c>
      <c r="H109" s="218">
        <v>20</v>
      </c>
      <c r="I109" s="219"/>
      <c r="J109" s="220">
        <f>ROUND(I109*H109,2)</f>
        <v>0</v>
      </c>
      <c r="K109" s="216" t="s">
        <v>279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162</v>
      </c>
      <c r="AU109" s="225" t="s">
        <v>84</v>
      </c>
      <c r="AY109" s="18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167</v>
      </c>
      <c r="BM109" s="225" t="s">
        <v>409</v>
      </c>
    </row>
    <row r="110" s="2" customFormat="1" ht="16.5" customHeight="1">
      <c r="A110" s="39"/>
      <c r="B110" s="40"/>
      <c r="C110" s="214" t="s">
        <v>298</v>
      </c>
      <c r="D110" s="214" t="s">
        <v>162</v>
      </c>
      <c r="E110" s="215" t="s">
        <v>1154</v>
      </c>
      <c r="F110" s="216" t="s">
        <v>1230</v>
      </c>
      <c r="G110" s="217" t="s">
        <v>877</v>
      </c>
      <c r="H110" s="218">
        <v>1</v>
      </c>
      <c r="I110" s="219"/>
      <c r="J110" s="220">
        <f>ROUND(I110*H110,2)</f>
        <v>0</v>
      </c>
      <c r="K110" s="216" t="s">
        <v>279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167</v>
      </c>
      <c r="AT110" s="225" t="s">
        <v>162</v>
      </c>
      <c r="AU110" s="225" t="s">
        <v>84</v>
      </c>
      <c r="AY110" s="18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167</v>
      </c>
      <c r="BM110" s="225" t="s">
        <v>419</v>
      </c>
    </row>
    <row r="111" s="2" customFormat="1" ht="16.5" customHeight="1">
      <c r="A111" s="39"/>
      <c r="B111" s="40"/>
      <c r="C111" s="214" t="s">
        <v>303</v>
      </c>
      <c r="D111" s="214" t="s">
        <v>162</v>
      </c>
      <c r="E111" s="215" t="s">
        <v>1156</v>
      </c>
      <c r="F111" s="216" t="s">
        <v>1231</v>
      </c>
      <c r="G111" s="217" t="s">
        <v>877</v>
      </c>
      <c r="H111" s="218">
        <v>1</v>
      </c>
      <c r="I111" s="219"/>
      <c r="J111" s="220">
        <f>ROUND(I111*H111,2)</f>
        <v>0</v>
      </c>
      <c r="K111" s="216" t="s">
        <v>279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167</v>
      </c>
      <c r="AT111" s="225" t="s">
        <v>162</v>
      </c>
      <c r="AU111" s="225" t="s">
        <v>84</v>
      </c>
      <c r="AY111" s="18" t="s">
        <v>159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167</v>
      </c>
      <c r="BM111" s="225" t="s">
        <v>432</v>
      </c>
    </row>
    <row r="112" s="2" customFormat="1" ht="16.5" customHeight="1">
      <c r="A112" s="39"/>
      <c r="B112" s="40"/>
      <c r="C112" s="214" t="s">
        <v>310</v>
      </c>
      <c r="D112" s="214" t="s">
        <v>162</v>
      </c>
      <c r="E112" s="215" t="s">
        <v>1158</v>
      </c>
      <c r="F112" s="216" t="s">
        <v>1232</v>
      </c>
      <c r="G112" s="217" t="s">
        <v>858</v>
      </c>
      <c r="H112" s="218">
        <v>24</v>
      </c>
      <c r="I112" s="219"/>
      <c r="J112" s="220">
        <f>ROUND(I112*H112,2)</f>
        <v>0</v>
      </c>
      <c r="K112" s="216" t="s">
        <v>279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167</v>
      </c>
      <c r="AT112" s="225" t="s">
        <v>162</v>
      </c>
      <c r="AU112" s="225" t="s">
        <v>84</v>
      </c>
      <c r="AY112" s="18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167</v>
      </c>
      <c r="BM112" s="225" t="s">
        <v>447</v>
      </c>
    </row>
    <row r="113" s="2" customFormat="1" ht="16.5" customHeight="1">
      <c r="A113" s="39"/>
      <c r="B113" s="40"/>
      <c r="C113" s="214" t="s">
        <v>318</v>
      </c>
      <c r="D113" s="214" t="s">
        <v>162</v>
      </c>
      <c r="E113" s="215" t="s">
        <v>1161</v>
      </c>
      <c r="F113" s="216" t="s">
        <v>1233</v>
      </c>
      <c r="G113" s="217" t="s">
        <v>858</v>
      </c>
      <c r="H113" s="218">
        <v>10</v>
      </c>
      <c r="I113" s="219"/>
      <c r="J113" s="220">
        <f>ROUND(I113*H113,2)</f>
        <v>0</v>
      </c>
      <c r="K113" s="216" t="s">
        <v>279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167</v>
      </c>
      <c r="AT113" s="225" t="s">
        <v>162</v>
      </c>
      <c r="AU113" s="225" t="s">
        <v>84</v>
      </c>
      <c r="AY113" s="18" t="s">
        <v>159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84</v>
      </c>
      <c r="BK113" s="226">
        <f>ROUND(I113*H113,2)</f>
        <v>0</v>
      </c>
      <c r="BL113" s="18" t="s">
        <v>167</v>
      </c>
      <c r="BM113" s="225" t="s">
        <v>459</v>
      </c>
    </row>
    <row r="114" s="12" customFormat="1" ht="25.92" customHeight="1">
      <c r="A114" s="12"/>
      <c r="B114" s="198"/>
      <c r="C114" s="199"/>
      <c r="D114" s="200" t="s">
        <v>75</v>
      </c>
      <c r="E114" s="201" t="s">
        <v>840</v>
      </c>
      <c r="F114" s="201" t="s">
        <v>1234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SUM(P115:P121)</f>
        <v>0</v>
      </c>
      <c r="Q114" s="206"/>
      <c r="R114" s="207">
        <f>SUM(R115:R121)</f>
        <v>0</v>
      </c>
      <c r="S114" s="206"/>
      <c r="T114" s="208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84</v>
      </c>
      <c r="AT114" s="210" t="s">
        <v>75</v>
      </c>
      <c r="AU114" s="210" t="s">
        <v>76</v>
      </c>
      <c r="AY114" s="209" t="s">
        <v>159</v>
      </c>
      <c r="BK114" s="211">
        <f>SUM(BK115:BK121)</f>
        <v>0</v>
      </c>
    </row>
    <row r="115" s="2" customFormat="1" ht="16.5" customHeight="1">
      <c r="A115" s="39"/>
      <c r="B115" s="40"/>
      <c r="C115" s="214" t="s">
        <v>7</v>
      </c>
      <c r="D115" s="214" t="s">
        <v>162</v>
      </c>
      <c r="E115" s="215" t="s">
        <v>1163</v>
      </c>
      <c r="F115" s="216" t="s">
        <v>1235</v>
      </c>
      <c r="G115" s="217" t="s">
        <v>877</v>
      </c>
      <c r="H115" s="218">
        <v>1</v>
      </c>
      <c r="I115" s="219"/>
      <c r="J115" s="220">
        <f>ROUND(I115*H115,2)</f>
        <v>0</v>
      </c>
      <c r="K115" s="216" t="s">
        <v>279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167</v>
      </c>
      <c r="AT115" s="225" t="s">
        <v>162</v>
      </c>
      <c r="AU115" s="225" t="s">
        <v>84</v>
      </c>
      <c r="AY115" s="18" t="s">
        <v>159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84</v>
      </c>
      <c r="BK115" s="226">
        <f>ROUND(I115*H115,2)</f>
        <v>0</v>
      </c>
      <c r="BL115" s="18" t="s">
        <v>167</v>
      </c>
      <c r="BM115" s="225" t="s">
        <v>472</v>
      </c>
    </row>
    <row r="116" s="2" customFormat="1" ht="16.5" customHeight="1">
      <c r="A116" s="39"/>
      <c r="B116" s="40"/>
      <c r="C116" s="214" t="s">
        <v>331</v>
      </c>
      <c r="D116" s="214" t="s">
        <v>162</v>
      </c>
      <c r="E116" s="215" t="s">
        <v>1165</v>
      </c>
      <c r="F116" s="216" t="s">
        <v>1236</v>
      </c>
      <c r="G116" s="217" t="s">
        <v>877</v>
      </c>
      <c r="H116" s="218">
        <v>24</v>
      </c>
      <c r="I116" s="219"/>
      <c r="J116" s="220">
        <f>ROUND(I116*H116,2)</f>
        <v>0</v>
      </c>
      <c r="K116" s="216" t="s">
        <v>279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162</v>
      </c>
      <c r="AU116" s="225" t="s">
        <v>84</v>
      </c>
      <c r="AY116" s="18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167</v>
      </c>
      <c r="BM116" s="225" t="s">
        <v>484</v>
      </c>
    </row>
    <row r="117" s="2" customFormat="1" ht="24.15" customHeight="1">
      <c r="A117" s="39"/>
      <c r="B117" s="40"/>
      <c r="C117" s="214" t="s">
        <v>336</v>
      </c>
      <c r="D117" s="214" t="s">
        <v>162</v>
      </c>
      <c r="E117" s="215" t="s">
        <v>1167</v>
      </c>
      <c r="F117" s="216" t="s">
        <v>1237</v>
      </c>
      <c r="G117" s="217" t="s">
        <v>877</v>
      </c>
      <c r="H117" s="218">
        <v>1</v>
      </c>
      <c r="I117" s="219"/>
      <c r="J117" s="220">
        <f>ROUND(I117*H117,2)</f>
        <v>0</v>
      </c>
      <c r="K117" s="216" t="s">
        <v>279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167</v>
      </c>
      <c r="AT117" s="225" t="s">
        <v>162</v>
      </c>
      <c r="AU117" s="225" t="s">
        <v>84</v>
      </c>
      <c r="AY117" s="18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167</v>
      </c>
      <c r="BM117" s="225" t="s">
        <v>492</v>
      </c>
    </row>
    <row r="118" s="2" customFormat="1" ht="44.25" customHeight="1">
      <c r="A118" s="39"/>
      <c r="B118" s="40"/>
      <c r="C118" s="214" t="s">
        <v>341</v>
      </c>
      <c r="D118" s="214" t="s">
        <v>162</v>
      </c>
      <c r="E118" s="215" t="s">
        <v>1169</v>
      </c>
      <c r="F118" s="216" t="s">
        <v>1238</v>
      </c>
      <c r="G118" s="217" t="s">
        <v>877</v>
      </c>
      <c r="H118" s="218">
        <v>3</v>
      </c>
      <c r="I118" s="219"/>
      <c r="J118" s="220">
        <f>ROUND(I118*H118,2)</f>
        <v>0</v>
      </c>
      <c r="K118" s="216" t="s">
        <v>279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162</v>
      </c>
      <c r="AU118" s="225" t="s">
        <v>84</v>
      </c>
      <c r="AY118" s="18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167</v>
      </c>
      <c r="BM118" s="225" t="s">
        <v>500</v>
      </c>
    </row>
    <row r="119" s="2" customFormat="1" ht="16.5" customHeight="1">
      <c r="A119" s="39"/>
      <c r="B119" s="40"/>
      <c r="C119" s="214" t="s">
        <v>348</v>
      </c>
      <c r="D119" s="214" t="s">
        <v>162</v>
      </c>
      <c r="E119" s="215" t="s">
        <v>1171</v>
      </c>
      <c r="F119" s="216" t="s">
        <v>1239</v>
      </c>
      <c r="G119" s="217" t="s">
        <v>877</v>
      </c>
      <c r="H119" s="218">
        <v>2</v>
      </c>
      <c r="I119" s="219"/>
      <c r="J119" s="220">
        <f>ROUND(I119*H119,2)</f>
        <v>0</v>
      </c>
      <c r="K119" s="216" t="s">
        <v>279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167</v>
      </c>
      <c r="AT119" s="225" t="s">
        <v>162</v>
      </c>
      <c r="AU119" s="225" t="s">
        <v>84</v>
      </c>
      <c r="AY119" s="18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167</v>
      </c>
      <c r="BM119" s="225" t="s">
        <v>512</v>
      </c>
    </row>
    <row r="120" s="2" customFormat="1" ht="33" customHeight="1">
      <c r="A120" s="39"/>
      <c r="B120" s="40"/>
      <c r="C120" s="214" t="s">
        <v>355</v>
      </c>
      <c r="D120" s="214" t="s">
        <v>162</v>
      </c>
      <c r="E120" s="215" t="s">
        <v>1173</v>
      </c>
      <c r="F120" s="216" t="s">
        <v>1240</v>
      </c>
      <c r="G120" s="217" t="s">
        <v>877</v>
      </c>
      <c r="H120" s="218">
        <v>1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162</v>
      </c>
      <c r="AU120" s="225" t="s">
        <v>84</v>
      </c>
      <c r="AY120" s="18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167</v>
      </c>
      <c r="BM120" s="225" t="s">
        <v>521</v>
      </c>
    </row>
    <row r="121" s="2" customFormat="1" ht="16.5" customHeight="1">
      <c r="A121" s="39"/>
      <c r="B121" s="40"/>
      <c r="C121" s="214" t="s">
        <v>364</v>
      </c>
      <c r="D121" s="214" t="s">
        <v>162</v>
      </c>
      <c r="E121" s="215" t="s">
        <v>1175</v>
      </c>
      <c r="F121" s="216" t="s">
        <v>1241</v>
      </c>
      <c r="G121" s="217" t="s">
        <v>877</v>
      </c>
      <c r="H121" s="218">
        <v>2</v>
      </c>
      <c r="I121" s="219"/>
      <c r="J121" s="220">
        <f>ROUND(I121*H121,2)</f>
        <v>0</v>
      </c>
      <c r="K121" s="216" t="s">
        <v>279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162</v>
      </c>
      <c r="AU121" s="225" t="s">
        <v>84</v>
      </c>
      <c r="AY121" s="18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167</v>
      </c>
      <c r="BM121" s="225" t="s">
        <v>536</v>
      </c>
    </row>
    <row r="122" s="12" customFormat="1" ht="25.92" customHeight="1">
      <c r="A122" s="12"/>
      <c r="B122" s="198"/>
      <c r="C122" s="199"/>
      <c r="D122" s="200" t="s">
        <v>75</v>
      </c>
      <c r="E122" s="201" t="s">
        <v>850</v>
      </c>
      <c r="F122" s="201" t="s">
        <v>1242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SUM(P123:P128)</f>
        <v>0</v>
      </c>
      <c r="Q122" s="206"/>
      <c r="R122" s="207">
        <f>SUM(R123:R128)</f>
        <v>0</v>
      </c>
      <c r="S122" s="206"/>
      <c r="T122" s="208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84</v>
      </c>
      <c r="AT122" s="210" t="s">
        <v>75</v>
      </c>
      <c r="AU122" s="210" t="s">
        <v>76</v>
      </c>
      <c r="AY122" s="209" t="s">
        <v>159</v>
      </c>
      <c r="BK122" s="211">
        <f>SUM(BK123:BK128)</f>
        <v>0</v>
      </c>
    </row>
    <row r="123" s="2" customFormat="1" ht="24.15" customHeight="1">
      <c r="A123" s="39"/>
      <c r="B123" s="40"/>
      <c r="C123" s="214" t="s">
        <v>375</v>
      </c>
      <c r="D123" s="214" t="s">
        <v>162</v>
      </c>
      <c r="E123" s="215" t="s">
        <v>1177</v>
      </c>
      <c r="F123" s="216" t="s">
        <v>1243</v>
      </c>
      <c r="G123" s="217" t="s">
        <v>877</v>
      </c>
      <c r="H123" s="218">
        <v>3</v>
      </c>
      <c r="I123" s="219"/>
      <c r="J123" s="220">
        <f>ROUND(I123*H123,2)</f>
        <v>0</v>
      </c>
      <c r="K123" s="216" t="s">
        <v>279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167</v>
      </c>
      <c r="AT123" s="225" t="s">
        <v>162</v>
      </c>
      <c r="AU123" s="225" t="s">
        <v>84</v>
      </c>
      <c r="AY123" s="18" t="s">
        <v>159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84</v>
      </c>
      <c r="BK123" s="226">
        <f>ROUND(I123*H123,2)</f>
        <v>0</v>
      </c>
      <c r="BL123" s="18" t="s">
        <v>167</v>
      </c>
      <c r="BM123" s="225" t="s">
        <v>548</v>
      </c>
    </row>
    <row r="124" s="2" customFormat="1" ht="16.5" customHeight="1">
      <c r="A124" s="39"/>
      <c r="B124" s="40"/>
      <c r="C124" s="214" t="s">
        <v>381</v>
      </c>
      <c r="D124" s="214" t="s">
        <v>162</v>
      </c>
      <c r="E124" s="215" t="s">
        <v>1179</v>
      </c>
      <c r="F124" s="216" t="s">
        <v>1244</v>
      </c>
      <c r="G124" s="217" t="s">
        <v>877</v>
      </c>
      <c r="H124" s="218">
        <v>3</v>
      </c>
      <c r="I124" s="219"/>
      <c r="J124" s="220">
        <f>ROUND(I124*H124,2)</f>
        <v>0</v>
      </c>
      <c r="K124" s="216" t="s">
        <v>279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162</v>
      </c>
      <c r="AU124" s="225" t="s">
        <v>84</v>
      </c>
      <c r="AY124" s="18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167</v>
      </c>
      <c r="BM124" s="225" t="s">
        <v>560</v>
      </c>
    </row>
    <row r="125" s="2" customFormat="1" ht="16.5" customHeight="1">
      <c r="A125" s="39"/>
      <c r="B125" s="40"/>
      <c r="C125" s="214" t="s">
        <v>388</v>
      </c>
      <c r="D125" s="214" t="s">
        <v>162</v>
      </c>
      <c r="E125" s="215" t="s">
        <v>1181</v>
      </c>
      <c r="F125" s="216" t="s">
        <v>1245</v>
      </c>
      <c r="G125" s="217" t="s">
        <v>877</v>
      </c>
      <c r="H125" s="218">
        <v>3</v>
      </c>
      <c r="I125" s="219"/>
      <c r="J125" s="220">
        <f>ROUND(I125*H125,2)</f>
        <v>0</v>
      </c>
      <c r="K125" s="216" t="s">
        <v>279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167</v>
      </c>
      <c r="AT125" s="225" t="s">
        <v>162</v>
      </c>
      <c r="AU125" s="225" t="s">
        <v>84</v>
      </c>
      <c r="AY125" s="18" t="s">
        <v>159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84</v>
      </c>
      <c r="BK125" s="226">
        <f>ROUND(I125*H125,2)</f>
        <v>0</v>
      </c>
      <c r="BL125" s="18" t="s">
        <v>167</v>
      </c>
      <c r="BM125" s="225" t="s">
        <v>708</v>
      </c>
    </row>
    <row r="126" s="2" customFormat="1" ht="21.75" customHeight="1">
      <c r="A126" s="39"/>
      <c r="B126" s="40"/>
      <c r="C126" s="214" t="s">
        <v>395</v>
      </c>
      <c r="D126" s="214" t="s">
        <v>162</v>
      </c>
      <c r="E126" s="215" t="s">
        <v>1183</v>
      </c>
      <c r="F126" s="216" t="s">
        <v>1246</v>
      </c>
      <c r="G126" s="217" t="s">
        <v>877</v>
      </c>
      <c r="H126" s="218">
        <v>2</v>
      </c>
      <c r="I126" s="219"/>
      <c r="J126" s="220">
        <f>ROUND(I126*H126,2)</f>
        <v>0</v>
      </c>
      <c r="K126" s="216" t="s">
        <v>279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167</v>
      </c>
      <c r="AT126" s="225" t="s">
        <v>162</v>
      </c>
      <c r="AU126" s="225" t="s">
        <v>84</v>
      </c>
      <c r="AY126" s="18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167</v>
      </c>
      <c r="BM126" s="225" t="s">
        <v>711</v>
      </c>
    </row>
    <row r="127" s="2" customFormat="1" ht="16.5" customHeight="1">
      <c r="A127" s="39"/>
      <c r="B127" s="40"/>
      <c r="C127" s="214" t="s">
        <v>409</v>
      </c>
      <c r="D127" s="214" t="s">
        <v>162</v>
      </c>
      <c r="E127" s="215" t="s">
        <v>1185</v>
      </c>
      <c r="F127" s="216" t="s">
        <v>1247</v>
      </c>
      <c r="G127" s="217" t="s">
        <v>877</v>
      </c>
      <c r="H127" s="218">
        <v>2</v>
      </c>
      <c r="I127" s="219"/>
      <c r="J127" s="220">
        <f>ROUND(I127*H127,2)</f>
        <v>0</v>
      </c>
      <c r="K127" s="216" t="s">
        <v>279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167</v>
      </c>
      <c r="AT127" s="225" t="s">
        <v>162</v>
      </c>
      <c r="AU127" s="225" t="s">
        <v>84</v>
      </c>
      <c r="AY127" s="18" t="s">
        <v>159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167</v>
      </c>
      <c r="BM127" s="225" t="s">
        <v>714</v>
      </c>
    </row>
    <row r="128" s="2" customFormat="1" ht="16.5" customHeight="1">
      <c r="A128" s="39"/>
      <c r="B128" s="40"/>
      <c r="C128" s="214" t="s">
        <v>414</v>
      </c>
      <c r="D128" s="214" t="s">
        <v>162</v>
      </c>
      <c r="E128" s="215" t="s">
        <v>1188</v>
      </c>
      <c r="F128" s="216" t="s">
        <v>1248</v>
      </c>
      <c r="G128" s="217" t="s">
        <v>877</v>
      </c>
      <c r="H128" s="218">
        <v>2</v>
      </c>
      <c r="I128" s="219"/>
      <c r="J128" s="220">
        <f>ROUND(I128*H128,2)</f>
        <v>0</v>
      </c>
      <c r="K128" s="216" t="s">
        <v>279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167</v>
      </c>
      <c r="AT128" s="225" t="s">
        <v>162</v>
      </c>
      <c r="AU128" s="225" t="s">
        <v>84</v>
      </c>
      <c r="AY128" s="18" t="s">
        <v>159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167</v>
      </c>
      <c r="BM128" s="225" t="s">
        <v>718</v>
      </c>
    </row>
    <row r="129" s="12" customFormat="1" ht="25.92" customHeight="1">
      <c r="A129" s="12"/>
      <c r="B129" s="198"/>
      <c r="C129" s="199"/>
      <c r="D129" s="200" t="s">
        <v>75</v>
      </c>
      <c r="E129" s="201" t="s">
        <v>1192</v>
      </c>
      <c r="F129" s="201" t="s">
        <v>1249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SUM(P130:P133)</f>
        <v>0</v>
      </c>
      <c r="Q129" s="206"/>
      <c r="R129" s="207">
        <f>SUM(R130:R133)</f>
        <v>0</v>
      </c>
      <c r="S129" s="206"/>
      <c r="T129" s="208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84</v>
      </c>
      <c r="AT129" s="210" t="s">
        <v>75</v>
      </c>
      <c r="AU129" s="210" t="s">
        <v>76</v>
      </c>
      <c r="AY129" s="209" t="s">
        <v>159</v>
      </c>
      <c r="BK129" s="211">
        <f>SUM(BK130:BK133)</f>
        <v>0</v>
      </c>
    </row>
    <row r="130" s="2" customFormat="1" ht="16.5" customHeight="1">
      <c r="A130" s="39"/>
      <c r="B130" s="40"/>
      <c r="C130" s="214" t="s">
        <v>419</v>
      </c>
      <c r="D130" s="214" t="s">
        <v>162</v>
      </c>
      <c r="E130" s="215" t="s">
        <v>1250</v>
      </c>
      <c r="F130" s="216" t="s">
        <v>1251</v>
      </c>
      <c r="G130" s="217" t="s">
        <v>877</v>
      </c>
      <c r="H130" s="218">
        <v>3</v>
      </c>
      <c r="I130" s="219"/>
      <c r="J130" s="220">
        <f>ROUND(I130*H130,2)</f>
        <v>0</v>
      </c>
      <c r="K130" s="216" t="s">
        <v>279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167</v>
      </c>
      <c r="AT130" s="225" t="s">
        <v>162</v>
      </c>
      <c r="AU130" s="225" t="s">
        <v>84</v>
      </c>
      <c r="AY130" s="18" t="s">
        <v>159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84</v>
      </c>
      <c r="BK130" s="226">
        <f>ROUND(I130*H130,2)</f>
        <v>0</v>
      </c>
      <c r="BL130" s="18" t="s">
        <v>167</v>
      </c>
      <c r="BM130" s="225" t="s">
        <v>721</v>
      </c>
    </row>
    <row r="131" s="2" customFormat="1" ht="24.15" customHeight="1">
      <c r="A131" s="39"/>
      <c r="B131" s="40"/>
      <c r="C131" s="214" t="s">
        <v>425</v>
      </c>
      <c r="D131" s="214" t="s">
        <v>162</v>
      </c>
      <c r="E131" s="215" t="s">
        <v>1252</v>
      </c>
      <c r="F131" s="216" t="s">
        <v>1253</v>
      </c>
      <c r="G131" s="217" t="s">
        <v>877</v>
      </c>
      <c r="H131" s="218">
        <v>3</v>
      </c>
      <c r="I131" s="219"/>
      <c r="J131" s="220">
        <f>ROUND(I131*H131,2)</f>
        <v>0</v>
      </c>
      <c r="K131" s="216" t="s">
        <v>279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167</v>
      </c>
      <c r="AT131" s="225" t="s">
        <v>162</v>
      </c>
      <c r="AU131" s="225" t="s">
        <v>84</v>
      </c>
      <c r="AY131" s="18" t="s">
        <v>159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84</v>
      </c>
      <c r="BK131" s="226">
        <f>ROUND(I131*H131,2)</f>
        <v>0</v>
      </c>
      <c r="BL131" s="18" t="s">
        <v>167</v>
      </c>
      <c r="BM131" s="225" t="s">
        <v>724</v>
      </c>
    </row>
    <row r="132" s="2" customFormat="1" ht="21.75" customHeight="1">
      <c r="A132" s="39"/>
      <c r="B132" s="40"/>
      <c r="C132" s="214" t="s">
        <v>432</v>
      </c>
      <c r="D132" s="214" t="s">
        <v>162</v>
      </c>
      <c r="E132" s="215" t="s">
        <v>1254</v>
      </c>
      <c r="F132" s="216" t="s">
        <v>1255</v>
      </c>
      <c r="G132" s="217" t="s">
        <v>877</v>
      </c>
      <c r="H132" s="218">
        <v>3</v>
      </c>
      <c r="I132" s="219"/>
      <c r="J132" s="220">
        <f>ROUND(I132*H132,2)</f>
        <v>0</v>
      </c>
      <c r="K132" s="216" t="s">
        <v>279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167</v>
      </c>
      <c r="AT132" s="225" t="s">
        <v>162</v>
      </c>
      <c r="AU132" s="225" t="s">
        <v>84</v>
      </c>
      <c r="AY132" s="18" t="s">
        <v>159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84</v>
      </c>
      <c r="BK132" s="226">
        <f>ROUND(I132*H132,2)</f>
        <v>0</v>
      </c>
      <c r="BL132" s="18" t="s">
        <v>167</v>
      </c>
      <c r="BM132" s="225" t="s">
        <v>728</v>
      </c>
    </row>
    <row r="133" s="2" customFormat="1" ht="16.5" customHeight="1">
      <c r="A133" s="39"/>
      <c r="B133" s="40"/>
      <c r="C133" s="214" t="s">
        <v>441</v>
      </c>
      <c r="D133" s="214" t="s">
        <v>162</v>
      </c>
      <c r="E133" s="215" t="s">
        <v>1256</v>
      </c>
      <c r="F133" s="216" t="s">
        <v>1257</v>
      </c>
      <c r="G133" s="217" t="s">
        <v>877</v>
      </c>
      <c r="H133" s="218">
        <v>3</v>
      </c>
      <c r="I133" s="219"/>
      <c r="J133" s="220">
        <f>ROUND(I133*H133,2)</f>
        <v>0</v>
      </c>
      <c r="K133" s="216" t="s">
        <v>279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167</v>
      </c>
      <c r="AT133" s="225" t="s">
        <v>162</v>
      </c>
      <c r="AU133" s="225" t="s">
        <v>84</v>
      </c>
      <c r="AY133" s="18" t="s">
        <v>159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84</v>
      </c>
      <c r="BK133" s="226">
        <f>ROUND(I133*H133,2)</f>
        <v>0</v>
      </c>
      <c r="BL133" s="18" t="s">
        <v>167</v>
      </c>
      <c r="BM133" s="225" t="s">
        <v>731</v>
      </c>
    </row>
    <row r="134" s="12" customFormat="1" ht="25.92" customHeight="1">
      <c r="A134" s="12"/>
      <c r="B134" s="198"/>
      <c r="C134" s="199"/>
      <c r="D134" s="200" t="s">
        <v>75</v>
      </c>
      <c r="E134" s="201" t="s">
        <v>558</v>
      </c>
      <c r="F134" s="201" t="s">
        <v>559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SUM(P135:P138)</f>
        <v>0</v>
      </c>
      <c r="Q134" s="206"/>
      <c r="R134" s="207">
        <f>SUM(R135:R138)</f>
        <v>0</v>
      </c>
      <c r="S134" s="206"/>
      <c r="T134" s="20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167</v>
      </c>
      <c r="AT134" s="210" t="s">
        <v>75</v>
      </c>
      <c r="AU134" s="210" t="s">
        <v>76</v>
      </c>
      <c r="AY134" s="209" t="s">
        <v>159</v>
      </c>
      <c r="BK134" s="211">
        <f>SUM(BK135:BK138)</f>
        <v>0</v>
      </c>
    </row>
    <row r="135" s="2" customFormat="1" ht="24.15" customHeight="1">
      <c r="A135" s="39"/>
      <c r="B135" s="40"/>
      <c r="C135" s="214" t="s">
        <v>459</v>
      </c>
      <c r="D135" s="214" t="s">
        <v>162</v>
      </c>
      <c r="E135" s="215" t="s">
        <v>776</v>
      </c>
      <c r="F135" s="216" t="s">
        <v>777</v>
      </c>
      <c r="G135" s="217" t="s">
        <v>482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167</v>
      </c>
      <c r="AT135" s="225" t="s">
        <v>162</v>
      </c>
      <c r="AU135" s="225" t="s">
        <v>84</v>
      </c>
      <c r="AY135" s="18" t="s">
        <v>159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84</v>
      </c>
      <c r="BK135" s="226">
        <f>ROUND(I135*H135,2)</f>
        <v>0</v>
      </c>
      <c r="BL135" s="18" t="s">
        <v>167</v>
      </c>
      <c r="BM135" s="225" t="s">
        <v>1258</v>
      </c>
    </row>
    <row r="136" s="2" customFormat="1" ht="44.25" customHeight="1">
      <c r="A136" s="39"/>
      <c r="B136" s="40"/>
      <c r="C136" s="214" t="s">
        <v>466</v>
      </c>
      <c r="D136" s="214" t="s">
        <v>162</v>
      </c>
      <c r="E136" s="215" t="s">
        <v>779</v>
      </c>
      <c r="F136" s="216" t="s">
        <v>780</v>
      </c>
      <c r="G136" s="217" t="s">
        <v>482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167</v>
      </c>
      <c r="AT136" s="225" t="s">
        <v>162</v>
      </c>
      <c r="AU136" s="225" t="s">
        <v>84</v>
      </c>
      <c r="AY136" s="18" t="s">
        <v>159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84</v>
      </c>
      <c r="BK136" s="226">
        <f>ROUND(I136*H136,2)</f>
        <v>0</v>
      </c>
      <c r="BL136" s="18" t="s">
        <v>167</v>
      </c>
      <c r="BM136" s="225" t="s">
        <v>1259</v>
      </c>
    </row>
    <row r="137" s="2" customFormat="1" ht="16.5" customHeight="1">
      <c r="A137" s="39"/>
      <c r="B137" s="40"/>
      <c r="C137" s="214" t="s">
        <v>447</v>
      </c>
      <c r="D137" s="214" t="s">
        <v>162</v>
      </c>
      <c r="E137" s="215" t="s">
        <v>1204</v>
      </c>
      <c r="F137" s="216" t="s">
        <v>1205</v>
      </c>
      <c r="G137" s="217" t="s">
        <v>482</v>
      </c>
      <c r="H137" s="218">
        <v>1</v>
      </c>
      <c r="I137" s="219"/>
      <c r="J137" s="220">
        <f>ROUND(I137*H137,2)</f>
        <v>0</v>
      </c>
      <c r="K137" s="216" t="s">
        <v>279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563</v>
      </c>
      <c r="AT137" s="225" t="s">
        <v>162</v>
      </c>
      <c r="AU137" s="225" t="s">
        <v>84</v>
      </c>
      <c r="AY137" s="18" t="s">
        <v>159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84</v>
      </c>
      <c r="BK137" s="226">
        <f>ROUND(I137*H137,2)</f>
        <v>0</v>
      </c>
      <c r="BL137" s="18" t="s">
        <v>563</v>
      </c>
      <c r="BM137" s="225" t="s">
        <v>1260</v>
      </c>
    </row>
    <row r="138" s="2" customFormat="1" ht="16.5" customHeight="1">
      <c r="A138" s="39"/>
      <c r="B138" s="40"/>
      <c r="C138" s="214" t="s">
        <v>454</v>
      </c>
      <c r="D138" s="214" t="s">
        <v>162</v>
      </c>
      <c r="E138" s="215" t="s">
        <v>1207</v>
      </c>
      <c r="F138" s="216" t="s">
        <v>1208</v>
      </c>
      <c r="G138" s="217" t="s">
        <v>482</v>
      </c>
      <c r="H138" s="218">
        <v>1</v>
      </c>
      <c r="I138" s="219"/>
      <c r="J138" s="220">
        <f>ROUND(I138*H138,2)</f>
        <v>0</v>
      </c>
      <c r="K138" s="216" t="s">
        <v>279</v>
      </c>
      <c r="L138" s="45"/>
      <c r="M138" s="276" t="s">
        <v>19</v>
      </c>
      <c r="N138" s="277" t="s">
        <v>47</v>
      </c>
      <c r="O138" s="278"/>
      <c r="P138" s="279">
        <f>O138*H138</f>
        <v>0</v>
      </c>
      <c r="Q138" s="279">
        <v>0</v>
      </c>
      <c r="R138" s="279">
        <f>Q138*H138</f>
        <v>0</v>
      </c>
      <c r="S138" s="279">
        <v>0</v>
      </c>
      <c r="T138" s="28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563</v>
      </c>
      <c r="AT138" s="225" t="s">
        <v>162</v>
      </c>
      <c r="AU138" s="225" t="s">
        <v>84</v>
      </c>
      <c r="AY138" s="18" t="s">
        <v>159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84</v>
      </c>
      <c r="BK138" s="226">
        <f>ROUND(I138*H138,2)</f>
        <v>0</v>
      </c>
      <c r="BL138" s="18" t="s">
        <v>563</v>
      </c>
      <c r="BM138" s="225" t="s">
        <v>1261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rXGMWvtZrvWdGn3fis5qCeDzf6eD8wIC8x7DhpUp82Sztf7C8zRE3I5rmsSHNPyZ5LLcCI1+5SyLeRWcCa0BbA==" hashValue="yMkmkOYyNEvISNKINU5IUGTXbdTmXv7TDuSpJE5FrKsx/k1lGl1OVcYdg1qsVo8jDhqiApDzn7RSQfgo9UhgOg==" algorithmName="SHA-512" password="CC35"/>
  <autoFilter ref="C90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1" customFormat="1" ht="12" customHeight="1">
      <c r="B8" s="21"/>
      <c r="D8" s="144" t="s">
        <v>127</v>
      </c>
      <c r="L8" s="21"/>
    </row>
    <row r="9" s="2" customFormat="1" ht="16.5" customHeight="1">
      <c r="A9" s="39"/>
      <c r="B9" s="45"/>
      <c r="C9" s="39"/>
      <c r="D9" s="39"/>
      <c r="E9" s="145" t="s">
        <v>1113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1114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1262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24. 8. 2022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60733098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Brněnské komunikace a.s.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CZ60733098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05029520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Cube project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CZ05029520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Ing. Vojtěch Biolek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ROUND((SUM(BE91:BE129)),  2)</f>
        <v>0</v>
      </c>
      <c r="G35" s="39"/>
      <c r="H35" s="39"/>
      <c r="I35" s="159">
        <v>0.20999999999999999</v>
      </c>
      <c r="J35" s="158">
        <f>ROUND(((SUM(BE91:BE129))*I35),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ROUND((SUM(BF91:BF129)),  2)</f>
        <v>0</v>
      </c>
      <c r="G36" s="39"/>
      <c r="H36" s="39"/>
      <c r="I36" s="159">
        <v>0.14999999999999999</v>
      </c>
      <c r="J36" s="158">
        <f>ROUND(((SUM(BF91:BF129))*I36),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ROUND((SUM(BG91:BG129)),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ROUND((SUM(BH91:BH129)),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ROUND((SUM(BI91:BI129)),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129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9.75" customHeight="1">
      <c r="A50" s="39"/>
      <c r="B50" s="40"/>
      <c r="C50" s="41"/>
      <c r="D50" s="41"/>
      <c r="E50" s="171" t="str">
        <f>E7</f>
        <v xml:space="preserve">Vybudování záložní serverovny v areálu BKOM Masná – Porážka pro zálohu IS BKOM a systémů v majetku SMB  ve správě BKOM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1113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1114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D.1.4.4.3 - Datové rozvaděče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24. 8. 2022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Brněnské komunikace a.s.</v>
      </c>
      <c r="G58" s="41"/>
      <c r="H58" s="41"/>
      <c r="I58" s="33" t="s">
        <v>33</v>
      </c>
      <c r="J58" s="37" t="str">
        <f>E23</f>
        <v>Cube project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Ing. Vojtěch Biolek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130</v>
      </c>
      <c r="D61" s="173"/>
      <c r="E61" s="173"/>
      <c r="F61" s="173"/>
      <c r="G61" s="173"/>
      <c r="H61" s="173"/>
      <c r="I61" s="173"/>
      <c r="J61" s="174" t="s">
        <v>131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132</v>
      </c>
    </row>
    <row r="64" s="9" customFormat="1" ht="24.96" customHeight="1">
      <c r="A64" s="9"/>
      <c r="B64" s="176"/>
      <c r="C64" s="177"/>
      <c r="D64" s="178" t="s">
        <v>1263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1264</v>
      </c>
      <c r="E65" s="179"/>
      <c r="F65" s="179"/>
      <c r="G65" s="179"/>
      <c r="H65" s="179"/>
      <c r="I65" s="179"/>
      <c r="J65" s="180">
        <f>J104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1265</v>
      </c>
      <c r="E66" s="179"/>
      <c r="F66" s="179"/>
      <c r="G66" s="179"/>
      <c r="H66" s="179"/>
      <c r="I66" s="179"/>
      <c r="J66" s="180">
        <f>J113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1266</v>
      </c>
      <c r="E67" s="179"/>
      <c r="F67" s="179"/>
      <c r="G67" s="179"/>
      <c r="H67" s="179"/>
      <c r="I67" s="179"/>
      <c r="J67" s="180">
        <f>J115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1267</v>
      </c>
      <c r="E68" s="179"/>
      <c r="F68" s="179"/>
      <c r="G68" s="179"/>
      <c r="H68" s="179"/>
      <c r="I68" s="179"/>
      <c r="J68" s="180">
        <f>J123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143</v>
      </c>
      <c r="E69" s="179"/>
      <c r="F69" s="179"/>
      <c r="G69" s="179"/>
      <c r="H69" s="179"/>
      <c r="I69" s="179"/>
      <c r="J69" s="180">
        <f>J125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144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39.75" customHeight="1">
      <c r="A79" s="39"/>
      <c r="B79" s="40"/>
      <c r="C79" s="41"/>
      <c r="D79" s="41"/>
      <c r="E79" s="171" t="str">
        <f>E7</f>
        <v xml:space="preserve">Vybudování záložní serverovny v areálu BKOM Masná – Porážka pro zálohu IS BKOM a systémů v majetku SMB  ve správě BKOM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1113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1114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D.1.4.4.3 - Datové rozvaděče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24. 8. 2022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Brněnské komunikace a.s.</v>
      </c>
      <c r="G87" s="41"/>
      <c r="H87" s="41"/>
      <c r="I87" s="33" t="s">
        <v>33</v>
      </c>
      <c r="J87" s="37" t="str">
        <f>E23</f>
        <v>Cube project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>Ing. Vojtěch Biolek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145</v>
      </c>
      <c r="D90" s="190" t="s">
        <v>61</v>
      </c>
      <c r="E90" s="190" t="s">
        <v>57</v>
      </c>
      <c r="F90" s="190" t="s">
        <v>58</v>
      </c>
      <c r="G90" s="190" t="s">
        <v>146</v>
      </c>
      <c r="H90" s="190" t="s">
        <v>147</v>
      </c>
      <c r="I90" s="190" t="s">
        <v>148</v>
      </c>
      <c r="J90" s="190" t="s">
        <v>131</v>
      </c>
      <c r="K90" s="191" t="s">
        <v>149</v>
      </c>
      <c r="L90" s="192"/>
      <c r="M90" s="93" t="s">
        <v>19</v>
      </c>
      <c r="N90" s="94" t="s">
        <v>46</v>
      </c>
      <c r="O90" s="94" t="s">
        <v>150</v>
      </c>
      <c r="P90" s="94" t="s">
        <v>151</v>
      </c>
      <c r="Q90" s="94" t="s">
        <v>152</v>
      </c>
      <c r="R90" s="94" t="s">
        <v>153</v>
      </c>
      <c r="S90" s="94" t="s">
        <v>154</v>
      </c>
      <c r="T90" s="95" t="s">
        <v>155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156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P92+P104+P113+P115+P123+P125</f>
        <v>0</v>
      </c>
      <c r="Q91" s="97"/>
      <c r="R91" s="195">
        <f>R92+R104+R113+R115+R123+R125</f>
        <v>0</v>
      </c>
      <c r="S91" s="97"/>
      <c r="T91" s="196">
        <f>T92+T104+T113+T115+T123+T125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132</v>
      </c>
      <c r="BK91" s="197">
        <f>BK92+BK104+BK113+BK115+BK123+BK125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787</v>
      </c>
      <c r="F92" s="201" t="s">
        <v>1268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SUM(P93:P103)</f>
        <v>0</v>
      </c>
      <c r="Q92" s="206"/>
      <c r="R92" s="207">
        <f>SUM(R93:R103)</f>
        <v>0</v>
      </c>
      <c r="S92" s="206"/>
      <c r="T92" s="208">
        <f>SUM(T93:T103)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76</v>
      </c>
      <c r="AY92" s="209" t="s">
        <v>159</v>
      </c>
      <c r="BK92" s="211">
        <f>SUM(BK93:BK103)</f>
        <v>0</v>
      </c>
    </row>
    <row r="93" s="2" customFormat="1" ht="55.5" customHeight="1">
      <c r="A93" s="39"/>
      <c r="B93" s="40"/>
      <c r="C93" s="214" t="s">
        <v>84</v>
      </c>
      <c r="D93" s="214" t="s">
        <v>162</v>
      </c>
      <c r="E93" s="215" t="s">
        <v>1122</v>
      </c>
      <c r="F93" s="216" t="s">
        <v>1269</v>
      </c>
      <c r="G93" s="217" t="s">
        <v>877</v>
      </c>
      <c r="H93" s="218">
        <v>4</v>
      </c>
      <c r="I93" s="219"/>
      <c r="J93" s="220">
        <f>ROUND(I93*H93,2)</f>
        <v>0</v>
      </c>
      <c r="K93" s="216" t="s">
        <v>279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167</v>
      </c>
      <c r="AT93" s="225" t="s">
        <v>162</v>
      </c>
      <c r="AU93" s="225" t="s">
        <v>84</v>
      </c>
      <c r="AY93" s="18" t="s">
        <v>159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84</v>
      </c>
      <c r="BK93" s="226">
        <f>ROUND(I93*H93,2)</f>
        <v>0</v>
      </c>
      <c r="BL93" s="18" t="s">
        <v>167</v>
      </c>
      <c r="BM93" s="225" t="s">
        <v>86</v>
      </c>
    </row>
    <row r="94" s="2" customFormat="1" ht="16.5" customHeight="1">
      <c r="A94" s="39"/>
      <c r="B94" s="40"/>
      <c r="C94" s="214" t="s">
        <v>86</v>
      </c>
      <c r="D94" s="214" t="s">
        <v>162</v>
      </c>
      <c r="E94" s="215" t="s">
        <v>1124</v>
      </c>
      <c r="F94" s="216" t="s">
        <v>1270</v>
      </c>
      <c r="G94" s="217" t="s">
        <v>877</v>
      </c>
      <c r="H94" s="218">
        <v>4</v>
      </c>
      <c r="I94" s="219"/>
      <c r="J94" s="220">
        <f>ROUND(I94*H94,2)</f>
        <v>0</v>
      </c>
      <c r="K94" s="216" t="s">
        <v>279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167</v>
      </c>
      <c r="AT94" s="225" t="s">
        <v>162</v>
      </c>
      <c r="AU94" s="225" t="s">
        <v>84</v>
      </c>
      <c r="AY94" s="18" t="s">
        <v>159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84</v>
      </c>
      <c r="BK94" s="226">
        <f>ROUND(I94*H94,2)</f>
        <v>0</v>
      </c>
      <c r="BL94" s="18" t="s">
        <v>167</v>
      </c>
      <c r="BM94" s="225" t="s">
        <v>167</v>
      </c>
    </row>
    <row r="95" s="2" customFormat="1" ht="24.15" customHeight="1">
      <c r="A95" s="39"/>
      <c r="B95" s="40"/>
      <c r="C95" s="214" t="s">
        <v>160</v>
      </c>
      <c r="D95" s="214" t="s">
        <v>162</v>
      </c>
      <c r="E95" s="215" t="s">
        <v>1126</v>
      </c>
      <c r="F95" s="216" t="s">
        <v>1271</v>
      </c>
      <c r="G95" s="217" t="s">
        <v>877</v>
      </c>
      <c r="H95" s="218">
        <v>2</v>
      </c>
      <c r="I95" s="219"/>
      <c r="J95" s="220">
        <f>ROUND(I95*H95,2)</f>
        <v>0</v>
      </c>
      <c r="K95" s="216" t="s">
        <v>279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167</v>
      </c>
      <c r="AT95" s="225" t="s">
        <v>162</v>
      </c>
      <c r="AU95" s="225" t="s">
        <v>84</v>
      </c>
      <c r="AY95" s="18" t="s">
        <v>159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84</v>
      </c>
      <c r="BK95" s="226">
        <f>ROUND(I95*H95,2)</f>
        <v>0</v>
      </c>
      <c r="BL95" s="18" t="s">
        <v>167</v>
      </c>
      <c r="BM95" s="225" t="s">
        <v>198</v>
      </c>
    </row>
    <row r="96" s="2" customFormat="1" ht="16.5" customHeight="1">
      <c r="A96" s="39"/>
      <c r="B96" s="40"/>
      <c r="C96" s="214" t="s">
        <v>167</v>
      </c>
      <c r="D96" s="214" t="s">
        <v>162</v>
      </c>
      <c r="E96" s="215" t="s">
        <v>1128</v>
      </c>
      <c r="F96" s="216" t="s">
        <v>1272</v>
      </c>
      <c r="G96" s="217" t="s">
        <v>877</v>
      </c>
      <c r="H96" s="218">
        <v>4</v>
      </c>
      <c r="I96" s="219"/>
      <c r="J96" s="220">
        <f>ROUND(I96*H96,2)</f>
        <v>0</v>
      </c>
      <c r="K96" s="216" t="s">
        <v>279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167</v>
      </c>
      <c r="AT96" s="225" t="s">
        <v>162</v>
      </c>
      <c r="AU96" s="225" t="s">
        <v>84</v>
      </c>
      <c r="AY96" s="18" t="s">
        <v>159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84</v>
      </c>
      <c r="BK96" s="226">
        <f>ROUND(I96*H96,2)</f>
        <v>0</v>
      </c>
      <c r="BL96" s="18" t="s">
        <v>167</v>
      </c>
      <c r="BM96" s="225" t="s">
        <v>218</v>
      </c>
    </row>
    <row r="97" s="2" customFormat="1" ht="16.5" customHeight="1">
      <c r="A97" s="39"/>
      <c r="B97" s="40"/>
      <c r="C97" s="214" t="s">
        <v>200</v>
      </c>
      <c r="D97" s="214" t="s">
        <v>162</v>
      </c>
      <c r="E97" s="215" t="s">
        <v>1131</v>
      </c>
      <c r="F97" s="216" t="s">
        <v>1273</v>
      </c>
      <c r="G97" s="217" t="s">
        <v>877</v>
      </c>
      <c r="H97" s="218">
        <v>8</v>
      </c>
      <c r="I97" s="219"/>
      <c r="J97" s="220">
        <f>ROUND(I97*H97,2)</f>
        <v>0</v>
      </c>
      <c r="K97" s="216" t="s">
        <v>279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167</v>
      </c>
      <c r="AT97" s="225" t="s">
        <v>162</v>
      </c>
      <c r="AU97" s="225" t="s">
        <v>84</v>
      </c>
      <c r="AY97" s="18" t="s">
        <v>159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84</v>
      </c>
      <c r="BK97" s="226">
        <f>ROUND(I97*H97,2)</f>
        <v>0</v>
      </c>
      <c r="BL97" s="18" t="s">
        <v>167</v>
      </c>
      <c r="BM97" s="225" t="s">
        <v>232</v>
      </c>
    </row>
    <row r="98" s="2" customFormat="1" ht="24.15" customHeight="1">
      <c r="A98" s="39"/>
      <c r="B98" s="40"/>
      <c r="C98" s="214" t="s">
        <v>198</v>
      </c>
      <c r="D98" s="214" t="s">
        <v>162</v>
      </c>
      <c r="E98" s="215" t="s">
        <v>1133</v>
      </c>
      <c r="F98" s="216" t="s">
        <v>1274</v>
      </c>
      <c r="G98" s="217" t="s">
        <v>877</v>
      </c>
      <c r="H98" s="218">
        <v>4</v>
      </c>
      <c r="I98" s="219"/>
      <c r="J98" s="220">
        <f>ROUND(I98*H98,2)</f>
        <v>0</v>
      </c>
      <c r="K98" s="216" t="s">
        <v>279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167</v>
      </c>
      <c r="AT98" s="225" t="s">
        <v>162</v>
      </c>
      <c r="AU98" s="225" t="s">
        <v>84</v>
      </c>
      <c r="AY98" s="18" t="s">
        <v>159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84</v>
      </c>
      <c r="BK98" s="226">
        <f>ROUND(I98*H98,2)</f>
        <v>0</v>
      </c>
      <c r="BL98" s="18" t="s">
        <v>167</v>
      </c>
      <c r="BM98" s="225" t="s">
        <v>255</v>
      </c>
    </row>
    <row r="99" s="2" customFormat="1" ht="24.15" customHeight="1">
      <c r="A99" s="39"/>
      <c r="B99" s="40"/>
      <c r="C99" s="214" t="s">
        <v>211</v>
      </c>
      <c r="D99" s="214" t="s">
        <v>162</v>
      </c>
      <c r="E99" s="215" t="s">
        <v>1135</v>
      </c>
      <c r="F99" s="216" t="s">
        <v>1275</v>
      </c>
      <c r="G99" s="217" t="s">
        <v>877</v>
      </c>
      <c r="H99" s="218">
        <v>8</v>
      </c>
      <c r="I99" s="219"/>
      <c r="J99" s="220">
        <f>ROUND(I99*H99,2)</f>
        <v>0</v>
      </c>
      <c r="K99" s="216" t="s">
        <v>279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167</v>
      </c>
      <c r="AT99" s="225" t="s">
        <v>162</v>
      </c>
      <c r="AU99" s="225" t="s">
        <v>84</v>
      </c>
      <c r="AY99" s="18" t="s">
        <v>159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84</v>
      </c>
      <c r="BK99" s="226">
        <f>ROUND(I99*H99,2)</f>
        <v>0</v>
      </c>
      <c r="BL99" s="18" t="s">
        <v>167</v>
      </c>
      <c r="BM99" s="225" t="s">
        <v>276</v>
      </c>
    </row>
    <row r="100" s="2" customFormat="1" ht="16.5" customHeight="1">
      <c r="A100" s="39"/>
      <c r="B100" s="40"/>
      <c r="C100" s="214" t="s">
        <v>218</v>
      </c>
      <c r="D100" s="214" t="s">
        <v>162</v>
      </c>
      <c r="E100" s="215" t="s">
        <v>1137</v>
      </c>
      <c r="F100" s="216" t="s">
        <v>1276</v>
      </c>
      <c r="G100" s="217" t="s">
        <v>877</v>
      </c>
      <c r="H100" s="218">
        <v>4</v>
      </c>
      <c r="I100" s="219"/>
      <c r="J100" s="220">
        <f>ROUND(I100*H100,2)</f>
        <v>0</v>
      </c>
      <c r="K100" s="216" t="s">
        <v>279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167</v>
      </c>
      <c r="AT100" s="225" t="s">
        <v>162</v>
      </c>
      <c r="AU100" s="225" t="s">
        <v>84</v>
      </c>
      <c r="AY100" s="18" t="s">
        <v>159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84</v>
      </c>
      <c r="BK100" s="226">
        <f>ROUND(I100*H100,2)</f>
        <v>0</v>
      </c>
      <c r="BL100" s="18" t="s">
        <v>167</v>
      </c>
      <c r="BM100" s="225" t="s">
        <v>293</v>
      </c>
    </row>
    <row r="101" s="2" customFormat="1" ht="16.5" customHeight="1">
      <c r="A101" s="39"/>
      <c r="B101" s="40"/>
      <c r="C101" s="214" t="s">
        <v>224</v>
      </c>
      <c r="D101" s="214" t="s">
        <v>162</v>
      </c>
      <c r="E101" s="215" t="s">
        <v>1139</v>
      </c>
      <c r="F101" s="216" t="s">
        <v>1277</v>
      </c>
      <c r="G101" s="217" t="s">
        <v>877</v>
      </c>
      <c r="H101" s="218">
        <v>7</v>
      </c>
      <c r="I101" s="219"/>
      <c r="J101" s="220">
        <f>ROUND(I101*H101,2)</f>
        <v>0</v>
      </c>
      <c r="K101" s="216" t="s">
        <v>279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167</v>
      </c>
      <c r="AT101" s="225" t="s">
        <v>162</v>
      </c>
      <c r="AU101" s="225" t="s">
        <v>84</v>
      </c>
      <c r="AY101" s="18" t="s">
        <v>159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84</v>
      </c>
      <c r="BK101" s="226">
        <f>ROUND(I101*H101,2)</f>
        <v>0</v>
      </c>
      <c r="BL101" s="18" t="s">
        <v>167</v>
      </c>
      <c r="BM101" s="225" t="s">
        <v>303</v>
      </c>
    </row>
    <row r="102" s="2" customFormat="1" ht="16.5" customHeight="1">
      <c r="A102" s="39"/>
      <c r="B102" s="40"/>
      <c r="C102" s="214" t="s">
        <v>232</v>
      </c>
      <c r="D102" s="214" t="s">
        <v>162</v>
      </c>
      <c r="E102" s="215" t="s">
        <v>1140</v>
      </c>
      <c r="F102" s="216" t="s">
        <v>1278</v>
      </c>
      <c r="G102" s="217" t="s">
        <v>877</v>
      </c>
      <c r="H102" s="218">
        <v>7</v>
      </c>
      <c r="I102" s="219"/>
      <c r="J102" s="220">
        <f>ROUND(I102*H102,2)</f>
        <v>0</v>
      </c>
      <c r="K102" s="216" t="s">
        <v>279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167</v>
      </c>
      <c r="AT102" s="225" t="s">
        <v>162</v>
      </c>
      <c r="AU102" s="225" t="s">
        <v>84</v>
      </c>
      <c r="AY102" s="18" t="s">
        <v>159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84</v>
      </c>
      <c r="BK102" s="226">
        <f>ROUND(I102*H102,2)</f>
        <v>0</v>
      </c>
      <c r="BL102" s="18" t="s">
        <v>167</v>
      </c>
      <c r="BM102" s="225" t="s">
        <v>318</v>
      </c>
    </row>
    <row r="103" s="2" customFormat="1" ht="24.15" customHeight="1">
      <c r="A103" s="39"/>
      <c r="B103" s="40"/>
      <c r="C103" s="214" t="s">
        <v>241</v>
      </c>
      <c r="D103" s="214" t="s">
        <v>162</v>
      </c>
      <c r="E103" s="215" t="s">
        <v>1142</v>
      </c>
      <c r="F103" s="216" t="s">
        <v>1279</v>
      </c>
      <c r="G103" s="217" t="s">
        <v>877</v>
      </c>
      <c r="H103" s="218">
        <v>2</v>
      </c>
      <c r="I103" s="219"/>
      <c r="J103" s="220">
        <f>ROUND(I103*H103,2)</f>
        <v>0</v>
      </c>
      <c r="K103" s="216" t="s">
        <v>279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167</v>
      </c>
      <c r="AT103" s="225" t="s">
        <v>162</v>
      </c>
      <c r="AU103" s="225" t="s">
        <v>84</v>
      </c>
      <c r="AY103" s="18" t="s">
        <v>159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84</v>
      </c>
      <c r="BK103" s="226">
        <f>ROUND(I103*H103,2)</f>
        <v>0</v>
      </c>
      <c r="BL103" s="18" t="s">
        <v>167</v>
      </c>
      <c r="BM103" s="225" t="s">
        <v>331</v>
      </c>
    </row>
    <row r="104" s="12" customFormat="1" ht="25.92" customHeight="1">
      <c r="A104" s="12"/>
      <c r="B104" s="198"/>
      <c r="C104" s="199"/>
      <c r="D104" s="200" t="s">
        <v>75</v>
      </c>
      <c r="E104" s="201" t="s">
        <v>789</v>
      </c>
      <c r="F104" s="201" t="s">
        <v>1280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SUM(P105:P112)</f>
        <v>0</v>
      </c>
      <c r="Q104" s="206"/>
      <c r="R104" s="207">
        <f>SUM(R105:R112)</f>
        <v>0</v>
      </c>
      <c r="S104" s="206"/>
      <c r="T104" s="208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84</v>
      </c>
      <c r="AT104" s="210" t="s">
        <v>75</v>
      </c>
      <c r="AU104" s="210" t="s">
        <v>76</v>
      </c>
      <c r="AY104" s="209" t="s">
        <v>159</v>
      </c>
      <c r="BK104" s="211">
        <f>SUM(BK105:BK112)</f>
        <v>0</v>
      </c>
    </row>
    <row r="105" s="2" customFormat="1" ht="16.5" customHeight="1">
      <c r="A105" s="39"/>
      <c r="B105" s="40"/>
      <c r="C105" s="214" t="s">
        <v>255</v>
      </c>
      <c r="D105" s="214" t="s">
        <v>162</v>
      </c>
      <c r="E105" s="215" t="s">
        <v>1144</v>
      </c>
      <c r="F105" s="216" t="s">
        <v>1281</v>
      </c>
      <c r="G105" s="217" t="s">
        <v>877</v>
      </c>
      <c r="H105" s="218">
        <v>1</v>
      </c>
      <c r="I105" s="219"/>
      <c r="J105" s="220">
        <f>ROUND(I105*H105,2)</f>
        <v>0</v>
      </c>
      <c r="K105" s="216" t="s">
        <v>279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167</v>
      </c>
      <c r="AT105" s="225" t="s">
        <v>162</v>
      </c>
      <c r="AU105" s="225" t="s">
        <v>84</v>
      </c>
      <c r="AY105" s="18" t="s">
        <v>159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84</v>
      </c>
      <c r="BK105" s="226">
        <f>ROUND(I105*H105,2)</f>
        <v>0</v>
      </c>
      <c r="BL105" s="18" t="s">
        <v>167</v>
      </c>
      <c r="BM105" s="225" t="s">
        <v>341</v>
      </c>
    </row>
    <row r="106" s="2" customFormat="1" ht="16.5" customHeight="1">
      <c r="A106" s="39"/>
      <c r="B106" s="40"/>
      <c r="C106" s="214" t="s">
        <v>269</v>
      </c>
      <c r="D106" s="214" t="s">
        <v>162</v>
      </c>
      <c r="E106" s="215" t="s">
        <v>1146</v>
      </c>
      <c r="F106" s="216" t="s">
        <v>1282</v>
      </c>
      <c r="G106" s="217" t="s">
        <v>877</v>
      </c>
      <c r="H106" s="218">
        <v>1</v>
      </c>
      <c r="I106" s="219"/>
      <c r="J106" s="220">
        <f>ROUND(I106*H106,2)</f>
        <v>0</v>
      </c>
      <c r="K106" s="216" t="s">
        <v>279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167</v>
      </c>
      <c r="AT106" s="225" t="s">
        <v>162</v>
      </c>
      <c r="AU106" s="225" t="s">
        <v>84</v>
      </c>
      <c r="AY106" s="18" t="s">
        <v>159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84</v>
      </c>
      <c r="BK106" s="226">
        <f>ROUND(I106*H106,2)</f>
        <v>0</v>
      </c>
      <c r="BL106" s="18" t="s">
        <v>167</v>
      </c>
      <c r="BM106" s="225" t="s">
        <v>355</v>
      </c>
    </row>
    <row r="107" s="2" customFormat="1" ht="24.15" customHeight="1">
      <c r="A107" s="39"/>
      <c r="B107" s="40"/>
      <c r="C107" s="214" t="s">
        <v>276</v>
      </c>
      <c r="D107" s="214" t="s">
        <v>162</v>
      </c>
      <c r="E107" s="215" t="s">
        <v>1148</v>
      </c>
      <c r="F107" s="216" t="s">
        <v>1283</v>
      </c>
      <c r="G107" s="217" t="s">
        <v>877</v>
      </c>
      <c r="H107" s="218">
        <v>2</v>
      </c>
      <c r="I107" s="219"/>
      <c r="J107" s="220">
        <f>ROUND(I107*H107,2)</f>
        <v>0</v>
      </c>
      <c r="K107" s="216" t="s">
        <v>279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167</v>
      </c>
      <c r="AT107" s="225" t="s">
        <v>162</v>
      </c>
      <c r="AU107" s="225" t="s">
        <v>84</v>
      </c>
      <c r="AY107" s="18" t="s">
        <v>159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84</v>
      </c>
      <c r="BK107" s="226">
        <f>ROUND(I107*H107,2)</f>
        <v>0</v>
      </c>
      <c r="BL107" s="18" t="s">
        <v>167</v>
      </c>
      <c r="BM107" s="225" t="s">
        <v>375</v>
      </c>
    </row>
    <row r="108" s="2" customFormat="1" ht="24.15" customHeight="1">
      <c r="A108" s="39"/>
      <c r="B108" s="40"/>
      <c r="C108" s="214" t="s">
        <v>8</v>
      </c>
      <c r="D108" s="214" t="s">
        <v>162</v>
      </c>
      <c r="E108" s="215" t="s">
        <v>1150</v>
      </c>
      <c r="F108" s="216" t="s">
        <v>1284</v>
      </c>
      <c r="G108" s="217" t="s">
        <v>877</v>
      </c>
      <c r="H108" s="218">
        <v>1</v>
      </c>
      <c r="I108" s="219"/>
      <c r="J108" s="220">
        <f>ROUND(I108*H108,2)</f>
        <v>0</v>
      </c>
      <c r="K108" s="216" t="s">
        <v>279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167</v>
      </c>
      <c r="AT108" s="225" t="s">
        <v>162</v>
      </c>
      <c r="AU108" s="225" t="s">
        <v>84</v>
      </c>
      <c r="AY108" s="18" t="s">
        <v>159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84</v>
      </c>
      <c r="BK108" s="226">
        <f>ROUND(I108*H108,2)</f>
        <v>0</v>
      </c>
      <c r="BL108" s="18" t="s">
        <v>167</v>
      </c>
      <c r="BM108" s="225" t="s">
        <v>388</v>
      </c>
    </row>
    <row r="109" s="2" customFormat="1" ht="16.5" customHeight="1">
      <c r="A109" s="39"/>
      <c r="B109" s="40"/>
      <c r="C109" s="214" t="s">
        <v>293</v>
      </c>
      <c r="D109" s="214" t="s">
        <v>162</v>
      </c>
      <c r="E109" s="215" t="s">
        <v>1152</v>
      </c>
      <c r="F109" s="216" t="s">
        <v>1285</v>
      </c>
      <c r="G109" s="217" t="s">
        <v>877</v>
      </c>
      <c r="H109" s="218">
        <v>1</v>
      </c>
      <c r="I109" s="219"/>
      <c r="J109" s="220">
        <f>ROUND(I109*H109,2)</f>
        <v>0</v>
      </c>
      <c r="K109" s="216" t="s">
        <v>279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167</v>
      </c>
      <c r="AT109" s="225" t="s">
        <v>162</v>
      </c>
      <c r="AU109" s="225" t="s">
        <v>84</v>
      </c>
      <c r="AY109" s="18" t="s">
        <v>159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84</v>
      </c>
      <c r="BK109" s="226">
        <f>ROUND(I109*H109,2)</f>
        <v>0</v>
      </c>
      <c r="BL109" s="18" t="s">
        <v>167</v>
      </c>
      <c r="BM109" s="225" t="s">
        <v>409</v>
      </c>
    </row>
    <row r="110" s="2" customFormat="1" ht="16.5" customHeight="1">
      <c r="A110" s="39"/>
      <c r="B110" s="40"/>
      <c r="C110" s="214" t="s">
        <v>298</v>
      </c>
      <c r="D110" s="214" t="s">
        <v>162</v>
      </c>
      <c r="E110" s="215" t="s">
        <v>1154</v>
      </c>
      <c r="F110" s="216" t="s">
        <v>1286</v>
      </c>
      <c r="G110" s="217" t="s">
        <v>877</v>
      </c>
      <c r="H110" s="218">
        <v>1</v>
      </c>
      <c r="I110" s="219"/>
      <c r="J110" s="220">
        <f>ROUND(I110*H110,2)</f>
        <v>0</v>
      </c>
      <c r="K110" s="216" t="s">
        <v>279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167</v>
      </c>
      <c r="AT110" s="225" t="s">
        <v>162</v>
      </c>
      <c r="AU110" s="225" t="s">
        <v>84</v>
      </c>
      <c r="AY110" s="18" t="s">
        <v>159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84</v>
      </c>
      <c r="BK110" s="226">
        <f>ROUND(I110*H110,2)</f>
        <v>0</v>
      </c>
      <c r="BL110" s="18" t="s">
        <v>167</v>
      </c>
      <c r="BM110" s="225" t="s">
        <v>419</v>
      </c>
    </row>
    <row r="111" s="2" customFormat="1" ht="16.5" customHeight="1">
      <c r="A111" s="39"/>
      <c r="B111" s="40"/>
      <c r="C111" s="214" t="s">
        <v>303</v>
      </c>
      <c r="D111" s="214" t="s">
        <v>162</v>
      </c>
      <c r="E111" s="215" t="s">
        <v>1156</v>
      </c>
      <c r="F111" s="216" t="s">
        <v>1287</v>
      </c>
      <c r="G111" s="217" t="s">
        <v>877</v>
      </c>
      <c r="H111" s="218">
        <v>4</v>
      </c>
      <c r="I111" s="219"/>
      <c r="J111" s="220">
        <f>ROUND(I111*H111,2)</f>
        <v>0</v>
      </c>
      <c r="K111" s="216" t="s">
        <v>279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167</v>
      </c>
      <c r="AT111" s="225" t="s">
        <v>162</v>
      </c>
      <c r="AU111" s="225" t="s">
        <v>84</v>
      </c>
      <c r="AY111" s="18" t="s">
        <v>159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84</v>
      </c>
      <c r="BK111" s="226">
        <f>ROUND(I111*H111,2)</f>
        <v>0</v>
      </c>
      <c r="BL111" s="18" t="s">
        <v>167</v>
      </c>
      <c r="BM111" s="225" t="s">
        <v>432</v>
      </c>
    </row>
    <row r="112" s="2" customFormat="1" ht="16.5" customHeight="1">
      <c r="A112" s="39"/>
      <c r="B112" s="40"/>
      <c r="C112" s="214" t="s">
        <v>310</v>
      </c>
      <c r="D112" s="214" t="s">
        <v>162</v>
      </c>
      <c r="E112" s="215" t="s">
        <v>1158</v>
      </c>
      <c r="F112" s="216" t="s">
        <v>1288</v>
      </c>
      <c r="G112" s="217" t="s">
        <v>877</v>
      </c>
      <c r="H112" s="218">
        <v>2</v>
      </c>
      <c r="I112" s="219"/>
      <c r="J112" s="220">
        <f>ROUND(I112*H112,2)</f>
        <v>0</v>
      </c>
      <c r="K112" s="216" t="s">
        <v>279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167</v>
      </c>
      <c r="AT112" s="225" t="s">
        <v>162</v>
      </c>
      <c r="AU112" s="225" t="s">
        <v>84</v>
      </c>
      <c r="AY112" s="18" t="s">
        <v>159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84</v>
      </c>
      <c r="BK112" s="226">
        <f>ROUND(I112*H112,2)</f>
        <v>0</v>
      </c>
      <c r="BL112" s="18" t="s">
        <v>167</v>
      </c>
      <c r="BM112" s="225" t="s">
        <v>447</v>
      </c>
    </row>
    <row r="113" s="12" customFormat="1" ht="25.92" customHeight="1">
      <c r="A113" s="12"/>
      <c r="B113" s="198"/>
      <c r="C113" s="199"/>
      <c r="D113" s="200" t="s">
        <v>75</v>
      </c>
      <c r="E113" s="201" t="s">
        <v>840</v>
      </c>
      <c r="F113" s="201" t="s">
        <v>1289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</f>
        <v>0</v>
      </c>
      <c r="Q113" s="206"/>
      <c r="R113" s="207">
        <f>R114</f>
        <v>0</v>
      </c>
      <c r="S113" s="206"/>
      <c r="T113" s="208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76</v>
      </c>
      <c r="AY113" s="209" t="s">
        <v>159</v>
      </c>
      <c r="BK113" s="211">
        <f>BK114</f>
        <v>0</v>
      </c>
    </row>
    <row r="114" s="2" customFormat="1" ht="49.05" customHeight="1">
      <c r="A114" s="39"/>
      <c r="B114" s="40"/>
      <c r="C114" s="214" t="s">
        <v>318</v>
      </c>
      <c r="D114" s="214" t="s">
        <v>162</v>
      </c>
      <c r="E114" s="215" t="s">
        <v>1161</v>
      </c>
      <c r="F114" s="216" t="s">
        <v>1290</v>
      </c>
      <c r="G114" s="217" t="s">
        <v>877</v>
      </c>
      <c r="H114" s="218">
        <v>8</v>
      </c>
      <c r="I114" s="219"/>
      <c r="J114" s="220">
        <f>ROUND(I114*H114,2)</f>
        <v>0</v>
      </c>
      <c r="K114" s="216" t="s">
        <v>279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167</v>
      </c>
      <c r="AT114" s="225" t="s">
        <v>162</v>
      </c>
      <c r="AU114" s="225" t="s">
        <v>84</v>
      </c>
      <c r="AY114" s="18" t="s">
        <v>159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84</v>
      </c>
      <c r="BK114" s="226">
        <f>ROUND(I114*H114,2)</f>
        <v>0</v>
      </c>
      <c r="BL114" s="18" t="s">
        <v>167</v>
      </c>
      <c r="BM114" s="225" t="s">
        <v>459</v>
      </c>
    </row>
    <row r="115" s="12" customFormat="1" ht="25.92" customHeight="1">
      <c r="A115" s="12"/>
      <c r="B115" s="198"/>
      <c r="C115" s="199"/>
      <c r="D115" s="200" t="s">
        <v>75</v>
      </c>
      <c r="E115" s="201" t="s">
        <v>850</v>
      </c>
      <c r="F115" s="201" t="s">
        <v>1291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SUM(P116:P122)</f>
        <v>0</v>
      </c>
      <c r="Q115" s="206"/>
      <c r="R115" s="207">
        <f>SUM(R116:R122)</f>
        <v>0</v>
      </c>
      <c r="S115" s="206"/>
      <c r="T115" s="208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84</v>
      </c>
      <c r="AT115" s="210" t="s">
        <v>75</v>
      </c>
      <c r="AU115" s="210" t="s">
        <v>76</v>
      </c>
      <c r="AY115" s="209" t="s">
        <v>159</v>
      </c>
      <c r="BK115" s="211">
        <f>SUM(BK116:BK122)</f>
        <v>0</v>
      </c>
    </row>
    <row r="116" s="2" customFormat="1" ht="37.8" customHeight="1">
      <c r="A116" s="39"/>
      <c r="B116" s="40"/>
      <c r="C116" s="214" t="s">
        <v>7</v>
      </c>
      <c r="D116" s="214" t="s">
        <v>162</v>
      </c>
      <c r="E116" s="215" t="s">
        <v>1163</v>
      </c>
      <c r="F116" s="216" t="s">
        <v>1292</v>
      </c>
      <c r="G116" s="217" t="s">
        <v>877</v>
      </c>
      <c r="H116" s="218">
        <v>1</v>
      </c>
      <c r="I116" s="219"/>
      <c r="J116" s="220">
        <f>ROUND(I116*H116,2)</f>
        <v>0</v>
      </c>
      <c r="K116" s="216" t="s">
        <v>279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167</v>
      </c>
      <c r="AT116" s="225" t="s">
        <v>162</v>
      </c>
      <c r="AU116" s="225" t="s">
        <v>84</v>
      </c>
      <c r="AY116" s="18" t="s">
        <v>159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84</v>
      </c>
      <c r="BK116" s="226">
        <f>ROUND(I116*H116,2)</f>
        <v>0</v>
      </c>
      <c r="BL116" s="18" t="s">
        <v>167</v>
      </c>
      <c r="BM116" s="225" t="s">
        <v>472</v>
      </c>
    </row>
    <row r="117" s="2" customFormat="1" ht="21.75" customHeight="1">
      <c r="A117" s="39"/>
      <c r="B117" s="40"/>
      <c r="C117" s="214" t="s">
        <v>331</v>
      </c>
      <c r="D117" s="214" t="s">
        <v>162</v>
      </c>
      <c r="E117" s="215" t="s">
        <v>1165</v>
      </c>
      <c r="F117" s="216" t="s">
        <v>1293</v>
      </c>
      <c r="G117" s="217" t="s">
        <v>877</v>
      </c>
      <c r="H117" s="218">
        <v>1</v>
      </c>
      <c r="I117" s="219"/>
      <c r="J117" s="220">
        <f>ROUND(I117*H117,2)</f>
        <v>0</v>
      </c>
      <c r="K117" s="216" t="s">
        <v>279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167</v>
      </c>
      <c r="AT117" s="225" t="s">
        <v>162</v>
      </c>
      <c r="AU117" s="225" t="s">
        <v>84</v>
      </c>
      <c r="AY117" s="18" t="s">
        <v>159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84</v>
      </c>
      <c r="BK117" s="226">
        <f>ROUND(I117*H117,2)</f>
        <v>0</v>
      </c>
      <c r="BL117" s="18" t="s">
        <v>167</v>
      </c>
      <c r="BM117" s="225" t="s">
        <v>484</v>
      </c>
    </row>
    <row r="118" s="2" customFormat="1" ht="16.5" customHeight="1">
      <c r="A118" s="39"/>
      <c r="B118" s="40"/>
      <c r="C118" s="214" t="s">
        <v>336</v>
      </c>
      <c r="D118" s="214" t="s">
        <v>162</v>
      </c>
      <c r="E118" s="215" t="s">
        <v>1167</v>
      </c>
      <c r="F118" s="216" t="s">
        <v>1294</v>
      </c>
      <c r="G118" s="217" t="s">
        <v>877</v>
      </c>
      <c r="H118" s="218">
        <v>2</v>
      </c>
      <c r="I118" s="219"/>
      <c r="J118" s="220">
        <f>ROUND(I118*H118,2)</f>
        <v>0</v>
      </c>
      <c r="K118" s="216" t="s">
        <v>279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167</v>
      </c>
      <c r="AT118" s="225" t="s">
        <v>162</v>
      </c>
      <c r="AU118" s="225" t="s">
        <v>84</v>
      </c>
      <c r="AY118" s="18" t="s">
        <v>159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84</v>
      </c>
      <c r="BK118" s="226">
        <f>ROUND(I118*H118,2)</f>
        <v>0</v>
      </c>
      <c r="BL118" s="18" t="s">
        <v>167</v>
      </c>
      <c r="BM118" s="225" t="s">
        <v>492</v>
      </c>
    </row>
    <row r="119" s="2" customFormat="1" ht="16.5" customHeight="1">
      <c r="A119" s="39"/>
      <c r="B119" s="40"/>
      <c r="C119" s="214" t="s">
        <v>341</v>
      </c>
      <c r="D119" s="214" t="s">
        <v>162</v>
      </c>
      <c r="E119" s="215" t="s">
        <v>1169</v>
      </c>
      <c r="F119" s="216" t="s">
        <v>1295</v>
      </c>
      <c r="G119" s="217" t="s">
        <v>877</v>
      </c>
      <c r="H119" s="218">
        <v>2</v>
      </c>
      <c r="I119" s="219"/>
      <c r="J119" s="220">
        <f>ROUND(I119*H119,2)</f>
        <v>0</v>
      </c>
      <c r="K119" s="216" t="s">
        <v>279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167</v>
      </c>
      <c r="AT119" s="225" t="s">
        <v>162</v>
      </c>
      <c r="AU119" s="225" t="s">
        <v>84</v>
      </c>
      <c r="AY119" s="18" t="s">
        <v>159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84</v>
      </c>
      <c r="BK119" s="226">
        <f>ROUND(I119*H119,2)</f>
        <v>0</v>
      </c>
      <c r="BL119" s="18" t="s">
        <v>167</v>
      </c>
      <c r="BM119" s="225" t="s">
        <v>500</v>
      </c>
    </row>
    <row r="120" s="2" customFormat="1" ht="16.5" customHeight="1">
      <c r="A120" s="39"/>
      <c r="B120" s="40"/>
      <c r="C120" s="214" t="s">
        <v>348</v>
      </c>
      <c r="D120" s="214" t="s">
        <v>162</v>
      </c>
      <c r="E120" s="215" t="s">
        <v>1171</v>
      </c>
      <c r="F120" s="216" t="s">
        <v>1296</v>
      </c>
      <c r="G120" s="217" t="s">
        <v>877</v>
      </c>
      <c r="H120" s="218">
        <v>2</v>
      </c>
      <c r="I120" s="219"/>
      <c r="J120" s="220">
        <f>ROUND(I120*H120,2)</f>
        <v>0</v>
      </c>
      <c r="K120" s="216" t="s">
        <v>279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167</v>
      </c>
      <c r="AT120" s="225" t="s">
        <v>162</v>
      </c>
      <c r="AU120" s="225" t="s">
        <v>84</v>
      </c>
      <c r="AY120" s="18" t="s">
        <v>159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84</v>
      </c>
      <c r="BK120" s="226">
        <f>ROUND(I120*H120,2)</f>
        <v>0</v>
      </c>
      <c r="BL120" s="18" t="s">
        <v>167</v>
      </c>
      <c r="BM120" s="225" t="s">
        <v>512</v>
      </c>
    </row>
    <row r="121" s="2" customFormat="1" ht="16.5" customHeight="1">
      <c r="A121" s="39"/>
      <c r="B121" s="40"/>
      <c r="C121" s="214" t="s">
        <v>355</v>
      </c>
      <c r="D121" s="214" t="s">
        <v>162</v>
      </c>
      <c r="E121" s="215" t="s">
        <v>1173</v>
      </c>
      <c r="F121" s="216" t="s">
        <v>1297</v>
      </c>
      <c r="G121" s="217" t="s">
        <v>877</v>
      </c>
      <c r="H121" s="218">
        <v>2</v>
      </c>
      <c r="I121" s="219"/>
      <c r="J121" s="220">
        <f>ROUND(I121*H121,2)</f>
        <v>0</v>
      </c>
      <c r="K121" s="216" t="s">
        <v>279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167</v>
      </c>
      <c r="AT121" s="225" t="s">
        <v>162</v>
      </c>
      <c r="AU121" s="225" t="s">
        <v>84</v>
      </c>
      <c r="AY121" s="18" t="s">
        <v>159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84</v>
      </c>
      <c r="BK121" s="226">
        <f>ROUND(I121*H121,2)</f>
        <v>0</v>
      </c>
      <c r="BL121" s="18" t="s">
        <v>167</v>
      </c>
      <c r="BM121" s="225" t="s">
        <v>521</v>
      </c>
    </row>
    <row r="122" s="2" customFormat="1" ht="16.5" customHeight="1">
      <c r="A122" s="39"/>
      <c r="B122" s="40"/>
      <c r="C122" s="214" t="s">
        <v>364</v>
      </c>
      <c r="D122" s="214" t="s">
        <v>162</v>
      </c>
      <c r="E122" s="215" t="s">
        <v>1175</v>
      </c>
      <c r="F122" s="216" t="s">
        <v>1298</v>
      </c>
      <c r="G122" s="217" t="s">
        <v>877</v>
      </c>
      <c r="H122" s="218">
        <v>4</v>
      </c>
      <c r="I122" s="219"/>
      <c r="J122" s="220">
        <f>ROUND(I122*H122,2)</f>
        <v>0</v>
      </c>
      <c r="K122" s="216" t="s">
        <v>279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167</v>
      </c>
      <c r="AT122" s="225" t="s">
        <v>162</v>
      </c>
      <c r="AU122" s="225" t="s">
        <v>84</v>
      </c>
      <c r="AY122" s="18" t="s">
        <v>159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84</v>
      </c>
      <c r="BK122" s="226">
        <f>ROUND(I122*H122,2)</f>
        <v>0</v>
      </c>
      <c r="BL122" s="18" t="s">
        <v>167</v>
      </c>
      <c r="BM122" s="225" t="s">
        <v>536</v>
      </c>
    </row>
    <row r="123" s="12" customFormat="1" ht="25.92" customHeight="1">
      <c r="A123" s="12"/>
      <c r="B123" s="198"/>
      <c r="C123" s="199"/>
      <c r="D123" s="200" t="s">
        <v>75</v>
      </c>
      <c r="E123" s="201" t="s">
        <v>1192</v>
      </c>
      <c r="F123" s="201" t="s">
        <v>1299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</f>
        <v>0</v>
      </c>
      <c r="Q123" s="206"/>
      <c r="R123" s="207">
        <f>R124</f>
        <v>0</v>
      </c>
      <c r="S123" s="206"/>
      <c r="T123" s="208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84</v>
      </c>
      <c r="AT123" s="210" t="s">
        <v>75</v>
      </c>
      <c r="AU123" s="210" t="s">
        <v>76</v>
      </c>
      <c r="AY123" s="209" t="s">
        <v>159</v>
      </c>
      <c r="BK123" s="211">
        <f>BK124</f>
        <v>0</v>
      </c>
    </row>
    <row r="124" s="2" customFormat="1" ht="16.5" customHeight="1">
      <c r="A124" s="39"/>
      <c r="B124" s="40"/>
      <c r="C124" s="214" t="s">
        <v>375</v>
      </c>
      <c r="D124" s="214" t="s">
        <v>162</v>
      </c>
      <c r="E124" s="215" t="s">
        <v>1177</v>
      </c>
      <c r="F124" s="216" t="s">
        <v>1300</v>
      </c>
      <c r="G124" s="217" t="s">
        <v>482</v>
      </c>
      <c r="H124" s="218">
        <v>1</v>
      </c>
      <c r="I124" s="219"/>
      <c r="J124" s="220">
        <f>ROUND(I124*H124,2)</f>
        <v>0</v>
      </c>
      <c r="K124" s="216" t="s">
        <v>279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167</v>
      </c>
      <c r="AT124" s="225" t="s">
        <v>162</v>
      </c>
      <c r="AU124" s="225" t="s">
        <v>84</v>
      </c>
      <c r="AY124" s="18" t="s">
        <v>159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84</v>
      </c>
      <c r="BK124" s="226">
        <f>ROUND(I124*H124,2)</f>
        <v>0</v>
      </c>
      <c r="BL124" s="18" t="s">
        <v>167</v>
      </c>
      <c r="BM124" s="225" t="s">
        <v>548</v>
      </c>
    </row>
    <row r="125" s="12" customFormat="1" ht="25.92" customHeight="1">
      <c r="A125" s="12"/>
      <c r="B125" s="198"/>
      <c r="C125" s="199"/>
      <c r="D125" s="200" t="s">
        <v>75</v>
      </c>
      <c r="E125" s="201" t="s">
        <v>558</v>
      </c>
      <c r="F125" s="201" t="s">
        <v>559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SUM(P126:P129)</f>
        <v>0</v>
      </c>
      <c r="Q125" s="206"/>
      <c r="R125" s="207">
        <f>SUM(R126:R129)</f>
        <v>0</v>
      </c>
      <c r="S125" s="206"/>
      <c r="T125" s="208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167</v>
      </c>
      <c r="AT125" s="210" t="s">
        <v>75</v>
      </c>
      <c r="AU125" s="210" t="s">
        <v>76</v>
      </c>
      <c r="AY125" s="209" t="s">
        <v>159</v>
      </c>
      <c r="BK125" s="211">
        <f>SUM(BK126:BK129)</f>
        <v>0</v>
      </c>
    </row>
    <row r="126" s="2" customFormat="1" ht="24.15" customHeight="1">
      <c r="A126" s="39"/>
      <c r="B126" s="40"/>
      <c r="C126" s="214" t="s">
        <v>395</v>
      </c>
      <c r="D126" s="214" t="s">
        <v>162</v>
      </c>
      <c r="E126" s="215" t="s">
        <v>776</v>
      </c>
      <c r="F126" s="216" t="s">
        <v>777</v>
      </c>
      <c r="G126" s="217" t="s">
        <v>482</v>
      </c>
      <c r="H126" s="218">
        <v>1</v>
      </c>
      <c r="I126" s="219"/>
      <c r="J126" s="220">
        <f>ROUND(I126*H126,2)</f>
        <v>0</v>
      </c>
      <c r="K126" s="216" t="s">
        <v>279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167</v>
      </c>
      <c r="AT126" s="225" t="s">
        <v>162</v>
      </c>
      <c r="AU126" s="225" t="s">
        <v>84</v>
      </c>
      <c r="AY126" s="18" t="s">
        <v>159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84</v>
      </c>
      <c r="BK126" s="226">
        <f>ROUND(I126*H126,2)</f>
        <v>0</v>
      </c>
      <c r="BL126" s="18" t="s">
        <v>167</v>
      </c>
      <c r="BM126" s="225" t="s">
        <v>1301</v>
      </c>
    </row>
    <row r="127" s="2" customFormat="1" ht="44.25" customHeight="1">
      <c r="A127" s="39"/>
      <c r="B127" s="40"/>
      <c r="C127" s="214" t="s">
        <v>409</v>
      </c>
      <c r="D127" s="214" t="s">
        <v>162</v>
      </c>
      <c r="E127" s="215" t="s">
        <v>779</v>
      </c>
      <c r="F127" s="216" t="s">
        <v>780</v>
      </c>
      <c r="G127" s="217" t="s">
        <v>482</v>
      </c>
      <c r="H127" s="218">
        <v>1</v>
      </c>
      <c r="I127" s="219"/>
      <c r="J127" s="220">
        <f>ROUND(I127*H127,2)</f>
        <v>0</v>
      </c>
      <c r="K127" s="216" t="s">
        <v>279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167</v>
      </c>
      <c r="AT127" s="225" t="s">
        <v>162</v>
      </c>
      <c r="AU127" s="225" t="s">
        <v>84</v>
      </c>
      <c r="AY127" s="18" t="s">
        <v>159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84</v>
      </c>
      <c r="BK127" s="226">
        <f>ROUND(I127*H127,2)</f>
        <v>0</v>
      </c>
      <c r="BL127" s="18" t="s">
        <v>167</v>
      </c>
      <c r="BM127" s="225" t="s">
        <v>1302</v>
      </c>
    </row>
    <row r="128" s="2" customFormat="1" ht="16.5" customHeight="1">
      <c r="A128" s="39"/>
      <c r="B128" s="40"/>
      <c r="C128" s="214" t="s">
        <v>381</v>
      </c>
      <c r="D128" s="214" t="s">
        <v>162</v>
      </c>
      <c r="E128" s="215" t="s">
        <v>1204</v>
      </c>
      <c r="F128" s="216" t="s">
        <v>1205</v>
      </c>
      <c r="G128" s="217" t="s">
        <v>482</v>
      </c>
      <c r="H128" s="218">
        <v>1</v>
      </c>
      <c r="I128" s="219"/>
      <c r="J128" s="220">
        <f>ROUND(I128*H128,2)</f>
        <v>0</v>
      </c>
      <c r="K128" s="216" t="s">
        <v>279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563</v>
      </c>
      <c r="AT128" s="225" t="s">
        <v>162</v>
      </c>
      <c r="AU128" s="225" t="s">
        <v>84</v>
      </c>
      <c r="AY128" s="18" t="s">
        <v>159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84</v>
      </c>
      <c r="BK128" s="226">
        <f>ROUND(I128*H128,2)</f>
        <v>0</v>
      </c>
      <c r="BL128" s="18" t="s">
        <v>563</v>
      </c>
      <c r="BM128" s="225" t="s">
        <v>1303</v>
      </c>
    </row>
    <row r="129" s="2" customFormat="1" ht="16.5" customHeight="1">
      <c r="A129" s="39"/>
      <c r="B129" s="40"/>
      <c r="C129" s="214" t="s">
        <v>388</v>
      </c>
      <c r="D129" s="214" t="s">
        <v>162</v>
      </c>
      <c r="E129" s="215" t="s">
        <v>1207</v>
      </c>
      <c r="F129" s="216" t="s">
        <v>1208</v>
      </c>
      <c r="G129" s="217" t="s">
        <v>482</v>
      </c>
      <c r="H129" s="218">
        <v>1</v>
      </c>
      <c r="I129" s="219"/>
      <c r="J129" s="220">
        <f>ROUND(I129*H129,2)</f>
        <v>0</v>
      </c>
      <c r="K129" s="216" t="s">
        <v>279</v>
      </c>
      <c r="L129" s="45"/>
      <c r="M129" s="276" t="s">
        <v>19</v>
      </c>
      <c r="N129" s="277" t="s">
        <v>47</v>
      </c>
      <c r="O129" s="278"/>
      <c r="P129" s="279">
        <f>O129*H129</f>
        <v>0</v>
      </c>
      <c r="Q129" s="279">
        <v>0</v>
      </c>
      <c r="R129" s="279">
        <f>Q129*H129</f>
        <v>0</v>
      </c>
      <c r="S129" s="279">
        <v>0</v>
      </c>
      <c r="T129" s="28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563</v>
      </c>
      <c r="AT129" s="225" t="s">
        <v>162</v>
      </c>
      <c r="AU129" s="225" t="s">
        <v>84</v>
      </c>
      <c r="AY129" s="18" t="s">
        <v>159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84</v>
      </c>
      <c r="BK129" s="226">
        <f>ROUND(I129*H129,2)</f>
        <v>0</v>
      </c>
      <c r="BL129" s="18" t="s">
        <v>563</v>
      </c>
      <c r="BM129" s="225" t="s">
        <v>1304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6DcCwTgdxJrC1O6vTYxhDwl62/iunwcIFbVoahVUlnZ84VqiSTKLx6uYHYPVjZEtw2MrK3CWDN2y5wFOhO3TbQ==" hashValue="YM5FkgMpFsalYiRlMe3tpEUGrpF6KJ9ADhn8zyVpHyoap1pMR7DMvVAjsOxaD4MrX1uhn+H0dLqckSTRpUjO9g==" algorithmName="SHA-512" password="CC35"/>
  <autoFilter ref="C90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86</v>
      </c>
    </row>
    <row r="4" s="1" customFormat="1" ht="24.96" customHeight="1">
      <c r="B4" s="21"/>
      <c r="D4" s="142" t="s">
        <v>122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39.75" customHeight="1">
      <c r="B7" s="21"/>
      <c r="E7" s="145" t="str">
        <f>'Rekapitulace stavby'!K6</f>
        <v xml:space="preserve">Vybudování záložní serverovny v areálu BKOM Masná – Porážka pro zálohu IS BKOM a systémů v majetku SMB  ve správě BKOM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1305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24. 8. 2022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>60733098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Brněnské komunikace a.s.</v>
      </c>
      <c r="F15" s="39"/>
      <c r="G15" s="39"/>
      <c r="H15" s="39"/>
      <c r="I15" s="144" t="s">
        <v>29</v>
      </c>
      <c r="J15" s="134" t="str">
        <f>IF('Rekapitulace stavby'!AN11="","",'Rekapitulace stavby'!AN11)</f>
        <v>CZ60733098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>05029520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>Cube project s.r.o.</v>
      </c>
      <c r="F21" s="39"/>
      <c r="G21" s="39"/>
      <c r="H21" s="39"/>
      <c r="I21" s="144" t="s">
        <v>29</v>
      </c>
      <c r="J21" s="134" t="str">
        <f>IF('Rekapitulace stavby'!AN17="","",'Rekapitulace stavby'!AN17)</f>
        <v>CZ05029520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Ing. Vojtěch Biolek</v>
      </c>
      <c r="F24" s="39"/>
      <c r="G24" s="39"/>
      <c r="H24" s="39"/>
      <c r="I24" s="144" t="s">
        <v>29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ROUND((SUM(BE80:BE82)),  2)</f>
        <v>0</v>
      </c>
      <c r="G33" s="39"/>
      <c r="H33" s="39"/>
      <c r="I33" s="159">
        <v>0.20999999999999999</v>
      </c>
      <c r="J33" s="158">
        <f>ROUND(((SUM(BE80:BE82))*I33),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ROUND((SUM(BF80:BF82)),  2)</f>
        <v>0</v>
      </c>
      <c r="G34" s="39"/>
      <c r="H34" s="39"/>
      <c r="I34" s="159">
        <v>0.14999999999999999</v>
      </c>
      <c r="J34" s="158">
        <f>ROUND(((SUM(BF80:BF82))*I34),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ROUND((SUM(BG80:BG82)),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ROUND((SUM(BH80:BH82)),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ROUND((SUM(BI80:BI82)),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129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39.75" customHeight="1">
      <c r="A48" s="39"/>
      <c r="B48" s="40"/>
      <c r="C48" s="41"/>
      <c r="D48" s="41"/>
      <c r="E48" s="171" t="str">
        <f>E7</f>
        <v xml:space="preserve">Vybudování záložní serverovny v areálu BKOM Masná – Porážka pro zálohu IS BKOM a systémů v majetku SMB  ve správě BKOM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ON a VRN - Ostatní a vedlejší rozpočtové náklady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24. 8. 2022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Brněnské komunikace a.s.</v>
      </c>
      <c r="G54" s="41"/>
      <c r="H54" s="41"/>
      <c r="I54" s="33" t="s">
        <v>33</v>
      </c>
      <c r="J54" s="37" t="str">
        <f>E21</f>
        <v>Cube project s.r.o.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Vojtěch Biolek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130</v>
      </c>
      <c r="D57" s="173"/>
      <c r="E57" s="173"/>
      <c r="F57" s="173"/>
      <c r="G57" s="173"/>
      <c r="H57" s="173"/>
      <c r="I57" s="173"/>
      <c r="J57" s="174" t="s">
        <v>131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132</v>
      </c>
    </row>
    <row r="60" s="9" customFormat="1" ht="24.96" customHeight="1">
      <c r="A60" s="9"/>
      <c r="B60" s="176"/>
      <c r="C60" s="177"/>
      <c r="D60" s="178" t="s">
        <v>1306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144</v>
      </c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39.75" customHeight="1">
      <c r="A70" s="39"/>
      <c r="B70" s="40"/>
      <c r="C70" s="41"/>
      <c r="D70" s="41"/>
      <c r="E70" s="171" t="str">
        <f>E7</f>
        <v xml:space="preserve">Vybudování záložní serverovny v areálu BKOM Masná – Porážka pro zálohu IS BKOM a systémů v majetku SMB  ve správě BKOM</v>
      </c>
      <c r="F70" s="33"/>
      <c r="G70" s="33"/>
      <c r="H70" s="33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127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ON a VRN - Ostatní a vedlejší rozpočtové náklady</v>
      </c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 </v>
      </c>
      <c r="G74" s="41"/>
      <c r="H74" s="41"/>
      <c r="I74" s="33" t="s">
        <v>23</v>
      </c>
      <c r="J74" s="73" t="str">
        <f>IF(J12="","",J12)</f>
        <v>24. 8. 2022</v>
      </c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Brněnské komunikace a.s.</v>
      </c>
      <c r="G76" s="41"/>
      <c r="H76" s="41"/>
      <c r="I76" s="33" t="s">
        <v>33</v>
      </c>
      <c r="J76" s="37" t="str">
        <f>E21</f>
        <v>Cube project s.r.o.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38</v>
      </c>
      <c r="J77" s="37" t="str">
        <f>E24</f>
        <v>Ing. Vojtěch Biolek</v>
      </c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7"/>
      <c r="B79" s="188"/>
      <c r="C79" s="189" t="s">
        <v>145</v>
      </c>
      <c r="D79" s="190" t="s">
        <v>61</v>
      </c>
      <c r="E79" s="190" t="s">
        <v>57</v>
      </c>
      <c r="F79" s="190" t="s">
        <v>58</v>
      </c>
      <c r="G79" s="190" t="s">
        <v>146</v>
      </c>
      <c r="H79" s="190" t="s">
        <v>147</v>
      </c>
      <c r="I79" s="190" t="s">
        <v>148</v>
      </c>
      <c r="J79" s="190" t="s">
        <v>131</v>
      </c>
      <c r="K79" s="191" t="s">
        <v>149</v>
      </c>
      <c r="L79" s="192"/>
      <c r="M79" s="93" t="s">
        <v>19</v>
      </c>
      <c r="N79" s="94" t="s">
        <v>46</v>
      </c>
      <c r="O79" s="94" t="s">
        <v>150</v>
      </c>
      <c r="P79" s="94" t="s">
        <v>151</v>
      </c>
      <c r="Q79" s="94" t="s">
        <v>152</v>
      </c>
      <c r="R79" s="94" t="s">
        <v>153</v>
      </c>
      <c r="S79" s="94" t="s">
        <v>154</v>
      </c>
      <c r="T79" s="95" t="s">
        <v>155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39"/>
      <c r="B80" s="40"/>
      <c r="C80" s="100" t="s">
        <v>156</v>
      </c>
      <c r="D80" s="41"/>
      <c r="E80" s="41"/>
      <c r="F80" s="41"/>
      <c r="G80" s="41"/>
      <c r="H80" s="41"/>
      <c r="I80" s="41"/>
      <c r="J80" s="193">
        <f>BK80</f>
        <v>0</v>
      </c>
      <c r="K80" s="41"/>
      <c r="L80" s="45"/>
      <c r="M80" s="96"/>
      <c r="N80" s="194"/>
      <c r="O80" s="97"/>
      <c r="P80" s="195">
        <f>P81</f>
        <v>0</v>
      </c>
      <c r="Q80" s="97"/>
      <c r="R80" s="195">
        <f>R81</f>
        <v>0</v>
      </c>
      <c r="S80" s="97"/>
      <c r="T80" s="196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75</v>
      </c>
      <c r="AU80" s="18" t="s">
        <v>132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75</v>
      </c>
      <c r="E81" s="201" t="s">
        <v>1307</v>
      </c>
      <c r="F81" s="201" t="s">
        <v>1308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P82</f>
        <v>0</v>
      </c>
      <c r="Q81" s="206"/>
      <c r="R81" s="207">
        <f>R82</f>
        <v>0</v>
      </c>
      <c r="S81" s="206"/>
      <c r="T81" s="208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200</v>
      </c>
      <c r="AT81" s="210" t="s">
        <v>75</v>
      </c>
      <c r="AU81" s="210" t="s">
        <v>76</v>
      </c>
      <c r="AY81" s="209" t="s">
        <v>159</v>
      </c>
      <c r="BK81" s="211">
        <f>BK82</f>
        <v>0</v>
      </c>
    </row>
    <row r="82" s="2" customFormat="1" ht="24.15" customHeight="1">
      <c r="A82" s="39"/>
      <c r="B82" s="40"/>
      <c r="C82" s="214" t="s">
        <v>84</v>
      </c>
      <c r="D82" s="214" t="s">
        <v>162</v>
      </c>
      <c r="E82" s="215" t="s">
        <v>1309</v>
      </c>
      <c r="F82" s="216" t="s">
        <v>1310</v>
      </c>
      <c r="G82" s="217" t="s">
        <v>482</v>
      </c>
      <c r="H82" s="218">
        <v>1</v>
      </c>
      <c r="I82" s="219"/>
      <c r="J82" s="220">
        <f>ROUND(I82*H82,2)</f>
        <v>0</v>
      </c>
      <c r="K82" s="216" t="s">
        <v>279</v>
      </c>
      <c r="L82" s="45"/>
      <c r="M82" s="276" t="s">
        <v>19</v>
      </c>
      <c r="N82" s="277" t="s">
        <v>47</v>
      </c>
      <c r="O82" s="278"/>
      <c r="P82" s="279">
        <f>O82*H82</f>
        <v>0</v>
      </c>
      <c r="Q82" s="279">
        <v>0</v>
      </c>
      <c r="R82" s="279">
        <f>Q82*H82</f>
        <v>0</v>
      </c>
      <c r="S82" s="279">
        <v>0</v>
      </c>
      <c r="T82" s="280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25" t="s">
        <v>167</v>
      </c>
      <c r="AT82" s="225" t="s">
        <v>162</v>
      </c>
      <c r="AU82" s="225" t="s">
        <v>84</v>
      </c>
      <c r="AY82" s="18" t="s">
        <v>159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8" t="s">
        <v>84</v>
      </c>
      <c r="BK82" s="226">
        <f>ROUND(I82*H82,2)</f>
        <v>0</v>
      </c>
      <c r="BL82" s="18" t="s">
        <v>167</v>
      </c>
      <c r="BM82" s="225" t="s">
        <v>1311</v>
      </c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45"/>
      <c r="M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</sheetData>
  <sheetProtection sheet="1" autoFilter="0" formatColumns="0" formatRows="0" objects="1" scenarios="1" spinCount="100000" saltValue="Osy3i2rW+PtZLEQSTqi2KWQsHgvgUyrCaxzBXxL9dYMln6g9jqlLwYS+fypbB7bCBGjrprtz+fP+5rH+40rU9w==" hashValue="ezO6mLRguk2OFd56LChWoWwAPNh+sXCZqwzvgzo5zegKZMIBgWRPALw1LDV6fFJep2mpXAaYBECBpHuUA7knPw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1"/>
    </row>
    <row r="4" s="1" customFormat="1" ht="24.96" customHeight="1">
      <c r="B4" s="21"/>
      <c r="C4" s="142" t="s">
        <v>1312</v>
      </c>
      <c r="H4" s="21"/>
    </row>
    <row r="5" s="1" customFormat="1" ht="12" customHeight="1">
      <c r="B5" s="21"/>
      <c r="C5" s="284" t="s">
        <v>13</v>
      </c>
      <c r="D5" s="151" t="s">
        <v>14</v>
      </c>
      <c r="E5" s="1"/>
      <c r="F5" s="1"/>
      <c r="H5" s="21"/>
    </row>
    <row r="6" s="1" customFormat="1" ht="36.96" customHeight="1">
      <c r="B6" s="21"/>
      <c r="C6" s="285" t="s">
        <v>16</v>
      </c>
      <c r="D6" s="286" t="s">
        <v>17</v>
      </c>
      <c r="E6" s="1"/>
      <c r="F6" s="1"/>
      <c r="H6" s="21"/>
    </row>
    <row r="7" s="1" customFormat="1" ht="24.75" customHeight="1">
      <c r="B7" s="21"/>
      <c r="C7" s="144" t="s">
        <v>23</v>
      </c>
      <c r="D7" s="148" t="str">
        <f>'Rekapitulace stavby'!AN8</f>
        <v>24. 8. 2022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87"/>
      <c r="C9" s="288" t="s">
        <v>57</v>
      </c>
      <c r="D9" s="289" t="s">
        <v>58</v>
      </c>
      <c r="E9" s="289" t="s">
        <v>146</v>
      </c>
      <c r="F9" s="290" t="s">
        <v>1313</v>
      </c>
      <c r="G9" s="187"/>
      <c r="H9" s="287"/>
    </row>
    <row r="10" s="2" customFormat="1" ht="26.4" customHeight="1">
      <c r="A10" s="39"/>
      <c r="B10" s="45"/>
      <c r="C10" s="291" t="s">
        <v>1314</v>
      </c>
      <c r="D10" s="291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292" t="s">
        <v>118</v>
      </c>
      <c r="D11" s="293" t="s">
        <v>19</v>
      </c>
      <c r="E11" s="294" t="s">
        <v>19</v>
      </c>
      <c r="F11" s="295">
        <v>92.528000000000006</v>
      </c>
      <c r="G11" s="39"/>
      <c r="H11" s="45"/>
    </row>
    <row r="12" s="2" customFormat="1" ht="16.8" customHeight="1">
      <c r="A12" s="39"/>
      <c r="B12" s="45"/>
      <c r="C12" s="296" t="s">
        <v>19</v>
      </c>
      <c r="D12" s="296" t="s">
        <v>239</v>
      </c>
      <c r="E12" s="18" t="s">
        <v>19</v>
      </c>
      <c r="F12" s="297">
        <v>0</v>
      </c>
      <c r="G12" s="39"/>
      <c r="H12" s="45"/>
    </row>
    <row r="13" s="2" customFormat="1" ht="16.8" customHeight="1">
      <c r="A13" s="39"/>
      <c r="B13" s="45"/>
      <c r="C13" s="296" t="s">
        <v>19</v>
      </c>
      <c r="D13" s="296" t="s">
        <v>240</v>
      </c>
      <c r="E13" s="18" t="s">
        <v>19</v>
      </c>
      <c r="F13" s="297">
        <v>92.528000000000006</v>
      </c>
      <c r="G13" s="39"/>
      <c r="H13" s="45"/>
    </row>
    <row r="14" s="2" customFormat="1" ht="16.8" customHeight="1">
      <c r="A14" s="39"/>
      <c r="B14" s="45"/>
      <c r="C14" s="296" t="s">
        <v>118</v>
      </c>
      <c r="D14" s="296" t="s">
        <v>178</v>
      </c>
      <c r="E14" s="18" t="s">
        <v>19</v>
      </c>
      <c r="F14" s="297">
        <v>92.528000000000006</v>
      </c>
      <c r="G14" s="39"/>
      <c r="H14" s="45"/>
    </row>
    <row r="15" s="2" customFormat="1" ht="16.8" customHeight="1">
      <c r="A15" s="39"/>
      <c r="B15" s="45"/>
      <c r="C15" s="298" t="s">
        <v>1315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296" t="s">
        <v>233</v>
      </c>
      <c r="D16" s="296" t="s">
        <v>1316</v>
      </c>
      <c r="E16" s="18" t="s">
        <v>165</v>
      </c>
      <c r="F16" s="297">
        <v>92.528000000000006</v>
      </c>
      <c r="G16" s="39"/>
      <c r="H16" s="45"/>
    </row>
    <row r="17" s="2" customFormat="1" ht="16.8" customHeight="1">
      <c r="A17" s="39"/>
      <c r="B17" s="45"/>
      <c r="C17" s="296" t="s">
        <v>537</v>
      </c>
      <c r="D17" s="296" t="s">
        <v>1317</v>
      </c>
      <c r="E17" s="18" t="s">
        <v>165</v>
      </c>
      <c r="F17" s="297">
        <v>311.61399999999998</v>
      </c>
      <c r="G17" s="39"/>
      <c r="H17" s="45"/>
    </row>
    <row r="18" s="2" customFormat="1" ht="16.8" customHeight="1">
      <c r="A18" s="39"/>
      <c r="B18" s="45"/>
      <c r="C18" s="292" t="s">
        <v>120</v>
      </c>
      <c r="D18" s="293" t="s">
        <v>19</v>
      </c>
      <c r="E18" s="294" t="s">
        <v>19</v>
      </c>
      <c r="F18" s="295">
        <v>280.50200000000001</v>
      </c>
      <c r="G18" s="39"/>
      <c r="H18" s="45"/>
    </row>
    <row r="19" s="2" customFormat="1" ht="16.8" customHeight="1">
      <c r="A19" s="39"/>
      <c r="B19" s="45"/>
      <c r="C19" s="296" t="s">
        <v>19</v>
      </c>
      <c r="D19" s="296" t="s">
        <v>246</v>
      </c>
      <c r="E19" s="18" t="s">
        <v>19</v>
      </c>
      <c r="F19" s="297">
        <v>0</v>
      </c>
      <c r="G19" s="39"/>
      <c r="H19" s="45"/>
    </row>
    <row r="20" s="2" customFormat="1" ht="16.8" customHeight="1">
      <c r="A20" s="39"/>
      <c r="B20" s="45"/>
      <c r="C20" s="296" t="s">
        <v>19</v>
      </c>
      <c r="D20" s="296" t="s">
        <v>247</v>
      </c>
      <c r="E20" s="18" t="s">
        <v>19</v>
      </c>
      <c r="F20" s="297">
        <v>112.37000000000001</v>
      </c>
      <c r="G20" s="39"/>
      <c r="H20" s="45"/>
    </row>
    <row r="21" s="2" customFormat="1" ht="16.8" customHeight="1">
      <c r="A21" s="39"/>
      <c r="B21" s="45"/>
      <c r="C21" s="296" t="s">
        <v>19</v>
      </c>
      <c r="D21" s="296" t="s">
        <v>248</v>
      </c>
      <c r="E21" s="18" t="s">
        <v>19</v>
      </c>
      <c r="F21" s="297">
        <v>-14.302</v>
      </c>
      <c r="G21" s="39"/>
      <c r="H21" s="45"/>
    </row>
    <row r="22" s="2" customFormat="1" ht="16.8" customHeight="1">
      <c r="A22" s="39"/>
      <c r="B22" s="45"/>
      <c r="C22" s="296" t="s">
        <v>19</v>
      </c>
      <c r="D22" s="296" t="s">
        <v>249</v>
      </c>
      <c r="E22" s="18" t="s">
        <v>19</v>
      </c>
      <c r="F22" s="297">
        <v>88.150000000000006</v>
      </c>
      <c r="G22" s="39"/>
      <c r="H22" s="45"/>
    </row>
    <row r="23" s="2" customFormat="1" ht="16.8" customHeight="1">
      <c r="A23" s="39"/>
      <c r="B23" s="45"/>
      <c r="C23" s="296" t="s">
        <v>19</v>
      </c>
      <c r="D23" s="296" t="s">
        <v>250</v>
      </c>
      <c r="E23" s="18" t="s">
        <v>19</v>
      </c>
      <c r="F23" s="297">
        <v>-4.444</v>
      </c>
      <c r="G23" s="39"/>
      <c r="H23" s="45"/>
    </row>
    <row r="24" s="2" customFormat="1" ht="16.8" customHeight="1">
      <c r="A24" s="39"/>
      <c r="B24" s="45"/>
      <c r="C24" s="296" t="s">
        <v>19</v>
      </c>
      <c r="D24" s="296" t="s">
        <v>251</v>
      </c>
      <c r="E24" s="18" t="s">
        <v>19</v>
      </c>
      <c r="F24" s="297">
        <v>55.659999999999997</v>
      </c>
      <c r="G24" s="39"/>
      <c r="H24" s="45"/>
    </row>
    <row r="25" s="2" customFormat="1" ht="16.8" customHeight="1">
      <c r="A25" s="39"/>
      <c r="B25" s="45"/>
      <c r="C25" s="296" t="s">
        <v>19</v>
      </c>
      <c r="D25" s="296" t="s">
        <v>252</v>
      </c>
      <c r="E25" s="18" t="s">
        <v>19</v>
      </c>
      <c r="F25" s="297">
        <v>-6.2220000000000004</v>
      </c>
      <c r="G25" s="39"/>
      <c r="H25" s="45"/>
    </row>
    <row r="26" s="2" customFormat="1" ht="16.8" customHeight="1">
      <c r="A26" s="39"/>
      <c r="B26" s="45"/>
      <c r="C26" s="296" t="s">
        <v>19</v>
      </c>
      <c r="D26" s="296" t="s">
        <v>253</v>
      </c>
      <c r="E26" s="18" t="s">
        <v>19</v>
      </c>
      <c r="F26" s="297">
        <v>53.289999999999999</v>
      </c>
      <c r="G26" s="39"/>
      <c r="H26" s="45"/>
    </row>
    <row r="27" s="2" customFormat="1" ht="16.8" customHeight="1">
      <c r="A27" s="39"/>
      <c r="B27" s="45"/>
      <c r="C27" s="296" t="s">
        <v>19</v>
      </c>
      <c r="D27" s="296" t="s">
        <v>254</v>
      </c>
      <c r="E27" s="18" t="s">
        <v>19</v>
      </c>
      <c r="F27" s="297">
        <v>-4</v>
      </c>
      <c r="G27" s="39"/>
      <c r="H27" s="45"/>
    </row>
    <row r="28" s="2" customFormat="1" ht="16.8" customHeight="1">
      <c r="A28" s="39"/>
      <c r="B28" s="45"/>
      <c r="C28" s="296" t="s">
        <v>120</v>
      </c>
      <c r="D28" s="296" t="s">
        <v>178</v>
      </c>
      <c r="E28" s="18" t="s">
        <v>19</v>
      </c>
      <c r="F28" s="297">
        <v>280.50200000000001</v>
      </c>
      <c r="G28" s="39"/>
      <c r="H28" s="45"/>
    </row>
    <row r="29" s="2" customFormat="1" ht="16.8" customHeight="1">
      <c r="A29" s="39"/>
      <c r="B29" s="45"/>
      <c r="C29" s="298" t="s">
        <v>1315</v>
      </c>
      <c r="D29" s="39"/>
      <c r="E29" s="39"/>
      <c r="F29" s="39"/>
      <c r="G29" s="39"/>
      <c r="H29" s="45"/>
    </row>
    <row r="30" s="2" customFormat="1" ht="16.8" customHeight="1">
      <c r="A30" s="39"/>
      <c r="B30" s="45"/>
      <c r="C30" s="296" t="s">
        <v>242</v>
      </c>
      <c r="D30" s="296" t="s">
        <v>1318</v>
      </c>
      <c r="E30" s="18" t="s">
        <v>165</v>
      </c>
      <c r="F30" s="297">
        <v>280.50200000000001</v>
      </c>
      <c r="G30" s="39"/>
      <c r="H30" s="45"/>
    </row>
    <row r="31" s="2" customFormat="1" ht="16.8" customHeight="1">
      <c r="A31" s="39"/>
      <c r="B31" s="45"/>
      <c r="C31" s="296" t="s">
        <v>219</v>
      </c>
      <c r="D31" s="296" t="s">
        <v>1319</v>
      </c>
      <c r="E31" s="18" t="s">
        <v>165</v>
      </c>
      <c r="F31" s="297">
        <v>280.50200000000001</v>
      </c>
      <c r="G31" s="39"/>
      <c r="H31" s="45"/>
    </row>
    <row r="32" s="2" customFormat="1" ht="16.8" customHeight="1">
      <c r="A32" s="39"/>
      <c r="B32" s="45"/>
      <c r="C32" s="296" t="s">
        <v>225</v>
      </c>
      <c r="D32" s="296" t="s">
        <v>1320</v>
      </c>
      <c r="E32" s="18" t="s">
        <v>165</v>
      </c>
      <c r="F32" s="297">
        <v>305.50200000000001</v>
      </c>
      <c r="G32" s="39"/>
      <c r="H32" s="45"/>
    </row>
    <row r="33" s="2" customFormat="1" ht="16.8" customHeight="1">
      <c r="A33" s="39"/>
      <c r="B33" s="45"/>
      <c r="C33" s="296" t="s">
        <v>537</v>
      </c>
      <c r="D33" s="296" t="s">
        <v>1317</v>
      </c>
      <c r="E33" s="18" t="s">
        <v>165</v>
      </c>
      <c r="F33" s="297">
        <v>311.61399999999998</v>
      </c>
      <c r="G33" s="39"/>
      <c r="H33" s="45"/>
    </row>
    <row r="34" s="2" customFormat="1">
      <c r="A34" s="39"/>
      <c r="B34" s="45"/>
      <c r="C34" s="296" t="s">
        <v>554</v>
      </c>
      <c r="D34" s="296" t="s">
        <v>1321</v>
      </c>
      <c r="E34" s="18" t="s">
        <v>165</v>
      </c>
      <c r="F34" s="297">
        <v>404.142</v>
      </c>
      <c r="G34" s="39"/>
      <c r="H34" s="45"/>
    </row>
    <row r="35" s="2" customFormat="1" ht="16.8" customHeight="1">
      <c r="A35" s="39"/>
      <c r="B35" s="45"/>
      <c r="C35" s="292" t="s">
        <v>123</v>
      </c>
      <c r="D35" s="293" t="s">
        <v>19</v>
      </c>
      <c r="E35" s="294" t="s">
        <v>19</v>
      </c>
      <c r="F35" s="295">
        <v>123.64</v>
      </c>
      <c r="G35" s="39"/>
      <c r="H35" s="45"/>
    </row>
    <row r="36" s="2" customFormat="1" ht="16.8" customHeight="1">
      <c r="A36" s="39"/>
      <c r="B36" s="45"/>
      <c r="C36" s="296" t="s">
        <v>19</v>
      </c>
      <c r="D36" s="296" t="s">
        <v>216</v>
      </c>
      <c r="E36" s="18" t="s">
        <v>19</v>
      </c>
      <c r="F36" s="297">
        <v>0</v>
      </c>
      <c r="G36" s="39"/>
      <c r="H36" s="45"/>
    </row>
    <row r="37" s="2" customFormat="1" ht="16.8" customHeight="1">
      <c r="A37" s="39"/>
      <c r="B37" s="45"/>
      <c r="C37" s="296" t="s">
        <v>19</v>
      </c>
      <c r="D37" s="296" t="s">
        <v>217</v>
      </c>
      <c r="E37" s="18" t="s">
        <v>19</v>
      </c>
      <c r="F37" s="297">
        <v>123.64</v>
      </c>
      <c r="G37" s="39"/>
      <c r="H37" s="45"/>
    </row>
    <row r="38" s="2" customFormat="1" ht="16.8" customHeight="1">
      <c r="A38" s="39"/>
      <c r="B38" s="45"/>
      <c r="C38" s="296" t="s">
        <v>123</v>
      </c>
      <c r="D38" s="296" t="s">
        <v>178</v>
      </c>
      <c r="E38" s="18" t="s">
        <v>19</v>
      </c>
      <c r="F38" s="297">
        <v>123.64</v>
      </c>
      <c r="G38" s="39"/>
      <c r="H38" s="45"/>
    </row>
    <row r="39" s="2" customFormat="1" ht="16.8" customHeight="1">
      <c r="A39" s="39"/>
      <c r="B39" s="45"/>
      <c r="C39" s="298" t="s">
        <v>1315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296" t="s">
        <v>212</v>
      </c>
      <c r="D40" s="296" t="s">
        <v>1322</v>
      </c>
      <c r="E40" s="18" t="s">
        <v>165</v>
      </c>
      <c r="F40" s="297">
        <v>123.64</v>
      </c>
      <c r="G40" s="39"/>
      <c r="H40" s="45"/>
    </row>
    <row r="41" s="2" customFormat="1" ht="16.8" customHeight="1">
      <c r="A41" s="39"/>
      <c r="B41" s="45"/>
      <c r="C41" s="296" t="s">
        <v>201</v>
      </c>
      <c r="D41" s="296" t="s">
        <v>1323</v>
      </c>
      <c r="E41" s="18" t="s">
        <v>165</v>
      </c>
      <c r="F41" s="297">
        <v>123.64</v>
      </c>
      <c r="G41" s="39"/>
      <c r="H41" s="45"/>
    </row>
    <row r="42" s="2" customFormat="1" ht="16.8" customHeight="1">
      <c r="A42" s="39"/>
      <c r="B42" s="45"/>
      <c r="C42" s="296" t="s">
        <v>206</v>
      </c>
      <c r="D42" s="296" t="s">
        <v>1324</v>
      </c>
      <c r="E42" s="18" t="s">
        <v>165</v>
      </c>
      <c r="F42" s="297">
        <v>123.64</v>
      </c>
      <c r="G42" s="39"/>
      <c r="H42" s="45"/>
    </row>
    <row r="43" s="2" customFormat="1" ht="16.8" customHeight="1">
      <c r="A43" s="39"/>
      <c r="B43" s="45"/>
      <c r="C43" s="296" t="s">
        <v>537</v>
      </c>
      <c r="D43" s="296" t="s">
        <v>1317</v>
      </c>
      <c r="E43" s="18" t="s">
        <v>165</v>
      </c>
      <c r="F43" s="297">
        <v>311.61399999999998</v>
      </c>
      <c r="G43" s="39"/>
      <c r="H43" s="45"/>
    </row>
    <row r="44" s="2" customFormat="1">
      <c r="A44" s="39"/>
      <c r="B44" s="45"/>
      <c r="C44" s="296" t="s">
        <v>554</v>
      </c>
      <c r="D44" s="296" t="s">
        <v>1321</v>
      </c>
      <c r="E44" s="18" t="s">
        <v>165</v>
      </c>
      <c r="F44" s="297">
        <v>404.142</v>
      </c>
      <c r="G44" s="39"/>
      <c r="H44" s="45"/>
    </row>
    <row r="45" s="2" customFormat="1" ht="16.8" customHeight="1">
      <c r="A45" s="39"/>
      <c r="B45" s="45"/>
      <c r="C45" s="292" t="s">
        <v>125</v>
      </c>
      <c r="D45" s="293" t="s">
        <v>19</v>
      </c>
      <c r="E45" s="294" t="s">
        <v>19</v>
      </c>
      <c r="F45" s="295">
        <v>46.264000000000003</v>
      </c>
      <c r="G45" s="39"/>
      <c r="H45" s="45"/>
    </row>
    <row r="46" s="2" customFormat="1" ht="16.8" customHeight="1">
      <c r="A46" s="39"/>
      <c r="B46" s="45"/>
      <c r="C46" s="296" t="s">
        <v>19</v>
      </c>
      <c r="D46" s="296" t="s">
        <v>172</v>
      </c>
      <c r="E46" s="18" t="s">
        <v>19</v>
      </c>
      <c r="F46" s="297">
        <v>0</v>
      </c>
      <c r="G46" s="39"/>
      <c r="H46" s="45"/>
    </row>
    <row r="47" s="2" customFormat="1" ht="16.8" customHeight="1">
      <c r="A47" s="39"/>
      <c r="B47" s="45"/>
      <c r="C47" s="296" t="s">
        <v>19</v>
      </c>
      <c r="D47" s="296" t="s">
        <v>173</v>
      </c>
      <c r="E47" s="18" t="s">
        <v>19</v>
      </c>
      <c r="F47" s="297">
        <v>23.399999999999999</v>
      </c>
      <c r="G47" s="39"/>
      <c r="H47" s="45"/>
    </row>
    <row r="48" s="2" customFormat="1" ht="16.8" customHeight="1">
      <c r="A48" s="39"/>
      <c r="B48" s="45"/>
      <c r="C48" s="296" t="s">
        <v>19</v>
      </c>
      <c r="D48" s="296" t="s">
        <v>174</v>
      </c>
      <c r="E48" s="18" t="s">
        <v>19</v>
      </c>
      <c r="F48" s="297">
        <v>0.60499999999999998</v>
      </c>
      <c r="G48" s="39"/>
      <c r="H48" s="45"/>
    </row>
    <row r="49" s="2" customFormat="1" ht="16.8" customHeight="1">
      <c r="A49" s="39"/>
      <c r="B49" s="45"/>
      <c r="C49" s="296" t="s">
        <v>19</v>
      </c>
      <c r="D49" s="296" t="s">
        <v>175</v>
      </c>
      <c r="E49" s="18" t="s">
        <v>19</v>
      </c>
      <c r="F49" s="297">
        <v>20.399999999999999</v>
      </c>
      <c r="G49" s="39"/>
      <c r="H49" s="45"/>
    </row>
    <row r="50" s="2" customFormat="1" ht="16.8" customHeight="1">
      <c r="A50" s="39"/>
      <c r="B50" s="45"/>
      <c r="C50" s="296" t="s">
        <v>19</v>
      </c>
      <c r="D50" s="296" t="s">
        <v>176</v>
      </c>
      <c r="E50" s="18" t="s">
        <v>19</v>
      </c>
      <c r="F50" s="297">
        <v>-2.141</v>
      </c>
      <c r="G50" s="39"/>
      <c r="H50" s="45"/>
    </row>
    <row r="51" s="2" customFormat="1" ht="16.8" customHeight="1">
      <c r="A51" s="39"/>
      <c r="B51" s="45"/>
      <c r="C51" s="296" t="s">
        <v>19</v>
      </c>
      <c r="D51" s="296" t="s">
        <v>177</v>
      </c>
      <c r="E51" s="18" t="s">
        <v>19</v>
      </c>
      <c r="F51" s="297">
        <v>4</v>
      </c>
      <c r="G51" s="39"/>
      <c r="H51" s="45"/>
    </row>
    <row r="52" s="2" customFormat="1" ht="16.8" customHeight="1">
      <c r="A52" s="39"/>
      <c r="B52" s="45"/>
      <c r="C52" s="296" t="s">
        <v>125</v>
      </c>
      <c r="D52" s="296" t="s">
        <v>178</v>
      </c>
      <c r="E52" s="18" t="s">
        <v>19</v>
      </c>
      <c r="F52" s="297">
        <v>46.264000000000003</v>
      </c>
      <c r="G52" s="39"/>
      <c r="H52" s="45"/>
    </row>
    <row r="53" s="2" customFormat="1" ht="16.8" customHeight="1">
      <c r="A53" s="39"/>
      <c r="B53" s="45"/>
      <c r="C53" s="298" t="s">
        <v>1315</v>
      </c>
      <c r="D53" s="39"/>
      <c r="E53" s="39"/>
      <c r="F53" s="39"/>
      <c r="G53" s="39"/>
      <c r="H53" s="45"/>
    </row>
    <row r="54" s="2" customFormat="1">
      <c r="A54" s="39"/>
      <c r="B54" s="45"/>
      <c r="C54" s="296" t="s">
        <v>163</v>
      </c>
      <c r="D54" s="296" t="s">
        <v>1325</v>
      </c>
      <c r="E54" s="18" t="s">
        <v>165</v>
      </c>
      <c r="F54" s="297">
        <v>46.264000000000003</v>
      </c>
      <c r="G54" s="39"/>
      <c r="H54" s="45"/>
    </row>
    <row r="55" s="2" customFormat="1" ht="16.8" customHeight="1">
      <c r="A55" s="39"/>
      <c r="B55" s="45"/>
      <c r="C55" s="296" t="s">
        <v>233</v>
      </c>
      <c r="D55" s="296" t="s">
        <v>1316</v>
      </c>
      <c r="E55" s="18" t="s">
        <v>165</v>
      </c>
      <c r="F55" s="297">
        <v>92.528000000000006</v>
      </c>
      <c r="G55" s="39"/>
      <c r="H55" s="45"/>
    </row>
    <row r="56" s="2" customFormat="1" ht="7.44" customHeight="1">
      <c r="A56" s="39"/>
      <c r="B56" s="167"/>
      <c r="C56" s="168"/>
      <c r="D56" s="168"/>
      <c r="E56" s="168"/>
      <c r="F56" s="168"/>
      <c r="G56" s="168"/>
      <c r="H56" s="45"/>
    </row>
    <row r="57" s="2" customFormat="1">
      <c r="A57" s="39"/>
      <c r="B57" s="39"/>
      <c r="C57" s="39"/>
      <c r="D57" s="39"/>
      <c r="E57" s="39"/>
      <c r="F57" s="39"/>
      <c r="G57" s="39"/>
      <c r="H57" s="39"/>
    </row>
  </sheetData>
  <sheetProtection sheet="1" formatColumns="0" formatRows="0" objects="1" scenarios="1" spinCount="100000" saltValue="cDkPxwjvr6eXg1cK4wVsmww5erBX3trse7keimdXuvv1UGAl0InQOwmG2fWFgcSiq0aojR2ZZHjo6455hcfK9Q==" hashValue="CDIdOLWAx9nqQfug+6ze6VAo8sgzcbd+TZn0r5Wst4iBGNaTQZ7l6zvVZuhanrRfKvb50lKTkS83uIKMbbtJr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6" customFormat="1" ht="45" customHeight="1">
      <c r="B3" s="303"/>
      <c r="C3" s="304" t="s">
        <v>1326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1327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1328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1329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1330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1331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1332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1333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1334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1335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1336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83</v>
      </c>
      <c r="F18" s="310" t="s">
        <v>1337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1338</v>
      </c>
      <c r="F19" s="310" t="s">
        <v>1339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1340</v>
      </c>
      <c r="F20" s="310" t="s">
        <v>1341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1342</v>
      </c>
      <c r="F21" s="310" t="s">
        <v>1343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558</v>
      </c>
      <c r="F22" s="310" t="s">
        <v>559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107</v>
      </c>
      <c r="F23" s="310" t="s">
        <v>1344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1345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1346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1347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1348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1349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1350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1351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1352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1353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145</v>
      </c>
      <c r="F36" s="310"/>
      <c r="G36" s="310" t="s">
        <v>1354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1355</v>
      </c>
      <c r="F37" s="310"/>
      <c r="G37" s="310" t="s">
        <v>1356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57</v>
      </c>
      <c r="F38" s="310"/>
      <c r="G38" s="310" t="s">
        <v>1357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58</v>
      </c>
      <c r="F39" s="310"/>
      <c r="G39" s="310" t="s">
        <v>1358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146</v>
      </c>
      <c r="F40" s="310"/>
      <c r="G40" s="310" t="s">
        <v>1359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147</v>
      </c>
      <c r="F41" s="310"/>
      <c r="G41" s="310" t="s">
        <v>1360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1361</v>
      </c>
      <c r="F42" s="310"/>
      <c r="G42" s="310" t="s">
        <v>1362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1363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1364</v>
      </c>
      <c r="F44" s="310"/>
      <c r="G44" s="310" t="s">
        <v>1365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149</v>
      </c>
      <c r="F45" s="310"/>
      <c r="G45" s="310" t="s">
        <v>1366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1367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1368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1369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1370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1371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1372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1373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1374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1375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1376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1377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1378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1379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1380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1381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1382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1383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1384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1385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1386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1387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1388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1389</v>
      </c>
      <c r="D76" s="328"/>
      <c r="E76" s="328"/>
      <c r="F76" s="328" t="s">
        <v>1390</v>
      </c>
      <c r="G76" s="329"/>
      <c r="H76" s="328" t="s">
        <v>58</v>
      </c>
      <c r="I76" s="328" t="s">
        <v>61</v>
      </c>
      <c r="J76" s="328" t="s">
        <v>1391</v>
      </c>
      <c r="K76" s="327"/>
    </row>
    <row r="77" s="1" customFormat="1" ht="17.25" customHeight="1">
      <c r="B77" s="325"/>
      <c r="C77" s="330" t="s">
        <v>1392</v>
      </c>
      <c r="D77" s="330"/>
      <c r="E77" s="330"/>
      <c r="F77" s="331" t="s">
        <v>1393</v>
      </c>
      <c r="G77" s="332"/>
      <c r="H77" s="330"/>
      <c r="I77" s="330"/>
      <c r="J77" s="330" t="s">
        <v>1394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57</v>
      </c>
      <c r="D79" s="335"/>
      <c r="E79" s="335"/>
      <c r="F79" s="336" t="s">
        <v>1395</v>
      </c>
      <c r="G79" s="337"/>
      <c r="H79" s="313" t="s">
        <v>1396</v>
      </c>
      <c r="I79" s="313" t="s">
        <v>1397</v>
      </c>
      <c r="J79" s="313">
        <v>20</v>
      </c>
      <c r="K79" s="327"/>
    </row>
    <row r="80" s="1" customFormat="1" ht="15" customHeight="1">
      <c r="B80" s="325"/>
      <c r="C80" s="313" t="s">
        <v>1398</v>
      </c>
      <c r="D80" s="313"/>
      <c r="E80" s="313"/>
      <c r="F80" s="336" t="s">
        <v>1395</v>
      </c>
      <c r="G80" s="337"/>
      <c r="H80" s="313" t="s">
        <v>1399</v>
      </c>
      <c r="I80" s="313" t="s">
        <v>1397</v>
      </c>
      <c r="J80" s="313">
        <v>120</v>
      </c>
      <c r="K80" s="327"/>
    </row>
    <row r="81" s="1" customFormat="1" ht="15" customHeight="1">
      <c r="B81" s="338"/>
      <c r="C81" s="313" t="s">
        <v>1400</v>
      </c>
      <c r="D81" s="313"/>
      <c r="E81" s="313"/>
      <c r="F81" s="336" t="s">
        <v>1401</v>
      </c>
      <c r="G81" s="337"/>
      <c r="H81" s="313" t="s">
        <v>1402</v>
      </c>
      <c r="I81" s="313" t="s">
        <v>1397</v>
      </c>
      <c r="J81" s="313">
        <v>50</v>
      </c>
      <c r="K81" s="327"/>
    </row>
    <row r="82" s="1" customFormat="1" ht="15" customHeight="1">
      <c r="B82" s="338"/>
      <c r="C82" s="313" t="s">
        <v>1403</v>
      </c>
      <c r="D82" s="313"/>
      <c r="E82" s="313"/>
      <c r="F82" s="336" t="s">
        <v>1395</v>
      </c>
      <c r="G82" s="337"/>
      <c r="H82" s="313" t="s">
        <v>1404</v>
      </c>
      <c r="I82" s="313" t="s">
        <v>1405</v>
      </c>
      <c r="J82" s="313"/>
      <c r="K82" s="327"/>
    </row>
    <row r="83" s="1" customFormat="1" ht="15" customHeight="1">
      <c r="B83" s="338"/>
      <c r="C83" s="339" t="s">
        <v>1406</v>
      </c>
      <c r="D83" s="339"/>
      <c r="E83" s="339"/>
      <c r="F83" s="340" t="s">
        <v>1401</v>
      </c>
      <c r="G83" s="339"/>
      <c r="H83" s="339" t="s">
        <v>1407</v>
      </c>
      <c r="I83" s="339" t="s">
        <v>1397</v>
      </c>
      <c r="J83" s="339">
        <v>15</v>
      </c>
      <c r="K83" s="327"/>
    </row>
    <row r="84" s="1" customFormat="1" ht="15" customHeight="1">
      <c r="B84" s="338"/>
      <c r="C84" s="339" t="s">
        <v>1408</v>
      </c>
      <c r="D84" s="339"/>
      <c r="E84" s="339"/>
      <c r="F84" s="340" t="s">
        <v>1401</v>
      </c>
      <c r="G84" s="339"/>
      <c r="H84" s="339" t="s">
        <v>1409</v>
      </c>
      <c r="I84" s="339" t="s">
        <v>1397</v>
      </c>
      <c r="J84" s="339">
        <v>15</v>
      </c>
      <c r="K84" s="327"/>
    </row>
    <row r="85" s="1" customFormat="1" ht="15" customHeight="1">
      <c r="B85" s="338"/>
      <c r="C85" s="339" t="s">
        <v>1410</v>
      </c>
      <c r="D85" s="339"/>
      <c r="E85" s="339"/>
      <c r="F85" s="340" t="s">
        <v>1401</v>
      </c>
      <c r="G85" s="339"/>
      <c r="H85" s="339" t="s">
        <v>1411</v>
      </c>
      <c r="I85" s="339" t="s">
        <v>1397</v>
      </c>
      <c r="J85" s="339">
        <v>20</v>
      </c>
      <c r="K85" s="327"/>
    </row>
    <row r="86" s="1" customFormat="1" ht="15" customHeight="1">
      <c r="B86" s="338"/>
      <c r="C86" s="339" t="s">
        <v>1412</v>
      </c>
      <c r="D86" s="339"/>
      <c r="E86" s="339"/>
      <c r="F86" s="340" t="s">
        <v>1401</v>
      </c>
      <c r="G86" s="339"/>
      <c r="H86" s="339" t="s">
        <v>1413</v>
      </c>
      <c r="I86" s="339" t="s">
        <v>1397</v>
      </c>
      <c r="J86" s="339">
        <v>20</v>
      </c>
      <c r="K86" s="327"/>
    </row>
    <row r="87" s="1" customFormat="1" ht="15" customHeight="1">
      <c r="B87" s="338"/>
      <c r="C87" s="313" t="s">
        <v>1414</v>
      </c>
      <c r="D87" s="313"/>
      <c r="E87" s="313"/>
      <c r="F87" s="336" t="s">
        <v>1401</v>
      </c>
      <c r="G87" s="337"/>
      <c r="H87" s="313" t="s">
        <v>1415</v>
      </c>
      <c r="I87" s="313" t="s">
        <v>1397</v>
      </c>
      <c r="J87" s="313">
        <v>50</v>
      </c>
      <c r="K87" s="327"/>
    </row>
    <row r="88" s="1" customFormat="1" ht="15" customHeight="1">
      <c r="B88" s="338"/>
      <c r="C88" s="313" t="s">
        <v>1416</v>
      </c>
      <c r="D88" s="313"/>
      <c r="E88" s="313"/>
      <c r="F88" s="336" t="s">
        <v>1401</v>
      </c>
      <c r="G88" s="337"/>
      <c r="H88" s="313" t="s">
        <v>1417</v>
      </c>
      <c r="I88" s="313" t="s">
        <v>1397</v>
      </c>
      <c r="J88" s="313">
        <v>20</v>
      </c>
      <c r="K88" s="327"/>
    </row>
    <row r="89" s="1" customFormat="1" ht="15" customHeight="1">
      <c r="B89" s="338"/>
      <c r="C89" s="313" t="s">
        <v>1418</v>
      </c>
      <c r="D89" s="313"/>
      <c r="E89" s="313"/>
      <c r="F89" s="336" t="s">
        <v>1401</v>
      </c>
      <c r="G89" s="337"/>
      <c r="H89" s="313" t="s">
        <v>1419</v>
      </c>
      <c r="I89" s="313" t="s">
        <v>1397</v>
      </c>
      <c r="J89" s="313">
        <v>20</v>
      </c>
      <c r="K89" s="327"/>
    </row>
    <row r="90" s="1" customFormat="1" ht="15" customHeight="1">
      <c r="B90" s="338"/>
      <c r="C90" s="313" t="s">
        <v>1420</v>
      </c>
      <c r="D90" s="313"/>
      <c r="E90" s="313"/>
      <c r="F90" s="336" t="s">
        <v>1401</v>
      </c>
      <c r="G90" s="337"/>
      <c r="H90" s="313" t="s">
        <v>1421</v>
      </c>
      <c r="I90" s="313" t="s">
        <v>1397</v>
      </c>
      <c r="J90" s="313">
        <v>50</v>
      </c>
      <c r="K90" s="327"/>
    </row>
    <row r="91" s="1" customFormat="1" ht="15" customHeight="1">
      <c r="B91" s="338"/>
      <c r="C91" s="313" t="s">
        <v>1422</v>
      </c>
      <c r="D91" s="313"/>
      <c r="E91" s="313"/>
      <c r="F91" s="336" t="s">
        <v>1401</v>
      </c>
      <c r="G91" s="337"/>
      <c r="H91" s="313" t="s">
        <v>1422</v>
      </c>
      <c r="I91" s="313" t="s">
        <v>1397</v>
      </c>
      <c r="J91" s="313">
        <v>50</v>
      </c>
      <c r="K91" s="327"/>
    </row>
    <row r="92" s="1" customFormat="1" ht="15" customHeight="1">
      <c r="B92" s="338"/>
      <c r="C92" s="313" t="s">
        <v>1423</v>
      </c>
      <c r="D92" s="313"/>
      <c r="E92" s="313"/>
      <c r="F92" s="336" t="s">
        <v>1401</v>
      </c>
      <c r="G92" s="337"/>
      <c r="H92" s="313" t="s">
        <v>1424</v>
      </c>
      <c r="I92" s="313" t="s">
        <v>1397</v>
      </c>
      <c r="J92" s="313">
        <v>255</v>
      </c>
      <c r="K92" s="327"/>
    </row>
    <row r="93" s="1" customFormat="1" ht="15" customHeight="1">
      <c r="B93" s="338"/>
      <c r="C93" s="313" t="s">
        <v>1425</v>
      </c>
      <c r="D93" s="313"/>
      <c r="E93" s="313"/>
      <c r="F93" s="336" t="s">
        <v>1395</v>
      </c>
      <c r="G93" s="337"/>
      <c r="H93" s="313" t="s">
        <v>1426</v>
      </c>
      <c r="I93" s="313" t="s">
        <v>1427</v>
      </c>
      <c r="J93" s="313"/>
      <c r="K93" s="327"/>
    </row>
    <row r="94" s="1" customFormat="1" ht="15" customHeight="1">
      <c r="B94" s="338"/>
      <c r="C94" s="313" t="s">
        <v>1428</v>
      </c>
      <c r="D94" s="313"/>
      <c r="E94" s="313"/>
      <c r="F94" s="336" t="s">
        <v>1395</v>
      </c>
      <c r="G94" s="337"/>
      <c r="H94" s="313" t="s">
        <v>1429</v>
      </c>
      <c r="I94" s="313" t="s">
        <v>1430</v>
      </c>
      <c r="J94" s="313"/>
      <c r="K94" s="327"/>
    </row>
    <row r="95" s="1" customFormat="1" ht="15" customHeight="1">
      <c r="B95" s="338"/>
      <c r="C95" s="313" t="s">
        <v>1431</v>
      </c>
      <c r="D95" s="313"/>
      <c r="E95" s="313"/>
      <c r="F95" s="336" t="s">
        <v>1395</v>
      </c>
      <c r="G95" s="337"/>
      <c r="H95" s="313" t="s">
        <v>1431</v>
      </c>
      <c r="I95" s="313" t="s">
        <v>1430</v>
      </c>
      <c r="J95" s="313"/>
      <c r="K95" s="327"/>
    </row>
    <row r="96" s="1" customFormat="1" ht="15" customHeight="1">
      <c r="B96" s="338"/>
      <c r="C96" s="313" t="s">
        <v>42</v>
      </c>
      <c r="D96" s="313"/>
      <c r="E96" s="313"/>
      <c r="F96" s="336" t="s">
        <v>1395</v>
      </c>
      <c r="G96" s="337"/>
      <c r="H96" s="313" t="s">
        <v>1432</v>
      </c>
      <c r="I96" s="313" t="s">
        <v>1430</v>
      </c>
      <c r="J96" s="313"/>
      <c r="K96" s="327"/>
    </row>
    <row r="97" s="1" customFormat="1" ht="15" customHeight="1">
      <c r="B97" s="338"/>
      <c r="C97" s="313" t="s">
        <v>52</v>
      </c>
      <c r="D97" s="313"/>
      <c r="E97" s="313"/>
      <c r="F97" s="336" t="s">
        <v>1395</v>
      </c>
      <c r="G97" s="337"/>
      <c r="H97" s="313" t="s">
        <v>1433</v>
      </c>
      <c r="I97" s="313" t="s">
        <v>1430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1434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1389</v>
      </c>
      <c r="D103" s="328"/>
      <c r="E103" s="328"/>
      <c r="F103" s="328" t="s">
        <v>1390</v>
      </c>
      <c r="G103" s="329"/>
      <c r="H103" s="328" t="s">
        <v>58</v>
      </c>
      <c r="I103" s="328" t="s">
        <v>61</v>
      </c>
      <c r="J103" s="328" t="s">
        <v>1391</v>
      </c>
      <c r="K103" s="327"/>
    </row>
    <row r="104" s="1" customFormat="1" ht="17.25" customHeight="1">
      <c r="B104" s="325"/>
      <c r="C104" s="330" t="s">
        <v>1392</v>
      </c>
      <c r="D104" s="330"/>
      <c r="E104" s="330"/>
      <c r="F104" s="331" t="s">
        <v>1393</v>
      </c>
      <c r="G104" s="332"/>
      <c r="H104" s="330"/>
      <c r="I104" s="330"/>
      <c r="J104" s="330" t="s">
        <v>1394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57</v>
      </c>
      <c r="D106" s="335"/>
      <c r="E106" s="335"/>
      <c r="F106" s="336" t="s">
        <v>1395</v>
      </c>
      <c r="G106" s="313"/>
      <c r="H106" s="313" t="s">
        <v>1435</v>
      </c>
      <c r="I106" s="313" t="s">
        <v>1397</v>
      </c>
      <c r="J106" s="313">
        <v>20</v>
      </c>
      <c r="K106" s="327"/>
    </row>
    <row r="107" s="1" customFormat="1" ht="15" customHeight="1">
      <c r="B107" s="325"/>
      <c r="C107" s="313" t="s">
        <v>1398</v>
      </c>
      <c r="D107" s="313"/>
      <c r="E107" s="313"/>
      <c r="F107" s="336" t="s">
        <v>1395</v>
      </c>
      <c r="G107" s="313"/>
      <c r="H107" s="313" t="s">
        <v>1435</v>
      </c>
      <c r="I107" s="313" t="s">
        <v>1397</v>
      </c>
      <c r="J107" s="313">
        <v>120</v>
      </c>
      <c r="K107" s="327"/>
    </row>
    <row r="108" s="1" customFormat="1" ht="15" customHeight="1">
      <c r="B108" s="338"/>
      <c r="C108" s="313" t="s">
        <v>1400</v>
      </c>
      <c r="D108" s="313"/>
      <c r="E108" s="313"/>
      <c r="F108" s="336" t="s">
        <v>1401</v>
      </c>
      <c r="G108" s="313"/>
      <c r="H108" s="313" t="s">
        <v>1435</v>
      </c>
      <c r="I108" s="313" t="s">
        <v>1397</v>
      </c>
      <c r="J108" s="313">
        <v>50</v>
      </c>
      <c r="K108" s="327"/>
    </row>
    <row r="109" s="1" customFormat="1" ht="15" customHeight="1">
      <c r="B109" s="338"/>
      <c r="C109" s="313" t="s">
        <v>1403</v>
      </c>
      <c r="D109" s="313"/>
      <c r="E109" s="313"/>
      <c r="F109" s="336" t="s">
        <v>1395</v>
      </c>
      <c r="G109" s="313"/>
      <c r="H109" s="313" t="s">
        <v>1435</v>
      </c>
      <c r="I109" s="313" t="s">
        <v>1405</v>
      </c>
      <c r="J109" s="313"/>
      <c r="K109" s="327"/>
    </row>
    <row r="110" s="1" customFormat="1" ht="15" customHeight="1">
      <c r="B110" s="338"/>
      <c r="C110" s="313" t="s">
        <v>1414</v>
      </c>
      <c r="D110" s="313"/>
      <c r="E110" s="313"/>
      <c r="F110" s="336" t="s">
        <v>1401</v>
      </c>
      <c r="G110" s="313"/>
      <c r="H110" s="313" t="s">
        <v>1435</v>
      </c>
      <c r="I110" s="313" t="s">
        <v>1397</v>
      </c>
      <c r="J110" s="313">
        <v>50</v>
      </c>
      <c r="K110" s="327"/>
    </row>
    <row r="111" s="1" customFormat="1" ht="15" customHeight="1">
      <c r="B111" s="338"/>
      <c r="C111" s="313" t="s">
        <v>1422</v>
      </c>
      <c r="D111" s="313"/>
      <c r="E111" s="313"/>
      <c r="F111" s="336" t="s">
        <v>1401</v>
      </c>
      <c r="G111" s="313"/>
      <c r="H111" s="313" t="s">
        <v>1435</v>
      </c>
      <c r="I111" s="313" t="s">
        <v>1397</v>
      </c>
      <c r="J111" s="313">
        <v>50</v>
      </c>
      <c r="K111" s="327"/>
    </row>
    <row r="112" s="1" customFormat="1" ht="15" customHeight="1">
      <c r="B112" s="338"/>
      <c r="C112" s="313" t="s">
        <v>1420</v>
      </c>
      <c r="D112" s="313"/>
      <c r="E112" s="313"/>
      <c r="F112" s="336" t="s">
        <v>1401</v>
      </c>
      <c r="G112" s="313"/>
      <c r="H112" s="313" t="s">
        <v>1435</v>
      </c>
      <c r="I112" s="313" t="s">
        <v>1397</v>
      </c>
      <c r="J112" s="313">
        <v>50</v>
      </c>
      <c r="K112" s="327"/>
    </row>
    <row r="113" s="1" customFormat="1" ht="15" customHeight="1">
      <c r="B113" s="338"/>
      <c r="C113" s="313" t="s">
        <v>57</v>
      </c>
      <c r="D113" s="313"/>
      <c r="E113" s="313"/>
      <c r="F113" s="336" t="s">
        <v>1395</v>
      </c>
      <c r="G113" s="313"/>
      <c r="H113" s="313" t="s">
        <v>1436</v>
      </c>
      <c r="I113" s="313" t="s">
        <v>1397</v>
      </c>
      <c r="J113" s="313">
        <v>20</v>
      </c>
      <c r="K113" s="327"/>
    </row>
    <row r="114" s="1" customFormat="1" ht="15" customHeight="1">
      <c r="B114" s="338"/>
      <c r="C114" s="313" t="s">
        <v>1437</v>
      </c>
      <c r="D114" s="313"/>
      <c r="E114" s="313"/>
      <c r="F114" s="336" t="s">
        <v>1395</v>
      </c>
      <c r="G114" s="313"/>
      <c r="H114" s="313" t="s">
        <v>1438</v>
      </c>
      <c r="I114" s="313" t="s">
        <v>1397</v>
      </c>
      <c r="J114" s="313">
        <v>120</v>
      </c>
      <c r="K114" s="327"/>
    </row>
    <row r="115" s="1" customFormat="1" ht="15" customHeight="1">
      <c r="B115" s="338"/>
      <c r="C115" s="313" t="s">
        <v>42</v>
      </c>
      <c r="D115" s="313"/>
      <c r="E115" s="313"/>
      <c r="F115" s="336" t="s">
        <v>1395</v>
      </c>
      <c r="G115" s="313"/>
      <c r="H115" s="313" t="s">
        <v>1439</v>
      </c>
      <c r="I115" s="313" t="s">
        <v>1430</v>
      </c>
      <c r="J115" s="313"/>
      <c r="K115" s="327"/>
    </row>
    <row r="116" s="1" customFormat="1" ht="15" customHeight="1">
      <c r="B116" s="338"/>
      <c r="C116" s="313" t="s">
        <v>52</v>
      </c>
      <c r="D116" s="313"/>
      <c r="E116" s="313"/>
      <c r="F116" s="336" t="s">
        <v>1395</v>
      </c>
      <c r="G116" s="313"/>
      <c r="H116" s="313" t="s">
        <v>1440</v>
      </c>
      <c r="I116" s="313" t="s">
        <v>1430</v>
      </c>
      <c r="J116" s="313"/>
      <c r="K116" s="327"/>
    </row>
    <row r="117" s="1" customFormat="1" ht="15" customHeight="1">
      <c r="B117" s="338"/>
      <c r="C117" s="313" t="s">
        <v>61</v>
      </c>
      <c r="D117" s="313"/>
      <c r="E117" s="313"/>
      <c r="F117" s="336" t="s">
        <v>1395</v>
      </c>
      <c r="G117" s="313"/>
      <c r="H117" s="313" t="s">
        <v>1441</v>
      </c>
      <c r="I117" s="313" t="s">
        <v>1442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1443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1389</v>
      </c>
      <c r="D123" s="328"/>
      <c r="E123" s="328"/>
      <c r="F123" s="328" t="s">
        <v>1390</v>
      </c>
      <c r="G123" s="329"/>
      <c r="H123" s="328" t="s">
        <v>58</v>
      </c>
      <c r="I123" s="328" t="s">
        <v>61</v>
      </c>
      <c r="J123" s="328" t="s">
        <v>1391</v>
      </c>
      <c r="K123" s="357"/>
    </row>
    <row r="124" s="1" customFormat="1" ht="17.25" customHeight="1">
      <c r="B124" s="356"/>
      <c r="C124" s="330" t="s">
        <v>1392</v>
      </c>
      <c r="D124" s="330"/>
      <c r="E124" s="330"/>
      <c r="F124" s="331" t="s">
        <v>1393</v>
      </c>
      <c r="G124" s="332"/>
      <c r="H124" s="330"/>
      <c r="I124" s="330"/>
      <c r="J124" s="330" t="s">
        <v>1394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1398</v>
      </c>
      <c r="D126" s="335"/>
      <c r="E126" s="335"/>
      <c r="F126" s="336" t="s">
        <v>1395</v>
      </c>
      <c r="G126" s="313"/>
      <c r="H126" s="313" t="s">
        <v>1435</v>
      </c>
      <c r="I126" s="313" t="s">
        <v>1397</v>
      </c>
      <c r="J126" s="313">
        <v>120</v>
      </c>
      <c r="K126" s="361"/>
    </row>
    <row r="127" s="1" customFormat="1" ht="15" customHeight="1">
      <c r="B127" s="358"/>
      <c r="C127" s="313" t="s">
        <v>1444</v>
      </c>
      <c r="D127" s="313"/>
      <c r="E127" s="313"/>
      <c r="F127" s="336" t="s">
        <v>1395</v>
      </c>
      <c r="G127" s="313"/>
      <c r="H127" s="313" t="s">
        <v>1445</v>
      </c>
      <c r="I127" s="313" t="s">
        <v>1397</v>
      </c>
      <c r="J127" s="313" t="s">
        <v>1446</v>
      </c>
      <c r="K127" s="361"/>
    </row>
    <row r="128" s="1" customFormat="1" ht="15" customHeight="1">
      <c r="B128" s="358"/>
      <c r="C128" s="313" t="s">
        <v>107</v>
      </c>
      <c r="D128" s="313"/>
      <c r="E128" s="313"/>
      <c r="F128" s="336" t="s">
        <v>1395</v>
      </c>
      <c r="G128" s="313"/>
      <c r="H128" s="313" t="s">
        <v>1447</v>
      </c>
      <c r="I128" s="313" t="s">
        <v>1397</v>
      </c>
      <c r="J128" s="313" t="s">
        <v>1446</v>
      </c>
      <c r="K128" s="361"/>
    </row>
    <row r="129" s="1" customFormat="1" ht="15" customHeight="1">
      <c r="B129" s="358"/>
      <c r="C129" s="313" t="s">
        <v>1406</v>
      </c>
      <c r="D129" s="313"/>
      <c r="E129" s="313"/>
      <c r="F129" s="336" t="s">
        <v>1401</v>
      </c>
      <c r="G129" s="313"/>
      <c r="H129" s="313" t="s">
        <v>1407</v>
      </c>
      <c r="I129" s="313" t="s">
        <v>1397</v>
      </c>
      <c r="J129" s="313">
        <v>15</v>
      </c>
      <c r="K129" s="361"/>
    </row>
    <row r="130" s="1" customFormat="1" ht="15" customHeight="1">
      <c r="B130" s="358"/>
      <c r="C130" s="339" t="s">
        <v>1408</v>
      </c>
      <c r="D130" s="339"/>
      <c r="E130" s="339"/>
      <c r="F130" s="340" t="s">
        <v>1401</v>
      </c>
      <c r="G130" s="339"/>
      <c r="H130" s="339" t="s">
        <v>1409</v>
      </c>
      <c r="I130" s="339" t="s">
        <v>1397</v>
      </c>
      <c r="J130" s="339">
        <v>15</v>
      </c>
      <c r="K130" s="361"/>
    </row>
    <row r="131" s="1" customFormat="1" ht="15" customHeight="1">
      <c r="B131" s="358"/>
      <c r="C131" s="339" t="s">
        <v>1410</v>
      </c>
      <c r="D131" s="339"/>
      <c r="E131" s="339"/>
      <c r="F131" s="340" t="s">
        <v>1401</v>
      </c>
      <c r="G131" s="339"/>
      <c r="H131" s="339" t="s">
        <v>1411</v>
      </c>
      <c r="I131" s="339" t="s">
        <v>1397</v>
      </c>
      <c r="J131" s="339">
        <v>20</v>
      </c>
      <c r="K131" s="361"/>
    </row>
    <row r="132" s="1" customFormat="1" ht="15" customHeight="1">
      <c r="B132" s="358"/>
      <c r="C132" s="339" t="s">
        <v>1412</v>
      </c>
      <c r="D132" s="339"/>
      <c r="E132" s="339"/>
      <c r="F132" s="340" t="s">
        <v>1401</v>
      </c>
      <c r="G132" s="339"/>
      <c r="H132" s="339" t="s">
        <v>1413</v>
      </c>
      <c r="I132" s="339" t="s">
        <v>1397</v>
      </c>
      <c r="J132" s="339">
        <v>20</v>
      </c>
      <c r="K132" s="361"/>
    </row>
    <row r="133" s="1" customFormat="1" ht="15" customHeight="1">
      <c r="B133" s="358"/>
      <c r="C133" s="313" t="s">
        <v>1400</v>
      </c>
      <c r="D133" s="313"/>
      <c r="E133" s="313"/>
      <c r="F133" s="336" t="s">
        <v>1401</v>
      </c>
      <c r="G133" s="313"/>
      <c r="H133" s="313" t="s">
        <v>1435</v>
      </c>
      <c r="I133" s="313" t="s">
        <v>1397</v>
      </c>
      <c r="J133" s="313">
        <v>50</v>
      </c>
      <c r="K133" s="361"/>
    </row>
    <row r="134" s="1" customFormat="1" ht="15" customHeight="1">
      <c r="B134" s="358"/>
      <c r="C134" s="313" t="s">
        <v>1414</v>
      </c>
      <c r="D134" s="313"/>
      <c r="E134" s="313"/>
      <c r="F134" s="336" t="s">
        <v>1401</v>
      </c>
      <c r="G134" s="313"/>
      <c r="H134" s="313" t="s">
        <v>1435</v>
      </c>
      <c r="I134" s="313" t="s">
        <v>1397</v>
      </c>
      <c r="J134" s="313">
        <v>50</v>
      </c>
      <c r="K134" s="361"/>
    </row>
    <row r="135" s="1" customFormat="1" ht="15" customHeight="1">
      <c r="B135" s="358"/>
      <c r="C135" s="313" t="s">
        <v>1420</v>
      </c>
      <c r="D135" s="313"/>
      <c r="E135" s="313"/>
      <c r="F135" s="336" t="s">
        <v>1401</v>
      </c>
      <c r="G135" s="313"/>
      <c r="H135" s="313" t="s">
        <v>1435</v>
      </c>
      <c r="I135" s="313" t="s">
        <v>1397</v>
      </c>
      <c r="J135" s="313">
        <v>50</v>
      </c>
      <c r="K135" s="361"/>
    </row>
    <row r="136" s="1" customFormat="1" ht="15" customHeight="1">
      <c r="B136" s="358"/>
      <c r="C136" s="313" t="s">
        <v>1422</v>
      </c>
      <c r="D136" s="313"/>
      <c r="E136" s="313"/>
      <c r="F136" s="336" t="s">
        <v>1401</v>
      </c>
      <c r="G136" s="313"/>
      <c r="H136" s="313" t="s">
        <v>1435</v>
      </c>
      <c r="I136" s="313" t="s">
        <v>1397</v>
      </c>
      <c r="J136" s="313">
        <v>50</v>
      </c>
      <c r="K136" s="361"/>
    </row>
    <row r="137" s="1" customFormat="1" ht="15" customHeight="1">
      <c r="B137" s="358"/>
      <c r="C137" s="313" t="s">
        <v>1423</v>
      </c>
      <c r="D137" s="313"/>
      <c r="E137" s="313"/>
      <c r="F137" s="336" t="s">
        <v>1401</v>
      </c>
      <c r="G137" s="313"/>
      <c r="H137" s="313" t="s">
        <v>1448</v>
      </c>
      <c r="I137" s="313" t="s">
        <v>1397</v>
      </c>
      <c r="J137" s="313">
        <v>255</v>
      </c>
      <c r="K137" s="361"/>
    </row>
    <row r="138" s="1" customFormat="1" ht="15" customHeight="1">
      <c r="B138" s="358"/>
      <c r="C138" s="313" t="s">
        <v>1425</v>
      </c>
      <c r="D138" s="313"/>
      <c r="E138" s="313"/>
      <c r="F138" s="336" t="s">
        <v>1395</v>
      </c>
      <c r="G138" s="313"/>
      <c r="H138" s="313" t="s">
        <v>1449</v>
      </c>
      <c r="I138" s="313" t="s">
        <v>1427</v>
      </c>
      <c r="J138" s="313"/>
      <c r="K138" s="361"/>
    </row>
    <row r="139" s="1" customFormat="1" ht="15" customHeight="1">
      <c r="B139" s="358"/>
      <c r="C139" s="313" t="s">
        <v>1428</v>
      </c>
      <c r="D139" s="313"/>
      <c r="E139" s="313"/>
      <c r="F139" s="336" t="s">
        <v>1395</v>
      </c>
      <c r="G139" s="313"/>
      <c r="H139" s="313" t="s">
        <v>1450</v>
      </c>
      <c r="I139" s="313" t="s">
        <v>1430</v>
      </c>
      <c r="J139" s="313"/>
      <c r="K139" s="361"/>
    </row>
    <row r="140" s="1" customFormat="1" ht="15" customHeight="1">
      <c r="B140" s="358"/>
      <c r="C140" s="313" t="s">
        <v>1431</v>
      </c>
      <c r="D140" s="313"/>
      <c r="E140" s="313"/>
      <c r="F140" s="336" t="s">
        <v>1395</v>
      </c>
      <c r="G140" s="313"/>
      <c r="H140" s="313" t="s">
        <v>1431</v>
      </c>
      <c r="I140" s="313" t="s">
        <v>1430</v>
      </c>
      <c r="J140" s="313"/>
      <c r="K140" s="361"/>
    </row>
    <row r="141" s="1" customFormat="1" ht="15" customHeight="1">
      <c r="B141" s="358"/>
      <c r="C141" s="313" t="s">
        <v>42</v>
      </c>
      <c r="D141" s="313"/>
      <c r="E141" s="313"/>
      <c r="F141" s="336" t="s">
        <v>1395</v>
      </c>
      <c r="G141" s="313"/>
      <c r="H141" s="313" t="s">
        <v>1451</v>
      </c>
      <c r="I141" s="313" t="s">
        <v>1430</v>
      </c>
      <c r="J141" s="313"/>
      <c r="K141" s="361"/>
    </row>
    <row r="142" s="1" customFormat="1" ht="15" customHeight="1">
      <c r="B142" s="358"/>
      <c r="C142" s="313" t="s">
        <v>1452</v>
      </c>
      <c r="D142" s="313"/>
      <c r="E142" s="313"/>
      <c r="F142" s="336" t="s">
        <v>1395</v>
      </c>
      <c r="G142" s="313"/>
      <c r="H142" s="313" t="s">
        <v>1453</v>
      </c>
      <c r="I142" s="313" t="s">
        <v>1430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1454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1389</v>
      </c>
      <c r="D148" s="328"/>
      <c r="E148" s="328"/>
      <c r="F148" s="328" t="s">
        <v>1390</v>
      </c>
      <c r="G148" s="329"/>
      <c r="H148" s="328" t="s">
        <v>58</v>
      </c>
      <c r="I148" s="328" t="s">
        <v>61</v>
      </c>
      <c r="J148" s="328" t="s">
        <v>1391</v>
      </c>
      <c r="K148" s="327"/>
    </row>
    <row r="149" s="1" customFormat="1" ht="17.25" customHeight="1">
      <c r="B149" s="325"/>
      <c r="C149" s="330" t="s">
        <v>1392</v>
      </c>
      <c r="D149" s="330"/>
      <c r="E149" s="330"/>
      <c r="F149" s="331" t="s">
        <v>1393</v>
      </c>
      <c r="G149" s="332"/>
      <c r="H149" s="330"/>
      <c r="I149" s="330"/>
      <c r="J149" s="330" t="s">
        <v>1394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1398</v>
      </c>
      <c r="D151" s="313"/>
      <c r="E151" s="313"/>
      <c r="F151" s="366" t="s">
        <v>1395</v>
      </c>
      <c r="G151" s="313"/>
      <c r="H151" s="365" t="s">
        <v>1435</v>
      </c>
      <c r="I151" s="365" t="s">
        <v>1397</v>
      </c>
      <c r="J151" s="365">
        <v>120</v>
      </c>
      <c r="K151" s="361"/>
    </row>
    <row r="152" s="1" customFormat="1" ht="15" customHeight="1">
      <c r="B152" s="338"/>
      <c r="C152" s="365" t="s">
        <v>1444</v>
      </c>
      <c r="D152" s="313"/>
      <c r="E152" s="313"/>
      <c r="F152" s="366" t="s">
        <v>1395</v>
      </c>
      <c r="G152" s="313"/>
      <c r="H152" s="365" t="s">
        <v>1455</v>
      </c>
      <c r="I152" s="365" t="s">
        <v>1397</v>
      </c>
      <c r="J152" s="365" t="s">
        <v>1446</v>
      </c>
      <c r="K152" s="361"/>
    </row>
    <row r="153" s="1" customFormat="1" ht="15" customHeight="1">
      <c r="B153" s="338"/>
      <c r="C153" s="365" t="s">
        <v>107</v>
      </c>
      <c r="D153" s="313"/>
      <c r="E153" s="313"/>
      <c r="F153" s="366" t="s">
        <v>1395</v>
      </c>
      <c r="G153" s="313"/>
      <c r="H153" s="365" t="s">
        <v>1456</v>
      </c>
      <c r="I153" s="365" t="s">
        <v>1397</v>
      </c>
      <c r="J153" s="365" t="s">
        <v>1446</v>
      </c>
      <c r="K153" s="361"/>
    </row>
    <row r="154" s="1" customFormat="1" ht="15" customHeight="1">
      <c r="B154" s="338"/>
      <c r="C154" s="365" t="s">
        <v>1400</v>
      </c>
      <c r="D154" s="313"/>
      <c r="E154" s="313"/>
      <c r="F154" s="366" t="s">
        <v>1401</v>
      </c>
      <c r="G154" s="313"/>
      <c r="H154" s="365" t="s">
        <v>1435</v>
      </c>
      <c r="I154" s="365" t="s">
        <v>1397</v>
      </c>
      <c r="J154" s="365">
        <v>50</v>
      </c>
      <c r="K154" s="361"/>
    </row>
    <row r="155" s="1" customFormat="1" ht="15" customHeight="1">
      <c r="B155" s="338"/>
      <c r="C155" s="365" t="s">
        <v>1403</v>
      </c>
      <c r="D155" s="313"/>
      <c r="E155" s="313"/>
      <c r="F155" s="366" t="s">
        <v>1395</v>
      </c>
      <c r="G155" s="313"/>
      <c r="H155" s="365" t="s">
        <v>1435</v>
      </c>
      <c r="I155" s="365" t="s">
        <v>1405</v>
      </c>
      <c r="J155" s="365"/>
      <c r="K155" s="361"/>
    </row>
    <row r="156" s="1" customFormat="1" ht="15" customHeight="1">
      <c r="B156" s="338"/>
      <c r="C156" s="365" t="s">
        <v>1414</v>
      </c>
      <c r="D156" s="313"/>
      <c r="E156" s="313"/>
      <c r="F156" s="366" t="s">
        <v>1401</v>
      </c>
      <c r="G156" s="313"/>
      <c r="H156" s="365" t="s">
        <v>1435</v>
      </c>
      <c r="I156" s="365" t="s">
        <v>1397</v>
      </c>
      <c r="J156" s="365">
        <v>50</v>
      </c>
      <c r="K156" s="361"/>
    </row>
    <row r="157" s="1" customFormat="1" ht="15" customHeight="1">
      <c r="B157" s="338"/>
      <c r="C157" s="365" t="s">
        <v>1422</v>
      </c>
      <c r="D157" s="313"/>
      <c r="E157" s="313"/>
      <c r="F157" s="366" t="s">
        <v>1401</v>
      </c>
      <c r="G157" s="313"/>
      <c r="H157" s="365" t="s">
        <v>1435</v>
      </c>
      <c r="I157" s="365" t="s">
        <v>1397</v>
      </c>
      <c r="J157" s="365">
        <v>50</v>
      </c>
      <c r="K157" s="361"/>
    </row>
    <row r="158" s="1" customFormat="1" ht="15" customHeight="1">
      <c r="B158" s="338"/>
      <c r="C158" s="365" t="s">
        <v>1420</v>
      </c>
      <c r="D158" s="313"/>
      <c r="E158" s="313"/>
      <c r="F158" s="366" t="s">
        <v>1401</v>
      </c>
      <c r="G158" s="313"/>
      <c r="H158" s="365" t="s">
        <v>1435</v>
      </c>
      <c r="I158" s="365" t="s">
        <v>1397</v>
      </c>
      <c r="J158" s="365">
        <v>50</v>
      </c>
      <c r="K158" s="361"/>
    </row>
    <row r="159" s="1" customFormat="1" ht="15" customHeight="1">
      <c r="B159" s="338"/>
      <c r="C159" s="365" t="s">
        <v>130</v>
      </c>
      <c r="D159" s="313"/>
      <c r="E159" s="313"/>
      <c r="F159" s="366" t="s">
        <v>1395</v>
      </c>
      <c r="G159" s="313"/>
      <c r="H159" s="365" t="s">
        <v>1457</v>
      </c>
      <c r="I159" s="365" t="s">
        <v>1397</v>
      </c>
      <c r="J159" s="365" t="s">
        <v>1458</v>
      </c>
      <c r="K159" s="361"/>
    </row>
    <row r="160" s="1" customFormat="1" ht="15" customHeight="1">
      <c r="B160" s="338"/>
      <c r="C160" s="365" t="s">
        <v>1459</v>
      </c>
      <c r="D160" s="313"/>
      <c r="E160" s="313"/>
      <c r="F160" s="366" t="s">
        <v>1395</v>
      </c>
      <c r="G160" s="313"/>
      <c r="H160" s="365" t="s">
        <v>1460</v>
      </c>
      <c r="I160" s="365" t="s">
        <v>1430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1461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1389</v>
      </c>
      <c r="D166" s="328"/>
      <c r="E166" s="328"/>
      <c r="F166" s="328" t="s">
        <v>1390</v>
      </c>
      <c r="G166" s="370"/>
      <c r="H166" s="371" t="s">
        <v>58</v>
      </c>
      <c r="I166" s="371" t="s">
        <v>61</v>
      </c>
      <c r="J166" s="328" t="s">
        <v>1391</v>
      </c>
      <c r="K166" s="305"/>
    </row>
    <row r="167" s="1" customFormat="1" ht="17.25" customHeight="1">
      <c r="B167" s="306"/>
      <c r="C167" s="330" t="s">
        <v>1392</v>
      </c>
      <c r="D167" s="330"/>
      <c r="E167" s="330"/>
      <c r="F167" s="331" t="s">
        <v>1393</v>
      </c>
      <c r="G167" s="372"/>
      <c r="H167" s="373"/>
      <c r="I167" s="373"/>
      <c r="J167" s="330" t="s">
        <v>1394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1398</v>
      </c>
      <c r="D169" s="313"/>
      <c r="E169" s="313"/>
      <c r="F169" s="336" t="s">
        <v>1395</v>
      </c>
      <c r="G169" s="313"/>
      <c r="H169" s="313" t="s">
        <v>1435</v>
      </c>
      <c r="I169" s="313" t="s">
        <v>1397</v>
      </c>
      <c r="J169" s="313">
        <v>120</v>
      </c>
      <c r="K169" s="361"/>
    </row>
    <row r="170" s="1" customFormat="1" ht="15" customHeight="1">
      <c r="B170" s="338"/>
      <c r="C170" s="313" t="s">
        <v>1444</v>
      </c>
      <c r="D170" s="313"/>
      <c r="E170" s="313"/>
      <c r="F170" s="336" t="s">
        <v>1395</v>
      </c>
      <c r="G170" s="313"/>
      <c r="H170" s="313" t="s">
        <v>1445</v>
      </c>
      <c r="I170" s="313" t="s">
        <v>1397</v>
      </c>
      <c r="J170" s="313" t="s">
        <v>1446</v>
      </c>
      <c r="K170" s="361"/>
    </row>
    <row r="171" s="1" customFormat="1" ht="15" customHeight="1">
      <c r="B171" s="338"/>
      <c r="C171" s="313" t="s">
        <v>107</v>
      </c>
      <c r="D171" s="313"/>
      <c r="E171" s="313"/>
      <c r="F171" s="336" t="s">
        <v>1395</v>
      </c>
      <c r="G171" s="313"/>
      <c r="H171" s="313" t="s">
        <v>1462</v>
      </c>
      <c r="I171" s="313" t="s">
        <v>1397</v>
      </c>
      <c r="J171" s="313" t="s">
        <v>1446</v>
      </c>
      <c r="K171" s="361"/>
    </row>
    <row r="172" s="1" customFormat="1" ht="15" customHeight="1">
      <c r="B172" s="338"/>
      <c r="C172" s="313" t="s">
        <v>1400</v>
      </c>
      <c r="D172" s="313"/>
      <c r="E172" s="313"/>
      <c r="F172" s="336" t="s">
        <v>1401</v>
      </c>
      <c r="G172" s="313"/>
      <c r="H172" s="313" t="s">
        <v>1462</v>
      </c>
      <c r="I172" s="313" t="s">
        <v>1397</v>
      </c>
      <c r="J172" s="313">
        <v>50</v>
      </c>
      <c r="K172" s="361"/>
    </row>
    <row r="173" s="1" customFormat="1" ht="15" customHeight="1">
      <c r="B173" s="338"/>
      <c r="C173" s="313" t="s">
        <v>1403</v>
      </c>
      <c r="D173" s="313"/>
      <c r="E173" s="313"/>
      <c r="F173" s="336" t="s">
        <v>1395</v>
      </c>
      <c r="G173" s="313"/>
      <c r="H173" s="313" t="s">
        <v>1462</v>
      </c>
      <c r="I173" s="313" t="s">
        <v>1405</v>
      </c>
      <c r="J173" s="313"/>
      <c r="K173" s="361"/>
    </row>
    <row r="174" s="1" customFormat="1" ht="15" customHeight="1">
      <c r="B174" s="338"/>
      <c r="C174" s="313" t="s">
        <v>1414</v>
      </c>
      <c r="D174" s="313"/>
      <c r="E174" s="313"/>
      <c r="F174" s="336" t="s">
        <v>1401</v>
      </c>
      <c r="G174" s="313"/>
      <c r="H174" s="313" t="s">
        <v>1462</v>
      </c>
      <c r="I174" s="313" t="s">
        <v>1397</v>
      </c>
      <c r="J174" s="313">
        <v>50</v>
      </c>
      <c r="K174" s="361"/>
    </row>
    <row r="175" s="1" customFormat="1" ht="15" customHeight="1">
      <c r="B175" s="338"/>
      <c r="C175" s="313" t="s">
        <v>1422</v>
      </c>
      <c r="D175" s="313"/>
      <c r="E175" s="313"/>
      <c r="F175" s="336" t="s">
        <v>1401</v>
      </c>
      <c r="G175" s="313"/>
      <c r="H175" s="313" t="s">
        <v>1462</v>
      </c>
      <c r="I175" s="313" t="s">
        <v>1397</v>
      </c>
      <c r="J175" s="313">
        <v>50</v>
      </c>
      <c r="K175" s="361"/>
    </row>
    <row r="176" s="1" customFormat="1" ht="15" customHeight="1">
      <c r="B176" s="338"/>
      <c r="C176" s="313" t="s">
        <v>1420</v>
      </c>
      <c r="D176" s="313"/>
      <c r="E176" s="313"/>
      <c r="F176" s="336" t="s">
        <v>1401</v>
      </c>
      <c r="G176" s="313"/>
      <c r="H176" s="313" t="s">
        <v>1462</v>
      </c>
      <c r="I176" s="313" t="s">
        <v>1397</v>
      </c>
      <c r="J176" s="313">
        <v>50</v>
      </c>
      <c r="K176" s="361"/>
    </row>
    <row r="177" s="1" customFormat="1" ht="15" customHeight="1">
      <c r="B177" s="338"/>
      <c r="C177" s="313" t="s">
        <v>145</v>
      </c>
      <c r="D177" s="313"/>
      <c r="E177" s="313"/>
      <c r="F177" s="336" t="s">
        <v>1395</v>
      </c>
      <c r="G177" s="313"/>
      <c r="H177" s="313" t="s">
        <v>1463</v>
      </c>
      <c r="I177" s="313" t="s">
        <v>1464</v>
      </c>
      <c r="J177" s="313"/>
      <c r="K177" s="361"/>
    </row>
    <row r="178" s="1" customFormat="1" ht="15" customHeight="1">
      <c r="B178" s="338"/>
      <c r="C178" s="313" t="s">
        <v>61</v>
      </c>
      <c r="D178" s="313"/>
      <c r="E178" s="313"/>
      <c r="F178" s="336" t="s">
        <v>1395</v>
      </c>
      <c r="G178" s="313"/>
      <c r="H178" s="313" t="s">
        <v>1465</v>
      </c>
      <c r="I178" s="313" t="s">
        <v>1466</v>
      </c>
      <c r="J178" s="313">
        <v>1</v>
      </c>
      <c r="K178" s="361"/>
    </row>
    <row r="179" s="1" customFormat="1" ht="15" customHeight="1">
      <c r="B179" s="338"/>
      <c r="C179" s="313" t="s">
        <v>57</v>
      </c>
      <c r="D179" s="313"/>
      <c r="E179" s="313"/>
      <c r="F179" s="336" t="s">
        <v>1395</v>
      </c>
      <c r="G179" s="313"/>
      <c r="H179" s="313" t="s">
        <v>1467</v>
      </c>
      <c r="I179" s="313" t="s">
        <v>1397</v>
      </c>
      <c r="J179" s="313">
        <v>20</v>
      </c>
      <c r="K179" s="361"/>
    </row>
    <row r="180" s="1" customFormat="1" ht="15" customHeight="1">
      <c r="B180" s="338"/>
      <c r="C180" s="313" t="s">
        <v>58</v>
      </c>
      <c r="D180" s="313"/>
      <c r="E180" s="313"/>
      <c r="F180" s="336" t="s">
        <v>1395</v>
      </c>
      <c r="G180" s="313"/>
      <c r="H180" s="313" t="s">
        <v>1468</v>
      </c>
      <c r="I180" s="313" t="s">
        <v>1397</v>
      </c>
      <c r="J180" s="313">
        <v>255</v>
      </c>
      <c r="K180" s="361"/>
    </row>
    <row r="181" s="1" customFormat="1" ht="15" customHeight="1">
      <c r="B181" s="338"/>
      <c r="C181" s="313" t="s">
        <v>146</v>
      </c>
      <c r="D181" s="313"/>
      <c r="E181" s="313"/>
      <c r="F181" s="336" t="s">
        <v>1395</v>
      </c>
      <c r="G181" s="313"/>
      <c r="H181" s="313" t="s">
        <v>1359</v>
      </c>
      <c r="I181" s="313" t="s">
        <v>1397</v>
      </c>
      <c r="J181" s="313">
        <v>10</v>
      </c>
      <c r="K181" s="361"/>
    </row>
    <row r="182" s="1" customFormat="1" ht="15" customHeight="1">
      <c r="B182" s="338"/>
      <c r="C182" s="313" t="s">
        <v>147</v>
      </c>
      <c r="D182" s="313"/>
      <c r="E182" s="313"/>
      <c r="F182" s="336" t="s">
        <v>1395</v>
      </c>
      <c r="G182" s="313"/>
      <c r="H182" s="313" t="s">
        <v>1469</v>
      </c>
      <c r="I182" s="313" t="s">
        <v>1430</v>
      </c>
      <c r="J182" s="313"/>
      <c r="K182" s="361"/>
    </row>
    <row r="183" s="1" customFormat="1" ht="15" customHeight="1">
      <c r="B183" s="338"/>
      <c r="C183" s="313" t="s">
        <v>1470</v>
      </c>
      <c r="D183" s="313"/>
      <c r="E183" s="313"/>
      <c r="F183" s="336" t="s">
        <v>1395</v>
      </c>
      <c r="G183" s="313"/>
      <c r="H183" s="313" t="s">
        <v>1471</v>
      </c>
      <c r="I183" s="313" t="s">
        <v>1430</v>
      </c>
      <c r="J183" s="313"/>
      <c r="K183" s="361"/>
    </row>
    <row r="184" s="1" customFormat="1" ht="15" customHeight="1">
      <c r="B184" s="338"/>
      <c r="C184" s="313" t="s">
        <v>1459</v>
      </c>
      <c r="D184" s="313"/>
      <c r="E184" s="313"/>
      <c r="F184" s="336" t="s">
        <v>1395</v>
      </c>
      <c r="G184" s="313"/>
      <c r="H184" s="313" t="s">
        <v>1472</v>
      </c>
      <c r="I184" s="313" t="s">
        <v>1430</v>
      </c>
      <c r="J184" s="313"/>
      <c r="K184" s="361"/>
    </row>
    <row r="185" s="1" customFormat="1" ht="15" customHeight="1">
      <c r="B185" s="338"/>
      <c r="C185" s="313" t="s">
        <v>149</v>
      </c>
      <c r="D185" s="313"/>
      <c r="E185" s="313"/>
      <c r="F185" s="336" t="s">
        <v>1401</v>
      </c>
      <c r="G185" s="313"/>
      <c r="H185" s="313" t="s">
        <v>1473</v>
      </c>
      <c r="I185" s="313" t="s">
        <v>1397</v>
      </c>
      <c r="J185" s="313">
        <v>50</v>
      </c>
      <c r="K185" s="361"/>
    </row>
    <row r="186" s="1" customFormat="1" ht="15" customHeight="1">
      <c r="B186" s="338"/>
      <c r="C186" s="313" t="s">
        <v>1474</v>
      </c>
      <c r="D186" s="313"/>
      <c r="E186" s="313"/>
      <c r="F186" s="336" t="s">
        <v>1401</v>
      </c>
      <c r="G186" s="313"/>
      <c r="H186" s="313" t="s">
        <v>1475</v>
      </c>
      <c r="I186" s="313" t="s">
        <v>1476</v>
      </c>
      <c r="J186" s="313"/>
      <c r="K186" s="361"/>
    </row>
    <row r="187" s="1" customFormat="1" ht="15" customHeight="1">
      <c r="B187" s="338"/>
      <c r="C187" s="313" t="s">
        <v>1477</v>
      </c>
      <c r="D187" s="313"/>
      <c r="E187" s="313"/>
      <c r="F187" s="336" t="s">
        <v>1401</v>
      </c>
      <c r="G187" s="313"/>
      <c r="H187" s="313" t="s">
        <v>1478</v>
      </c>
      <c r="I187" s="313" t="s">
        <v>1476</v>
      </c>
      <c r="J187" s="313"/>
      <c r="K187" s="361"/>
    </row>
    <row r="188" s="1" customFormat="1" ht="15" customHeight="1">
      <c r="B188" s="338"/>
      <c r="C188" s="313" t="s">
        <v>1479</v>
      </c>
      <c r="D188" s="313"/>
      <c r="E188" s="313"/>
      <c r="F188" s="336" t="s">
        <v>1401</v>
      </c>
      <c r="G188" s="313"/>
      <c r="H188" s="313" t="s">
        <v>1480</v>
      </c>
      <c r="I188" s="313" t="s">
        <v>1476</v>
      </c>
      <c r="J188" s="313"/>
      <c r="K188" s="361"/>
    </row>
    <row r="189" s="1" customFormat="1" ht="15" customHeight="1">
      <c r="B189" s="338"/>
      <c r="C189" s="374" t="s">
        <v>1481</v>
      </c>
      <c r="D189" s="313"/>
      <c r="E189" s="313"/>
      <c r="F189" s="336" t="s">
        <v>1401</v>
      </c>
      <c r="G189" s="313"/>
      <c r="H189" s="313" t="s">
        <v>1482</v>
      </c>
      <c r="I189" s="313" t="s">
        <v>1483</v>
      </c>
      <c r="J189" s="375" t="s">
        <v>1484</v>
      </c>
      <c r="K189" s="361"/>
    </row>
    <row r="190" s="1" customFormat="1" ht="15" customHeight="1">
      <c r="B190" s="338"/>
      <c r="C190" s="374" t="s">
        <v>46</v>
      </c>
      <c r="D190" s="313"/>
      <c r="E190" s="313"/>
      <c r="F190" s="336" t="s">
        <v>1395</v>
      </c>
      <c r="G190" s="313"/>
      <c r="H190" s="310" t="s">
        <v>1485</v>
      </c>
      <c r="I190" s="313" t="s">
        <v>1486</v>
      </c>
      <c r="J190" s="313"/>
      <c r="K190" s="361"/>
    </row>
    <row r="191" s="1" customFormat="1" ht="15" customHeight="1">
      <c r="B191" s="338"/>
      <c r="C191" s="374" t="s">
        <v>1487</v>
      </c>
      <c r="D191" s="313"/>
      <c r="E191" s="313"/>
      <c r="F191" s="336" t="s">
        <v>1395</v>
      </c>
      <c r="G191" s="313"/>
      <c r="H191" s="313" t="s">
        <v>1488</v>
      </c>
      <c r="I191" s="313" t="s">
        <v>1430</v>
      </c>
      <c r="J191" s="313"/>
      <c r="K191" s="361"/>
    </row>
    <row r="192" s="1" customFormat="1" ht="15" customHeight="1">
      <c r="B192" s="338"/>
      <c r="C192" s="374" t="s">
        <v>1489</v>
      </c>
      <c r="D192" s="313"/>
      <c r="E192" s="313"/>
      <c r="F192" s="336" t="s">
        <v>1395</v>
      </c>
      <c r="G192" s="313"/>
      <c r="H192" s="313" t="s">
        <v>1490</v>
      </c>
      <c r="I192" s="313" t="s">
        <v>1430</v>
      </c>
      <c r="J192" s="313"/>
      <c r="K192" s="361"/>
    </row>
    <row r="193" s="1" customFormat="1" ht="15" customHeight="1">
      <c r="B193" s="338"/>
      <c r="C193" s="374" t="s">
        <v>1491</v>
      </c>
      <c r="D193" s="313"/>
      <c r="E193" s="313"/>
      <c r="F193" s="336" t="s">
        <v>1401</v>
      </c>
      <c r="G193" s="313"/>
      <c r="H193" s="313" t="s">
        <v>1492</v>
      </c>
      <c r="I193" s="313" t="s">
        <v>1430</v>
      </c>
      <c r="J193" s="313"/>
      <c r="K193" s="361"/>
    </row>
    <row r="194" s="1" customFormat="1" ht="15" customHeight="1">
      <c r="B194" s="367"/>
      <c r="C194" s="376"/>
      <c r="D194" s="347"/>
      <c r="E194" s="347"/>
      <c r="F194" s="347"/>
      <c r="G194" s="347"/>
      <c r="H194" s="347"/>
      <c r="I194" s="347"/>
      <c r="J194" s="347"/>
      <c r="K194" s="368"/>
    </row>
    <row r="195" s="1" customFormat="1" ht="18.75" customHeight="1">
      <c r="B195" s="349"/>
      <c r="C195" s="359"/>
      <c r="D195" s="359"/>
      <c r="E195" s="359"/>
      <c r="F195" s="369"/>
      <c r="G195" s="359"/>
      <c r="H195" s="359"/>
      <c r="I195" s="359"/>
      <c r="J195" s="359"/>
      <c r="K195" s="349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21"/>
      <c r="C197" s="321"/>
      <c r="D197" s="321"/>
      <c r="E197" s="321"/>
      <c r="F197" s="321"/>
      <c r="G197" s="321"/>
      <c r="H197" s="321"/>
      <c r="I197" s="321"/>
      <c r="J197" s="321"/>
      <c r="K197" s="321"/>
    </row>
    <row r="198" s="1" customFormat="1" ht="13.5">
      <c r="B198" s="300"/>
      <c r="C198" s="301"/>
      <c r="D198" s="301"/>
      <c r="E198" s="301"/>
      <c r="F198" s="301"/>
      <c r="G198" s="301"/>
      <c r="H198" s="301"/>
      <c r="I198" s="301"/>
      <c r="J198" s="301"/>
      <c r="K198" s="302"/>
    </row>
    <row r="199" s="1" customFormat="1" ht="21">
      <c r="B199" s="303"/>
      <c r="C199" s="304" t="s">
        <v>1493</v>
      </c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5.5" customHeight="1">
      <c r="B200" s="303"/>
      <c r="C200" s="377" t="s">
        <v>1494</v>
      </c>
      <c r="D200" s="377"/>
      <c r="E200" s="377"/>
      <c r="F200" s="377" t="s">
        <v>1495</v>
      </c>
      <c r="G200" s="378"/>
      <c r="H200" s="377" t="s">
        <v>1496</v>
      </c>
      <c r="I200" s="377"/>
      <c r="J200" s="377"/>
      <c r="K200" s="305"/>
    </row>
    <row r="201" s="1" customFormat="1" ht="5.25" customHeight="1">
      <c r="B201" s="338"/>
      <c r="C201" s="333"/>
      <c r="D201" s="333"/>
      <c r="E201" s="333"/>
      <c r="F201" s="333"/>
      <c r="G201" s="359"/>
      <c r="H201" s="333"/>
      <c r="I201" s="333"/>
      <c r="J201" s="333"/>
      <c r="K201" s="361"/>
    </row>
    <row r="202" s="1" customFormat="1" ht="15" customHeight="1">
      <c r="B202" s="338"/>
      <c r="C202" s="313" t="s">
        <v>1486</v>
      </c>
      <c r="D202" s="313"/>
      <c r="E202" s="313"/>
      <c r="F202" s="336" t="s">
        <v>47</v>
      </c>
      <c r="G202" s="313"/>
      <c r="H202" s="313" t="s">
        <v>1497</v>
      </c>
      <c r="I202" s="313"/>
      <c r="J202" s="313"/>
      <c r="K202" s="361"/>
    </row>
    <row r="203" s="1" customFormat="1" ht="15" customHeight="1">
      <c r="B203" s="338"/>
      <c r="C203" s="313"/>
      <c r="D203" s="313"/>
      <c r="E203" s="313"/>
      <c r="F203" s="336" t="s">
        <v>48</v>
      </c>
      <c r="G203" s="313"/>
      <c r="H203" s="313" t="s">
        <v>1498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51</v>
      </c>
      <c r="G204" s="313"/>
      <c r="H204" s="313" t="s">
        <v>1499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49</v>
      </c>
      <c r="G205" s="313"/>
      <c r="H205" s="313" t="s">
        <v>1500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50</v>
      </c>
      <c r="G206" s="313"/>
      <c r="H206" s="313" t="s">
        <v>1501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/>
      <c r="G207" s="313"/>
      <c r="H207" s="313"/>
      <c r="I207" s="313"/>
      <c r="J207" s="313"/>
      <c r="K207" s="361"/>
    </row>
    <row r="208" s="1" customFormat="1" ht="15" customHeight="1">
      <c r="B208" s="338"/>
      <c r="C208" s="313" t="s">
        <v>1442</v>
      </c>
      <c r="D208" s="313"/>
      <c r="E208" s="313"/>
      <c r="F208" s="336" t="s">
        <v>83</v>
      </c>
      <c r="G208" s="313"/>
      <c r="H208" s="313" t="s">
        <v>1502</v>
      </c>
      <c r="I208" s="313"/>
      <c r="J208" s="313"/>
      <c r="K208" s="361"/>
    </row>
    <row r="209" s="1" customFormat="1" ht="15" customHeight="1">
      <c r="B209" s="338"/>
      <c r="C209" s="313"/>
      <c r="D209" s="313"/>
      <c r="E209" s="313"/>
      <c r="F209" s="336" t="s">
        <v>1340</v>
      </c>
      <c r="G209" s="313"/>
      <c r="H209" s="313" t="s">
        <v>1341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1338</v>
      </c>
      <c r="G210" s="313"/>
      <c r="H210" s="313" t="s">
        <v>1503</v>
      </c>
      <c r="I210" s="313"/>
      <c r="J210" s="313"/>
      <c r="K210" s="361"/>
    </row>
    <row r="211" s="1" customFormat="1" ht="15" customHeight="1">
      <c r="B211" s="379"/>
      <c r="C211" s="313"/>
      <c r="D211" s="313"/>
      <c r="E211" s="313"/>
      <c r="F211" s="336" t="s">
        <v>1342</v>
      </c>
      <c r="G211" s="374"/>
      <c r="H211" s="365" t="s">
        <v>1343</v>
      </c>
      <c r="I211" s="365"/>
      <c r="J211" s="365"/>
      <c r="K211" s="380"/>
    </row>
    <row r="212" s="1" customFormat="1" ht="15" customHeight="1">
      <c r="B212" s="379"/>
      <c r="C212" s="313"/>
      <c r="D212" s="313"/>
      <c r="E212" s="313"/>
      <c r="F212" s="336" t="s">
        <v>558</v>
      </c>
      <c r="G212" s="374"/>
      <c r="H212" s="365" t="s">
        <v>1504</v>
      </c>
      <c r="I212" s="365"/>
      <c r="J212" s="365"/>
      <c r="K212" s="380"/>
    </row>
    <row r="213" s="1" customFormat="1" ht="15" customHeight="1">
      <c r="B213" s="379"/>
      <c r="C213" s="313"/>
      <c r="D213" s="313"/>
      <c r="E213" s="313"/>
      <c r="F213" s="336"/>
      <c r="G213" s="374"/>
      <c r="H213" s="365"/>
      <c r="I213" s="365"/>
      <c r="J213" s="365"/>
      <c r="K213" s="380"/>
    </row>
    <row r="214" s="1" customFormat="1" ht="15" customHeight="1">
      <c r="B214" s="379"/>
      <c r="C214" s="313" t="s">
        <v>1466</v>
      </c>
      <c r="D214" s="313"/>
      <c r="E214" s="313"/>
      <c r="F214" s="336">
        <v>1</v>
      </c>
      <c r="G214" s="374"/>
      <c r="H214" s="365" t="s">
        <v>1505</v>
      </c>
      <c r="I214" s="365"/>
      <c r="J214" s="365"/>
      <c r="K214" s="380"/>
    </row>
    <row r="215" s="1" customFormat="1" ht="15" customHeight="1">
      <c r="B215" s="379"/>
      <c r="C215" s="313"/>
      <c r="D215" s="313"/>
      <c r="E215" s="313"/>
      <c r="F215" s="336">
        <v>2</v>
      </c>
      <c r="G215" s="374"/>
      <c r="H215" s="365" t="s">
        <v>1506</v>
      </c>
      <c r="I215" s="365"/>
      <c r="J215" s="365"/>
      <c r="K215" s="380"/>
    </row>
    <row r="216" s="1" customFormat="1" ht="15" customHeight="1">
      <c r="B216" s="379"/>
      <c r="C216" s="313"/>
      <c r="D216" s="313"/>
      <c r="E216" s="313"/>
      <c r="F216" s="336">
        <v>3</v>
      </c>
      <c r="G216" s="374"/>
      <c r="H216" s="365" t="s">
        <v>1507</v>
      </c>
      <c r="I216" s="365"/>
      <c r="J216" s="365"/>
      <c r="K216" s="380"/>
    </row>
    <row r="217" s="1" customFormat="1" ht="15" customHeight="1">
      <c r="B217" s="379"/>
      <c r="C217" s="313"/>
      <c r="D217" s="313"/>
      <c r="E217" s="313"/>
      <c r="F217" s="336">
        <v>4</v>
      </c>
      <c r="G217" s="374"/>
      <c r="H217" s="365" t="s">
        <v>1508</v>
      </c>
      <c r="I217" s="365"/>
      <c r="J217" s="365"/>
      <c r="K217" s="380"/>
    </row>
    <row r="218" s="1" customFormat="1" ht="12.75" customHeight="1">
      <c r="B218" s="381"/>
      <c r="C218" s="382"/>
      <c r="D218" s="382"/>
      <c r="E218" s="382"/>
      <c r="F218" s="382"/>
      <c r="G218" s="382"/>
      <c r="H218" s="382"/>
      <c r="I218" s="382"/>
      <c r="J218" s="382"/>
      <c r="K218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Biolek</dc:creator>
  <cp:lastModifiedBy>Vojtěch Biolek</cp:lastModifiedBy>
  <dcterms:created xsi:type="dcterms:W3CDTF">2023-10-23T12:20:51Z</dcterms:created>
  <dcterms:modified xsi:type="dcterms:W3CDTF">2023-10-23T12:21:02Z</dcterms:modified>
</cp:coreProperties>
</file>