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 101 1 Pol" sheetId="12" r:id="rId4"/>
    <sheet name="SO 101 2 Pol" sheetId="13" r:id="rId5"/>
    <sheet name="SO 101 3 Pol" sheetId="14" r:id="rId6"/>
    <sheet name="SO 102 1 Pol" sheetId="15" r:id="rId7"/>
    <sheet name="SO 102 2 Pol" sheetId="16" r:id="rId8"/>
    <sheet name="SO 102 3 Pol" sheetId="17" r:id="rId9"/>
    <sheet name="SO 102 4 Pol" sheetId="18" r:id="rId10"/>
    <sheet name="SO 102 4_4A Pol" sheetId="19" r:id="rId11"/>
    <sheet name="SO 102 5 Pol" sheetId="20" r:id="rId12"/>
    <sheet name="SO 301 1 Pol" sheetId="21" r:id="rId13"/>
    <sheet name="SO 302 1 Pol" sheetId="22" r:id="rId14"/>
    <sheet name="SO 401 1 Pol" sheetId="23" r:id="rId15"/>
    <sheet name="SO 401 2 Pol" sheetId="24" r:id="rId16"/>
    <sheet name="SO 402 1 Pol" sheetId="25" r:id="rId17"/>
    <sheet name="SO 402 2 Pol" sheetId="26" r:id="rId18"/>
    <sheet name="SO 403 1 Pol" sheetId="27" r:id="rId19"/>
    <sheet name="SO 403 2 Pol" sheetId="28" r:id="rId20"/>
    <sheet name="SO 411 1 Pol" sheetId="29" r:id="rId21"/>
    <sheet name="SO 603 1 Pol" sheetId="30" r:id="rId22"/>
    <sheet name="SO 603 2 Pol" sheetId="31" r:id="rId23"/>
    <sheet name="SO 801 - 803 1 Pol" sheetId="32" r:id="rId24"/>
  </sheets>
  <externalReferences>
    <externalReference r:id="rId25"/>
  </externalReferences>
  <definedNames>
    <definedName name="CelkemDPHVypocet" localSheetId="1">Stavba!$H$71</definedName>
    <definedName name="CenaCelkem">Stavba!$G$29</definedName>
    <definedName name="CenaCelkemBezDPH">Stavba!$G$28</definedName>
    <definedName name="CenaCelkemVypocet" localSheetId="1">Stavba!$I$71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1 Pol'!$1:$7</definedName>
    <definedName name="_xlnm.Print_Titles" localSheetId="4">'SO 101 2 Pol'!$1:$7</definedName>
    <definedName name="_xlnm.Print_Titles" localSheetId="5">'SO 101 3 Pol'!$1:$7</definedName>
    <definedName name="_xlnm.Print_Titles" localSheetId="6">'SO 102 1 Pol'!$1:$7</definedName>
    <definedName name="_xlnm.Print_Titles" localSheetId="7">'SO 102 2 Pol'!$1:$7</definedName>
    <definedName name="_xlnm.Print_Titles" localSheetId="8">'SO 102 3 Pol'!$1:$7</definedName>
    <definedName name="_xlnm.Print_Titles" localSheetId="9">'SO 102 4 Pol'!$1:$7</definedName>
    <definedName name="_xlnm.Print_Titles" localSheetId="10">'SO 102 4_4A Pol'!$1:$7</definedName>
    <definedName name="_xlnm.Print_Titles" localSheetId="11">'SO 102 5 Pol'!$1:$7</definedName>
    <definedName name="_xlnm.Print_Titles" localSheetId="12">'SO 301 1 Pol'!$1:$7</definedName>
    <definedName name="_xlnm.Print_Titles" localSheetId="13">'SO 302 1 Pol'!$1:$7</definedName>
    <definedName name="_xlnm.Print_Titles" localSheetId="14">'SO 401 1 Pol'!$1:$7</definedName>
    <definedName name="_xlnm.Print_Titles" localSheetId="15">'SO 401 2 Pol'!$1:$7</definedName>
    <definedName name="_xlnm.Print_Titles" localSheetId="16">'SO 402 1 Pol'!$1:$7</definedName>
    <definedName name="_xlnm.Print_Titles" localSheetId="17">'SO 402 2 Pol'!$1:$7</definedName>
    <definedName name="_xlnm.Print_Titles" localSheetId="18">'SO 403 1 Pol'!$1:$7</definedName>
    <definedName name="_xlnm.Print_Titles" localSheetId="19">'SO 403 2 Pol'!$1:$7</definedName>
    <definedName name="_xlnm.Print_Titles" localSheetId="20">'SO 411 1 Pol'!$1:$7</definedName>
    <definedName name="_xlnm.Print_Titles" localSheetId="21">'SO 603 1 Pol'!$1:$7</definedName>
    <definedName name="_xlnm.Print_Titles" localSheetId="22">'SO 603 2 Pol'!$1:$7</definedName>
    <definedName name="_xlnm.Print_Titles" localSheetId="23">'SO 801 - 803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1 Pol'!$A$1:$W$236</definedName>
    <definedName name="_xlnm.Print_Area" localSheetId="4">'SO 101 2 Pol'!$A$1:$W$201</definedName>
    <definedName name="_xlnm.Print_Area" localSheetId="5">'SO 101 3 Pol'!$A$1:$W$27</definedName>
    <definedName name="_xlnm.Print_Area" localSheetId="6">'SO 102 1 Pol'!$A$1:$W$228</definedName>
    <definedName name="_xlnm.Print_Area" localSheetId="7">'SO 102 2 Pol'!$A$1:$W$202</definedName>
    <definedName name="_xlnm.Print_Area" localSheetId="8">'SO 102 3 Pol'!$A$1:$W$216</definedName>
    <definedName name="_xlnm.Print_Area" localSheetId="9">'SO 102 4 Pol'!$A$1:$W$212</definedName>
    <definedName name="_xlnm.Print_Area" localSheetId="10">'SO 102 4_4A Pol'!$A$1:$W$146</definedName>
    <definedName name="_xlnm.Print_Area" localSheetId="11">'SO 102 5 Pol'!$A$1:$W$27</definedName>
    <definedName name="_xlnm.Print_Area" localSheetId="12">'SO 301 1 Pol'!$A$1:$W$387</definedName>
    <definedName name="_xlnm.Print_Area" localSheetId="13">'SO 302 1 Pol'!$A$1:$W$298</definedName>
    <definedName name="_xlnm.Print_Area" localSheetId="14">'SO 401 1 Pol'!$A$1:$W$89</definedName>
    <definedName name="_xlnm.Print_Area" localSheetId="15">'SO 401 2 Pol'!$A$1:$W$24</definedName>
    <definedName name="_xlnm.Print_Area" localSheetId="16">'SO 402 1 Pol'!$A$1:$W$90</definedName>
    <definedName name="_xlnm.Print_Area" localSheetId="17">'SO 402 2 Pol'!$A$1:$W$24</definedName>
    <definedName name="_xlnm.Print_Area" localSheetId="18">'SO 403 1 Pol'!$A$1:$W$91</definedName>
    <definedName name="_xlnm.Print_Area" localSheetId="19">'SO 403 2 Pol'!$A$1:$W$24</definedName>
    <definedName name="_xlnm.Print_Area" localSheetId="20">'SO 411 1 Pol'!$A$1:$W$22</definedName>
    <definedName name="_xlnm.Print_Area" localSheetId="21">'SO 603 1 Pol'!$A$1:$W$65</definedName>
    <definedName name="_xlnm.Print_Area" localSheetId="22">'SO 603 2 Pol'!$A$1:$W$29</definedName>
    <definedName name="_xlnm.Print_Area" localSheetId="23">'SO 801 - 803 1 Pol'!$A$1:$W$257</definedName>
    <definedName name="_xlnm.Print_Area" localSheetId="1">Stavba!$A$1:$J$111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Stavba!$F$71</definedName>
    <definedName name="ZakladDPHZakl">Stavba!$G$25</definedName>
    <definedName name="ZakladDPHZaklVypocet" localSheetId="1">Stavba!$G$71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0" i="1" l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47" i="32"/>
  <c r="G8" i="32"/>
  <c r="I8" i="32"/>
  <c r="O8" i="32"/>
  <c r="Q8" i="32"/>
  <c r="G9" i="32"/>
  <c r="M9" i="32" s="1"/>
  <c r="M8" i="32" s="1"/>
  <c r="I9" i="32"/>
  <c r="K9" i="32"/>
  <c r="K8" i="32" s="1"/>
  <c r="O9" i="32"/>
  <c r="Q9" i="32"/>
  <c r="V9" i="32"/>
  <c r="V8" i="32" s="1"/>
  <c r="G11" i="32"/>
  <c r="M11" i="32" s="1"/>
  <c r="I11" i="32"/>
  <c r="I10" i="32" s="1"/>
  <c r="K11" i="32"/>
  <c r="O11" i="32"/>
  <c r="O10" i="32" s="1"/>
  <c r="Q11" i="32"/>
  <c r="Q10" i="32" s="1"/>
  <c r="V11" i="32"/>
  <c r="G12" i="32"/>
  <c r="M12" i="32" s="1"/>
  <c r="I12" i="32"/>
  <c r="K12" i="32"/>
  <c r="O12" i="32"/>
  <c r="Q12" i="32"/>
  <c r="V12" i="32"/>
  <c r="V10" i="32" s="1"/>
  <c r="G13" i="32"/>
  <c r="I13" i="32"/>
  <c r="K13" i="32"/>
  <c r="K10" i="32" s="1"/>
  <c r="M13" i="32"/>
  <c r="O13" i="32"/>
  <c r="Q13" i="32"/>
  <c r="V13" i="32"/>
  <c r="G14" i="32"/>
  <c r="I14" i="32"/>
  <c r="K14" i="32"/>
  <c r="M14" i="32"/>
  <c r="O14" i="32"/>
  <c r="Q14" i="32"/>
  <c r="V14" i="32"/>
  <c r="G15" i="32"/>
  <c r="M15" i="32" s="1"/>
  <c r="I15" i="32"/>
  <c r="K15" i="32"/>
  <c r="O15" i="32"/>
  <c r="Q15" i="32"/>
  <c r="V15" i="32"/>
  <c r="G16" i="32"/>
  <c r="M16" i="32" s="1"/>
  <c r="I16" i="32"/>
  <c r="K16" i="32"/>
  <c r="O16" i="32"/>
  <c r="Q16" i="32"/>
  <c r="V16" i="32"/>
  <c r="G17" i="32"/>
  <c r="I17" i="32"/>
  <c r="K17" i="32"/>
  <c r="M17" i="32"/>
  <c r="O17" i="32"/>
  <c r="Q17" i="32"/>
  <c r="V17" i="32"/>
  <c r="G18" i="32"/>
  <c r="I18" i="32"/>
  <c r="K18" i="32"/>
  <c r="M18" i="32"/>
  <c r="O18" i="32"/>
  <c r="Q18" i="32"/>
  <c r="V18" i="32"/>
  <c r="G19" i="32"/>
  <c r="M19" i="32" s="1"/>
  <c r="I19" i="32"/>
  <c r="K19" i="32"/>
  <c r="O19" i="32"/>
  <c r="Q19" i="32"/>
  <c r="V19" i="32"/>
  <c r="G20" i="32"/>
  <c r="M20" i="32" s="1"/>
  <c r="I20" i="32"/>
  <c r="K20" i="32"/>
  <c r="O20" i="32"/>
  <c r="Q20" i="32"/>
  <c r="V20" i="32"/>
  <c r="G23" i="32"/>
  <c r="I23" i="32"/>
  <c r="K23" i="32"/>
  <c r="M23" i="32"/>
  <c r="O23" i="32"/>
  <c r="Q23" i="32"/>
  <c r="V23" i="32"/>
  <c r="G24" i="32"/>
  <c r="I24" i="32"/>
  <c r="K24" i="32"/>
  <c r="M24" i="32"/>
  <c r="O24" i="32"/>
  <c r="Q24" i="32"/>
  <c r="V24" i="32"/>
  <c r="G25" i="32"/>
  <c r="M25" i="32" s="1"/>
  <c r="I25" i="32"/>
  <c r="K25" i="32"/>
  <c r="O25" i="32"/>
  <c r="Q25" i="32"/>
  <c r="V25" i="32"/>
  <c r="G26" i="32"/>
  <c r="M26" i="32" s="1"/>
  <c r="I26" i="32"/>
  <c r="K26" i="32"/>
  <c r="O26" i="32"/>
  <c r="Q26" i="32"/>
  <c r="V26" i="32"/>
  <c r="G27" i="32"/>
  <c r="I27" i="32"/>
  <c r="K27" i="32"/>
  <c r="M27" i="32"/>
  <c r="O27" i="32"/>
  <c r="Q27" i="32"/>
  <c r="V27" i="32"/>
  <c r="G30" i="32"/>
  <c r="I30" i="32"/>
  <c r="K30" i="32"/>
  <c r="M30" i="32"/>
  <c r="O30" i="32"/>
  <c r="Q30" i="32"/>
  <c r="V30" i="32"/>
  <c r="G33" i="32"/>
  <c r="M33" i="32" s="1"/>
  <c r="I33" i="32"/>
  <c r="K33" i="32"/>
  <c r="O33" i="32"/>
  <c r="Q33" i="32"/>
  <c r="V33" i="32"/>
  <c r="G34" i="32"/>
  <c r="M34" i="32" s="1"/>
  <c r="I34" i="32"/>
  <c r="K34" i="32"/>
  <c r="O34" i="32"/>
  <c r="Q34" i="32"/>
  <c r="V34" i="32"/>
  <c r="G35" i="32"/>
  <c r="I35" i="32"/>
  <c r="K35" i="32"/>
  <c r="M35" i="32"/>
  <c r="O35" i="32"/>
  <c r="Q35" i="32"/>
  <c r="V35" i="32"/>
  <c r="G36" i="32"/>
  <c r="I36" i="32"/>
  <c r="K36" i="32"/>
  <c r="M36" i="32"/>
  <c r="O36" i="32"/>
  <c r="Q36" i="32"/>
  <c r="V36" i="32"/>
  <c r="G37" i="32"/>
  <c r="M37" i="32" s="1"/>
  <c r="I37" i="32"/>
  <c r="K37" i="32"/>
  <c r="O37" i="32"/>
  <c r="Q37" i="32"/>
  <c r="V37" i="32"/>
  <c r="G38" i="32"/>
  <c r="M38" i="32" s="1"/>
  <c r="I38" i="32"/>
  <c r="K38" i="32"/>
  <c r="O38" i="32"/>
  <c r="Q38" i="32"/>
  <c r="V38" i="32"/>
  <c r="G39" i="32"/>
  <c r="I39" i="32"/>
  <c r="K39" i="32"/>
  <c r="M39" i="32"/>
  <c r="O39" i="32"/>
  <c r="Q39" i="32"/>
  <c r="V39" i="32"/>
  <c r="G40" i="32"/>
  <c r="I40" i="32"/>
  <c r="K40" i="32"/>
  <c r="M40" i="32"/>
  <c r="O40" i="32"/>
  <c r="Q40" i="32"/>
  <c r="V40" i="32"/>
  <c r="G42" i="32"/>
  <c r="M42" i="32" s="1"/>
  <c r="I42" i="32"/>
  <c r="K42" i="32"/>
  <c r="O42" i="32"/>
  <c r="Q42" i="32"/>
  <c r="V42" i="32"/>
  <c r="G43" i="32"/>
  <c r="M43" i="32" s="1"/>
  <c r="I43" i="32"/>
  <c r="K43" i="32"/>
  <c r="O43" i="32"/>
  <c r="Q43" i="32"/>
  <c r="V43" i="32"/>
  <c r="G45" i="32"/>
  <c r="I45" i="32"/>
  <c r="K45" i="32"/>
  <c r="M45" i="32"/>
  <c r="O45" i="32"/>
  <c r="Q45" i="32"/>
  <c r="V45" i="32"/>
  <c r="G47" i="32"/>
  <c r="I47" i="32"/>
  <c r="K47" i="32"/>
  <c r="M47" i="32"/>
  <c r="O47" i="32"/>
  <c r="Q47" i="32"/>
  <c r="V47" i="32"/>
  <c r="G48" i="32"/>
  <c r="M48" i="32" s="1"/>
  <c r="I48" i="32"/>
  <c r="K48" i="32"/>
  <c r="O48" i="32"/>
  <c r="Q48" i="32"/>
  <c r="V48" i="32"/>
  <c r="G51" i="32"/>
  <c r="M51" i="32" s="1"/>
  <c r="I51" i="32"/>
  <c r="K51" i="32"/>
  <c r="O51" i="32"/>
  <c r="Q51" i="32"/>
  <c r="V51" i="32"/>
  <c r="G53" i="32"/>
  <c r="I53" i="32"/>
  <c r="K53" i="32"/>
  <c r="M53" i="32"/>
  <c r="O53" i="32"/>
  <c r="Q53" i="32"/>
  <c r="V53" i="32"/>
  <c r="G55" i="32"/>
  <c r="I55" i="32"/>
  <c r="K55" i="32"/>
  <c r="M55" i="32"/>
  <c r="O55" i="32"/>
  <c r="Q55" i="32"/>
  <c r="V55" i="32"/>
  <c r="G56" i="32"/>
  <c r="M56" i="32" s="1"/>
  <c r="I56" i="32"/>
  <c r="K56" i="32"/>
  <c r="O56" i="32"/>
  <c r="Q56" i="32"/>
  <c r="V56" i="32"/>
  <c r="G60" i="32"/>
  <c r="M60" i="32" s="1"/>
  <c r="I60" i="32"/>
  <c r="K60" i="32"/>
  <c r="O60" i="32"/>
  <c r="Q60" i="32"/>
  <c r="V60" i="32"/>
  <c r="G61" i="32"/>
  <c r="I61" i="32"/>
  <c r="K61" i="32"/>
  <c r="M61" i="32"/>
  <c r="O61" i="32"/>
  <c r="Q61" i="32"/>
  <c r="V61" i="32"/>
  <c r="G63" i="32"/>
  <c r="I63" i="32"/>
  <c r="K63" i="32"/>
  <c r="M63" i="32"/>
  <c r="O63" i="32"/>
  <c r="Q63" i="32"/>
  <c r="V63" i="32"/>
  <c r="G64" i="32"/>
  <c r="M64" i="32" s="1"/>
  <c r="I64" i="32"/>
  <c r="K64" i="32"/>
  <c r="O64" i="32"/>
  <c r="Q64" i="32"/>
  <c r="V64" i="32"/>
  <c r="G66" i="32"/>
  <c r="I66" i="32"/>
  <c r="K66" i="32"/>
  <c r="K65" i="32" s="1"/>
  <c r="M66" i="32"/>
  <c r="O66" i="32"/>
  <c r="Q66" i="32"/>
  <c r="V66" i="32"/>
  <c r="V65" i="32" s="1"/>
  <c r="G68" i="32"/>
  <c r="I68" i="32"/>
  <c r="K68" i="32"/>
  <c r="M68" i="32"/>
  <c r="O68" i="32"/>
  <c r="Q68" i="32"/>
  <c r="V68" i="32"/>
  <c r="G69" i="32"/>
  <c r="G65" i="32" s="1"/>
  <c r="I69" i="32"/>
  <c r="K69" i="32"/>
  <c r="O69" i="32"/>
  <c r="O65" i="32" s="1"/>
  <c r="Q69" i="32"/>
  <c r="V69" i="32"/>
  <c r="G72" i="32"/>
  <c r="M72" i="32" s="1"/>
  <c r="I72" i="32"/>
  <c r="I65" i="32" s="1"/>
  <c r="K72" i="32"/>
  <c r="O72" i="32"/>
  <c r="Q72" i="32"/>
  <c r="Q65" i="32" s="1"/>
  <c r="V72" i="32"/>
  <c r="G77" i="32"/>
  <c r="I77" i="32"/>
  <c r="K77" i="32"/>
  <c r="M77" i="32"/>
  <c r="O77" i="32"/>
  <c r="Q77" i="32"/>
  <c r="V77" i="32"/>
  <c r="G80" i="32"/>
  <c r="I80" i="32"/>
  <c r="K80" i="32"/>
  <c r="M80" i="32"/>
  <c r="O80" i="32"/>
  <c r="Q80" i="32"/>
  <c r="V80" i="32"/>
  <c r="G82" i="32"/>
  <c r="M82" i="32" s="1"/>
  <c r="I82" i="32"/>
  <c r="K82" i="32"/>
  <c r="O82" i="32"/>
  <c r="Q82" i="32"/>
  <c r="V82" i="32"/>
  <c r="G86" i="32"/>
  <c r="I86" i="32"/>
  <c r="I85" i="32" s="1"/>
  <c r="K86" i="32"/>
  <c r="K85" i="32" s="1"/>
  <c r="M86" i="32"/>
  <c r="O86" i="32"/>
  <c r="Q86" i="32"/>
  <c r="Q85" i="32" s="1"/>
  <c r="V86" i="32"/>
  <c r="V85" i="32" s="1"/>
  <c r="G87" i="32"/>
  <c r="I87" i="32"/>
  <c r="K87" i="32"/>
  <c r="M87" i="32"/>
  <c r="O87" i="32"/>
  <c r="Q87" i="32"/>
  <c r="V87" i="32"/>
  <c r="G88" i="32"/>
  <c r="G85" i="32" s="1"/>
  <c r="I88" i="32"/>
  <c r="K88" i="32"/>
  <c r="O88" i="32"/>
  <c r="O85" i="32" s="1"/>
  <c r="Q88" i="32"/>
  <c r="V88" i="32"/>
  <c r="G89" i="32"/>
  <c r="M89" i="32" s="1"/>
  <c r="I89" i="32"/>
  <c r="K89" i="32"/>
  <c r="O89" i="32"/>
  <c r="Q89" i="32"/>
  <c r="V89" i="32"/>
  <c r="G90" i="32"/>
  <c r="I90" i="32"/>
  <c r="K90" i="32"/>
  <c r="M90" i="32"/>
  <c r="O90" i="32"/>
  <c r="Q90" i="32"/>
  <c r="V90" i="32"/>
  <c r="G91" i="32"/>
  <c r="I91" i="32"/>
  <c r="K91" i="32"/>
  <c r="M91" i="32"/>
  <c r="O91" i="32"/>
  <c r="Q91" i="32"/>
  <c r="V91" i="32"/>
  <c r="G93" i="32"/>
  <c r="M93" i="32" s="1"/>
  <c r="I93" i="32"/>
  <c r="K93" i="32"/>
  <c r="O93" i="32"/>
  <c r="Q93" i="32"/>
  <c r="V93" i="32"/>
  <c r="G96" i="32"/>
  <c r="M96" i="32" s="1"/>
  <c r="I96" i="32"/>
  <c r="K96" i="32"/>
  <c r="O96" i="32"/>
  <c r="Q96" i="32"/>
  <c r="V96" i="32"/>
  <c r="G98" i="32"/>
  <c r="I98" i="32"/>
  <c r="K98" i="32"/>
  <c r="M98" i="32"/>
  <c r="O98" i="32"/>
  <c r="Q98" i="32"/>
  <c r="V98" i="32"/>
  <c r="G100" i="32"/>
  <c r="I100" i="32"/>
  <c r="K100" i="32"/>
  <c r="M100" i="32"/>
  <c r="O100" i="32"/>
  <c r="Q100" i="32"/>
  <c r="V100" i="32"/>
  <c r="G101" i="32"/>
  <c r="M101" i="32" s="1"/>
  <c r="I101" i="32"/>
  <c r="K101" i="32"/>
  <c r="O101" i="32"/>
  <c r="Q101" i="32"/>
  <c r="V101" i="32"/>
  <c r="G102" i="32"/>
  <c r="M102" i="32" s="1"/>
  <c r="I102" i="32"/>
  <c r="K102" i="32"/>
  <c r="O102" i="32"/>
  <c r="Q102" i="32"/>
  <c r="V102" i="32"/>
  <c r="G103" i="32"/>
  <c r="I103" i="32"/>
  <c r="K103" i="32"/>
  <c r="M103" i="32"/>
  <c r="O103" i="32"/>
  <c r="Q103" i="32"/>
  <c r="V103" i="32"/>
  <c r="G104" i="32"/>
  <c r="I104" i="32"/>
  <c r="K104" i="32"/>
  <c r="M104" i="32"/>
  <c r="O104" i="32"/>
  <c r="Q104" i="32"/>
  <c r="V104" i="32"/>
  <c r="G105" i="32"/>
  <c r="M105" i="32" s="1"/>
  <c r="I105" i="32"/>
  <c r="K105" i="32"/>
  <c r="O105" i="32"/>
  <c r="Q105" i="32"/>
  <c r="V105" i="32"/>
  <c r="G106" i="32"/>
  <c r="M106" i="32" s="1"/>
  <c r="I106" i="32"/>
  <c r="K106" i="32"/>
  <c r="O106" i="32"/>
  <c r="Q106" i="32"/>
  <c r="V106" i="32"/>
  <c r="G107" i="32"/>
  <c r="I107" i="32"/>
  <c r="K107" i="32"/>
  <c r="M107" i="32"/>
  <c r="O107" i="32"/>
  <c r="Q107" i="32"/>
  <c r="V107" i="32"/>
  <c r="G108" i="32"/>
  <c r="I108" i="32"/>
  <c r="K108" i="32"/>
  <c r="M108" i="32"/>
  <c r="O108" i="32"/>
  <c r="Q108" i="32"/>
  <c r="V108" i="32"/>
  <c r="G109" i="32"/>
  <c r="M109" i="32" s="1"/>
  <c r="I109" i="32"/>
  <c r="K109" i="32"/>
  <c r="O109" i="32"/>
  <c r="Q109" i="32"/>
  <c r="V109" i="32"/>
  <c r="G111" i="32"/>
  <c r="M111" i="32" s="1"/>
  <c r="I111" i="32"/>
  <c r="K111" i="32"/>
  <c r="O111" i="32"/>
  <c r="Q111" i="32"/>
  <c r="V111" i="32"/>
  <c r="G113" i="32"/>
  <c r="I113" i="32"/>
  <c r="K113" i="32"/>
  <c r="M113" i="32"/>
  <c r="O113" i="32"/>
  <c r="Q113" i="32"/>
  <c r="V113" i="32"/>
  <c r="G115" i="32"/>
  <c r="I115" i="32"/>
  <c r="K115" i="32"/>
  <c r="M115" i="32"/>
  <c r="O115" i="32"/>
  <c r="Q115" i="32"/>
  <c r="V115" i="32"/>
  <c r="G117" i="32"/>
  <c r="M117" i="32" s="1"/>
  <c r="I117" i="32"/>
  <c r="I116" i="32" s="1"/>
  <c r="K117" i="32"/>
  <c r="K116" i="32" s="1"/>
  <c r="O117" i="32"/>
  <c r="Q117" i="32"/>
  <c r="Q116" i="32" s="1"/>
  <c r="V117" i="32"/>
  <c r="V116" i="32" s="1"/>
  <c r="G118" i="32"/>
  <c r="I118" i="32"/>
  <c r="K118" i="32"/>
  <c r="M118" i="32"/>
  <c r="O118" i="32"/>
  <c r="Q118" i="32"/>
  <c r="V118" i="32"/>
  <c r="G119" i="32"/>
  <c r="I119" i="32"/>
  <c r="K119" i="32"/>
  <c r="M119" i="32"/>
  <c r="O119" i="32"/>
  <c r="Q119" i="32"/>
  <c r="V119" i="32"/>
  <c r="G120" i="32"/>
  <c r="M120" i="32" s="1"/>
  <c r="I120" i="32"/>
  <c r="K120" i="32"/>
  <c r="O120" i="32"/>
  <c r="O116" i="32" s="1"/>
  <c r="Q120" i="32"/>
  <c r="V120" i="32"/>
  <c r="G121" i="32"/>
  <c r="M121" i="32" s="1"/>
  <c r="I121" i="32"/>
  <c r="K121" i="32"/>
  <c r="O121" i="32"/>
  <c r="Q121" i="32"/>
  <c r="V121" i="32"/>
  <c r="G123" i="32"/>
  <c r="I123" i="32"/>
  <c r="K123" i="32"/>
  <c r="M123" i="32"/>
  <c r="O123" i="32"/>
  <c r="Q123" i="32"/>
  <c r="V123" i="32"/>
  <c r="G125" i="32"/>
  <c r="I125" i="32"/>
  <c r="K125" i="32"/>
  <c r="M125" i="32"/>
  <c r="O125" i="32"/>
  <c r="Q125" i="32"/>
  <c r="V125" i="32"/>
  <c r="G127" i="32"/>
  <c r="M127" i="32" s="1"/>
  <c r="I127" i="32"/>
  <c r="K127" i="32"/>
  <c r="O127" i="32"/>
  <c r="Q127" i="32"/>
  <c r="V127" i="32"/>
  <c r="G129" i="32"/>
  <c r="M129" i="32" s="1"/>
  <c r="I129" i="32"/>
  <c r="K129" i="32"/>
  <c r="O129" i="32"/>
  <c r="Q129" i="32"/>
  <c r="V129" i="32"/>
  <c r="G130" i="32"/>
  <c r="I130" i="32"/>
  <c r="K130" i="32"/>
  <c r="M130" i="32"/>
  <c r="O130" i="32"/>
  <c r="Q130" i="32"/>
  <c r="V130" i="32"/>
  <c r="G131" i="32"/>
  <c r="I131" i="32"/>
  <c r="K131" i="32"/>
  <c r="M131" i="32"/>
  <c r="O131" i="32"/>
  <c r="Q131" i="32"/>
  <c r="V131" i="32"/>
  <c r="G132" i="32"/>
  <c r="M132" i="32" s="1"/>
  <c r="I132" i="32"/>
  <c r="K132" i="32"/>
  <c r="O132" i="32"/>
  <c r="Q132" i="32"/>
  <c r="V132" i="32"/>
  <c r="G133" i="32"/>
  <c r="M133" i="32" s="1"/>
  <c r="I133" i="32"/>
  <c r="K133" i="32"/>
  <c r="O133" i="32"/>
  <c r="Q133" i="32"/>
  <c r="V133" i="32"/>
  <c r="G135" i="32"/>
  <c r="I135" i="32"/>
  <c r="I134" i="32" s="1"/>
  <c r="K135" i="32"/>
  <c r="M135" i="32"/>
  <c r="O135" i="32"/>
  <c r="Q135" i="32"/>
  <c r="Q134" i="32" s="1"/>
  <c r="V135" i="32"/>
  <c r="G136" i="32"/>
  <c r="M136" i="32" s="1"/>
  <c r="I136" i="32"/>
  <c r="K136" i="32"/>
  <c r="O136" i="32"/>
  <c r="O134" i="32" s="1"/>
  <c r="Q136" i="32"/>
  <c r="V136" i="32"/>
  <c r="G137" i="32"/>
  <c r="M137" i="32" s="1"/>
  <c r="I137" i="32"/>
  <c r="K137" i="32"/>
  <c r="O137" i="32"/>
  <c r="Q137" i="32"/>
  <c r="V137" i="32"/>
  <c r="G138" i="32"/>
  <c r="M138" i="32" s="1"/>
  <c r="I138" i="32"/>
  <c r="K138" i="32"/>
  <c r="K134" i="32" s="1"/>
  <c r="O138" i="32"/>
  <c r="Q138" i="32"/>
  <c r="V138" i="32"/>
  <c r="V134" i="32" s="1"/>
  <c r="G139" i="32"/>
  <c r="I139" i="32"/>
  <c r="K139" i="32"/>
  <c r="M139" i="32"/>
  <c r="O139" i="32"/>
  <c r="Q139" i="32"/>
  <c r="V139" i="32"/>
  <c r="G141" i="32"/>
  <c r="M141" i="32" s="1"/>
  <c r="I141" i="32"/>
  <c r="K141" i="32"/>
  <c r="O141" i="32"/>
  <c r="Q141" i="32"/>
  <c r="V141" i="32"/>
  <c r="G142" i="32"/>
  <c r="M142" i="32" s="1"/>
  <c r="I142" i="32"/>
  <c r="K142" i="32"/>
  <c r="O142" i="32"/>
  <c r="Q142" i="32"/>
  <c r="V142" i="32"/>
  <c r="G143" i="32"/>
  <c r="M143" i="32" s="1"/>
  <c r="I143" i="32"/>
  <c r="K143" i="32"/>
  <c r="O143" i="32"/>
  <c r="Q143" i="32"/>
  <c r="V143" i="32"/>
  <c r="G145" i="32"/>
  <c r="I145" i="32"/>
  <c r="K145" i="32"/>
  <c r="M145" i="32"/>
  <c r="O145" i="32"/>
  <c r="Q145" i="32"/>
  <c r="V145" i="32"/>
  <c r="G147" i="32"/>
  <c r="M147" i="32" s="1"/>
  <c r="I147" i="32"/>
  <c r="K147" i="32"/>
  <c r="O147" i="32"/>
  <c r="Q147" i="32"/>
  <c r="V147" i="32"/>
  <c r="G148" i="32"/>
  <c r="M148" i="32" s="1"/>
  <c r="I148" i="32"/>
  <c r="K148" i="32"/>
  <c r="O148" i="32"/>
  <c r="Q148" i="32"/>
  <c r="V148" i="32"/>
  <c r="G151" i="32"/>
  <c r="I151" i="32"/>
  <c r="I150" i="32" s="1"/>
  <c r="K151" i="32"/>
  <c r="M151" i="32"/>
  <c r="O151" i="32"/>
  <c r="Q151" i="32"/>
  <c r="Q150" i="32" s="1"/>
  <c r="V151" i="32"/>
  <c r="G152" i="32"/>
  <c r="M152" i="32" s="1"/>
  <c r="I152" i="32"/>
  <c r="K152" i="32"/>
  <c r="O152" i="32"/>
  <c r="O150" i="32" s="1"/>
  <c r="Q152" i="32"/>
  <c r="V152" i="32"/>
  <c r="G155" i="32"/>
  <c r="I155" i="32"/>
  <c r="K155" i="32"/>
  <c r="M155" i="32"/>
  <c r="O155" i="32"/>
  <c r="Q155" i="32"/>
  <c r="V155" i="32"/>
  <c r="G156" i="32"/>
  <c r="M156" i="32" s="1"/>
  <c r="I156" i="32"/>
  <c r="K156" i="32"/>
  <c r="K150" i="32" s="1"/>
  <c r="O156" i="32"/>
  <c r="Q156" i="32"/>
  <c r="V156" i="32"/>
  <c r="V150" i="32" s="1"/>
  <c r="G157" i="32"/>
  <c r="I157" i="32"/>
  <c r="K157" i="32"/>
  <c r="M157" i="32"/>
  <c r="O157" i="32"/>
  <c r="Q157" i="32"/>
  <c r="V157" i="32"/>
  <c r="G158" i="32"/>
  <c r="O158" i="32"/>
  <c r="G159" i="32"/>
  <c r="I159" i="32"/>
  <c r="I158" i="32" s="1"/>
  <c r="K159" i="32"/>
  <c r="M159" i="32"/>
  <c r="O159" i="32"/>
  <c r="Q159" i="32"/>
  <c r="Q158" i="32" s="1"/>
  <c r="V159" i="32"/>
  <c r="G161" i="32"/>
  <c r="M161" i="32" s="1"/>
  <c r="I161" i="32"/>
  <c r="K161" i="32"/>
  <c r="K158" i="32" s="1"/>
  <c r="O161" i="32"/>
  <c r="Q161" i="32"/>
  <c r="V161" i="32"/>
  <c r="V158" i="32" s="1"/>
  <c r="G163" i="32"/>
  <c r="I163" i="32"/>
  <c r="K163" i="32"/>
  <c r="M163" i="32"/>
  <c r="O163" i="32"/>
  <c r="Q163" i="32"/>
  <c r="V163" i="32"/>
  <c r="G166" i="32"/>
  <c r="I166" i="32"/>
  <c r="I165" i="32" s="1"/>
  <c r="K166" i="32"/>
  <c r="M166" i="32"/>
  <c r="O166" i="32"/>
  <c r="Q166" i="32"/>
  <c r="Q165" i="32" s="1"/>
  <c r="V166" i="32"/>
  <c r="G169" i="32"/>
  <c r="M169" i="32" s="1"/>
  <c r="I169" i="32"/>
  <c r="K169" i="32"/>
  <c r="K165" i="32" s="1"/>
  <c r="O169" i="32"/>
  <c r="Q169" i="32"/>
  <c r="V169" i="32"/>
  <c r="V165" i="32" s="1"/>
  <c r="G171" i="32"/>
  <c r="I171" i="32"/>
  <c r="K171" i="32"/>
  <c r="M171" i="32"/>
  <c r="O171" i="32"/>
  <c r="Q171" i="32"/>
  <c r="V171" i="32"/>
  <c r="G173" i="32"/>
  <c r="M173" i="32" s="1"/>
  <c r="I173" i="32"/>
  <c r="K173" i="32"/>
  <c r="O173" i="32"/>
  <c r="O165" i="32" s="1"/>
  <c r="Q173" i="32"/>
  <c r="V173" i="32"/>
  <c r="G175" i="32"/>
  <c r="I175" i="32"/>
  <c r="K175" i="32"/>
  <c r="M175" i="32"/>
  <c r="O175" i="32"/>
  <c r="Q175" i="32"/>
  <c r="V175" i="32"/>
  <c r="G177" i="32"/>
  <c r="M177" i="32" s="1"/>
  <c r="I177" i="32"/>
  <c r="K177" i="32"/>
  <c r="O177" i="32"/>
  <c r="Q177" i="32"/>
  <c r="V177" i="32"/>
  <c r="G178" i="32"/>
  <c r="I178" i="32"/>
  <c r="K178" i="32"/>
  <c r="M178" i="32"/>
  <c r="O178" i="32"/>
  <c r="Q178" i="32"/>
  <c r="V178" i="32"/>
  <c r="G182" i="32"/>
  <c r="M182" i="32" s="1"/>
  <c r="I182" i="32"/>
  <c r="K182" i="32"/>
  <c r="O182" i="32"/>
  <c r="Q182" i="32"/>
  <c r="V182" i="32"/>
  <c r="G183" i="32"/>
  <c r="I183" i="32"/>
  <c r="K183" i="32"/>
  <c r="M183" i="32"/>
  <c r="O183" i="32"/>
  <c r="Q183" i="32"/>
  <c r="V183" i="32"/>
  <c r="G184" i="32"/>
  <c r="M184" i="32" s="1"/>
  <c r="I184" i="32"/>
  <c r="K184" i="32"/>
  <c r="O184" i="32"/>
  <c r="Q184" i="32"/>
  <c r="V184" i="32"/>
  <c r="I185" i="32"/>
  <c r="Q185" i="32"/>
  <c r="G186" i="32"/>
  <c r="M186" i="32" s="1"/>
  <c r="M185" i="32" s="1"/>
  <c r="I186" i="32"/>
  <c r="K186" i="32"/>
  <c r="K185" i="32" s="1"/>
  <c r="O186" i="32"/>
  <c r="O185" i="32" s="1"/>
  <c r="Q186" i="32"/>
  <c r="V186" i="32"/>
  <c r="V185" i="32" s="1"/>
  <c r="I188" i="32"/>
  <c r="Q188" i="32"/>
  <c r="G189" i="32"/>
  <c r="G188" i="32" s="1"/>
  <c r="I189" i="32"/>
  <c r="K189" i="32"/>
  <c r="K188" i="32" s="1"/>
  <c r="O189" i="32"/>
  <c r="O188" i="32" s="1"/>
  <c r="Q189" i="32"/>
  <c r="V189" i="32"/>
  <c r="V188" i="32" s="1"/>
  <c r="G192" i="32"/>
  <c r="M192" i="32" s="1"/>
  <c r="M191" i="32" s="1"/>
  <c r="I192" i="32"/>
  <c r="K192" i="32"/>
  <c r="K191" i="32" s="1"/>
  <c r="O192" i="32"/>
  <c r="O191" i="32" s="1"/>
  <c r="Q192" i="32"/>
  <c r="V192" i="32"/>
  <c r="V191" i="32" s="1"/>
  <c r="G194" i="32"/>
  <c r="I194" i="32"/>
  <c r="I191" i="32" s="1"/>
  <c r="K194" i="32"/>
  <c r="M194" i="32"/>
  <c r="O194" i="32"/>
  <c r="Q194" i="32"/>
  <c r="Q191" i="32" s="1"/>
  <c r="V194" i="32"/>
  <c r="G196" i="32"/>
  <c r="I196" i="32"/>
  <c r="I195" i="32" s="1"/>
  <c r="K196" i="32"/>
  <c r="M196" i="32"/>
  <c r="O196" i="32"/>
  <c r="Q196" i="32"/>
  <c r="Q195" i="32" s="1"/>
  <c r="V196" i="32"/>
  <c r="G199" i="32"/>
  <c r="M199" i="32" s="1"/>
  <c r="I199" i="32"/>
  <c r="K199" i="32"/>
  <c r="O199" i="32"/>
  <c r="O195" i="32" s="1"/>
  <c r="Q199" i="32"/>
  <c r="V199" i="32"/>
  <c r="G203" i="32"/>
  <c r="I203" i="32"/>
  <c r="K203" i="32"/>
  <c r="M203" i="32"/>
  <c r="O203" i="32"/>
  <c r="Q203" i="32"/>
  <c r="V203" i="32"/>
  <c r="G205" i="32"/>
  <c r="M205" i="32" s="1"/>
  <c r="I205" i="32"/>
  <c r="K205" i="32"/>
  <c r="K195" i="32" s="1"/>
  <c r="O205" i="32"/>
  <c r="Q205" i="32"/>
  <c r="V205" i="32"/>
  <c r="V195" i="32" s="1"/>
  <c r="G207" i="32"/>
  <c r="I207" i="32"/>
  <c r="K207" i="32"/>
  <c r="M207" i="32"/>
  <c r="O207" i="32"/>
  <c r="Q207" i="32"/>
  <c r="V207" i="32"/>
  <c r="G212" i="32"/>
  <c r="I212" i="32"/>
  <c r="I211" i="32" s="1"/>
  <c r="K212" i="32"/>
  <c r="M212" i="32"/>
  <c r="O212" i="32"/>
  <c r="Q212" i="32"/>
  <c r="Q211" i="32" s="1"/>
  <c r="V212" i="32"/>
  <c r="G215" i="32"/>
  <c r="M215" i="32" s="1"/>
  <c r="I215" i="32"/>
  <c r="K215" i="32"/>
  <c r="K211" i="32" s="1"/>
  <c r="O215" i="32"/>
  <c r="Q215" i="32"/>
  <c r="V215" i="32"/>
  <c r="V211" i="32" s="1"/>
  <c r="G216" i="32"/>
  <c r="I216" i="32"/>
  <c r="K216" i="32"/>
  <c r="M216" i="32"/>
  <c r="O216" i="32"/>
  <c r="Q216" i="32"/>
  <c r="V216" i="32"/>
  <c r="G217" i="32"/>
  <c r="M217" i="32" s="1"/>
  <c r="I217" i="32"/>
  <c r="K217" i="32"/>
  <c r="O217" i="32"/>
  <c r="O211" i="32" s="1"/>
  <c r="Q217" i="32"/>
  <c r="V217" i="32"/>
  <c r="G218" i="32"/>
  <c r="I218" i="32"/>
  <c r="K218" i="32"/>
  <c r="M218" i="32"/>
  <c r="O218" i="32"/>
  <c r="Q218" i="32"/>
  <c r="V218" i="32"/>
  <c r="G219" i="32"/>
  <c r="M219" i="32" s="1"/>
  <c r="I219" i="32"/>
  <c r="K219" i="32"/>
  <c r="O219" i="32"/>
  <c r="Q219" i="32"/>
  <c r="V219" i="32"/>
  <c r="G220" i="32"/>
  <c r="I220" i="32"/>
  <c r="K220" i="32"/>
  <c r="M220" i="32"/>
  <c r="O220" i="32"/>
  <c r="Q220" i="32"/>
  <c r="V220" i="32"/>
  <c r="G221" i="32"/>
  <c r="M221" i="32" s="1"/>
  <c r="I221" i="32"/>
  <c r="K221" i="32"/>
  <c r="O221" i="32"/>
  <c r="Q221" i="32"/>
  <c r="V221" i="32"/>
  <c r="G223" i="32"/>
  <c r="I223" i="32"/>
  <c r="K223" i="32"/>
  <c r="M223" i="32"/>
  <c r="O223" i="32"/>
  <c r="Q223" i="32"/>
  <c r="V223" i="32"/>
  <c r="G224" i="32"/>
  <c r="M224" i="32" s="1"/>
  <c r="I224" i="32"/>
  <c r="K224" i="32"/>
  <c r="O224" i="32"/>
  <c r="Q224" i="32"/>
  <c r="V224" i="32"/>
  <c r="G226" i="32"/>
  <c r="I226" i="32"/>
  <c r="K226" i="32"/>
  <c r="M226" i="32"/>
  <c r="O226" i="32"/>
  <c r="Q226" i="32"/>
  <c r="V226" i="32"/>
  <c r="G227" i="32"/>
  <c r="M227" i="32" s="1"/>
  <c r="I227" i="32"/>
  <c r="K227" i="32"/>
  <c r="O227" i="32"/>
  <c r="Q227" i="32"/>
  <c r="V227" i="32"/>
  <c r="G228" i="32"/>
  <c r="I228" i="32"/>
  <c r="K228" i="32"/>
  <c r="M228" i="32"/>
  <c r="O228" i="32"/>
  <c r="Q228" i="32"/>
  <c r="V228" i="32"/>
  <c r="G229" i="32"/>
  <c r="M229" i="32" s="1"/>
  <c r="I229" i="32"/>
  <c r="K229" i="32"/>
  <c r="O229" i="32"/>
  <c r="Q229" i="32"/>
  <c r="V229" i="32"/>
  <c r="G230" i="32"/>
  <c r="I230" i="32"/>
  <c r="K230" i="32"/>
  <c r="M230" i="32"/>
  <c r="O230" i="32"/>
  <c r="Q230" i="32"/>
  <c r="V230" i="32"/>
  <c r="G231" i="32"/>
  <c r="M231" i="32" s="1"/>
  <c r="I231" i="32"/>
  <c r="K231" i="32"/>
  <c r="O231" i="32"/>
  <c r="Q231" i="32"/>
  <c r="V231" i="32"/>
  <c r="G232" i="32"/>
  <c r="I232" i="32"/>
  <c r="K232" i="32"/>
  <c r="M232" i="32"/>
  <c r="O232" i="32"/>
  <c r="Q232" i="32"/>
  <c r="V232" i="32"/>
  <c r="G233" i="32"/>
  <c r="M233" i="32" s="1"/>
  <c r="I233" i="32"/>
  <c r="K233" i="32"/>
  <c r="O233" i="32"/>
  <c r="Q233" i="32"/>
  <c r="V233" i="32"/>
  <c r="G234" i="32"/>
  <c r="I234" i="32"/>
  <c r="K234" i="32"/>
  <c r="M234" i="32"/>
  <c r="O234" i="32"/>
  <c r="Q234" i="32"/>
  <c r="V234" i="32"/>
  <c r="G237" i="32"/>
  <c r="M237" i="32" s="1"/>
  <c r="I237" i="32"/>
  <c r="K237" i="32"/>
  <c r="O237" i="32"/>
  <c r="Q237" i="32"/>
  <c r="V237" i="32"/>
  <c r="G238" i="32"/>
  <c r="I238" i="32"/>
  <c r="K238" i="32"/>
  <c r="M238" i="32"/>
  <c r="O238" i="32"/>
  <c r="Q238" i="32"/>
  <c r="V238" i="32"/>
  <c r="G242" i="32"/>
  <c r="K242" i="32"/>
  <c r="O242" i="32"/>
  <c r="V242" i="32"/>
  <c r="G243" i="32"/>
  <c r="I243" i="32"/>
  <c r="I242" i="32" s="1"/>
  <c r="K243" i="32"/>
  <c r="M243" i="32"/>
  <c r="M242" i="32" s="1"/>
  <c r="O243" i="32"/>
  <c r="Q243" i="32"/>
  <c r="Q242" i="32" s="1"/>
  <c r="V243" i="32"/>
  <c r="G244" i="32"/>
  <c r="K244" i="32"/>
  <c r="O244" i="32"/>
  <c r="V244" i="32"/>
  <c r="G245" i="32"/>
  <c r="I245" i="32"/>
  <c r="I244" i="32" s="1"/>
  <c r="K245" i="32"/>
  <c r="M245" i="32"/>
  <c r="M244" i="32" s="1"/>
  <c r="O245" i="32"/>
  <c r="Q245" i="32"/>
  <c r="Q244" i="32" s="1"/>
  <c r="V245" i="32"/>
  <c r="AE247" i="32"/>
  <c r="G19" i="31"/>
  <c r="BA17" i="31"/>
  <c r="BA10" i="31"/>
  <c r="G8" i="31"/>
  <c r="O8" i="31"/>
  <c r="G9" i="31"/>
  <c r="M9" i="31" s="1"/>
  <c r="M8" i="31" s="1"/>
  <c r="I9" i="31"/>
  <c r="I8" i="31" s="1"/>
  <c r="K9" i="31"/>
  <c r="K8" i="31" s="1"/>
  <c r="O9" i="31"/>
  <c r="Q9" i="31"/>
  <c r="Q8" i="31" s="1"/>
  <c r="V9" i="31"/>
  <c r="V8" i="31" s="1"/>
  <c r="G11" i="31"/>
  <c r="I11" i="31"/>
  <c r="K11" i="31"/>
  <c r="M11" i="31"/>
  <c r="O11" i="31"/>
  <c r="Q11" i="31"/>
  <c r="V11" i="31"/>
  <c r="G13" i="31"/>
  <c r="I13" i="31"/>
  <c r="K13" i="31"/>
  <c r="M13" i="31"/>
  <c r="O13" i="31"/>
  <c r="Q13" i="31"/>
  <c r="V13" i="31"/>
  <c r="G15" i="31"/>
  <c r="O15" i="31"/>
  <c r="G16" i="31"/>
  <c r="M16" i="31" s="1"/>
  <c r="M15" i="31" s="1"/>
  <c r="I16" i="31"/>
  <c r="I15" i="31" s="1"/>
  <c r="K16" i="31"/>
  <c r="K15" i="31" s="1"/>
  <c r="O16" i="31"/>
  <c r="Q16" i="31"/>
  <c r="Q15" i="31" s="1"/>
  <c r="V16" i="31"/>
  <c r="V15" i="31" s="1"/>
  <c r="AE19" i="31"/>
  <c r="AF19" i="31"/>
  <c r="G55" i="30"/>
  <c r="G9" i="30"/>
  <c r="M9" i="30" s="1"/>
  <c r="I9" i="30"/>
  <c r="I8" i="30" s="1"/>
  <c r="K9" i="30"/>
  <c r="K8" i="30" s="1"/>
  <c r="O9" i="30"/>
  <c r="Q9" i="30"/>
  <c r="Q8" i="30" s="1"/>
  <c r="V9" i="30"/>
  <c r="V8" i="30" s="1"/>
  <c r="G11" i="30"/>
  <c r="I11" i="30"/>
  <c r="K11" i="30"/>
  <c r="M11" i="30"/>
  <c r="O11" i="30"/>
  <c r="Q11" i="30"/>
  <c r="V11" i="30"/>
  <c r="G13" i="30"/>
  <c r="I13" i="30"/>
  <c r="K13" i="30"/>
  <c r="M13" i="30"/>
  <c r="O13" i="30"/>
  <c r="Q13" i="30"/>
  <c r="V13" i="30"/>
  <c r="G14" i="30"/>
  <c r="G8" i="30" s="1"/>
  <c r="I14" i="30"/>
  <c r="K14" i="30"/>
  <c r="O14" i="30"/>
  <c r="O8" i="30" s="1"/>
  <c r="Q14" i="30"/>
  <c r="V14" i="30"/>
  <c r="G15" i="30"/>
  <c r="M15" i="30" s="1"/>
  <c r="I15" i="30"/>
  <c r="K15" i="30"/>
  <c r="O15" i="30"/>
  <c r="Q15" i="30"/>
  <c r="V15" i="30"/>
  <c r="G16" i="30"/>
  <c r="I16" i="30"/>
  <c r="K16" i="30"/>
  <c r="M16" i="30"/>
  <c r="O16" i="30"/>
  <c r="Q16" i="30"/>
  <c r="V16" i="30"/>
  <c r="G18" i="30"/>
  <c r="I18" i="30"/>
  <c r="K18" i="30"/>
  <c r="M18" i="30"/>
  <c r="O18" i="30"/>
  <c r="Q18" i="30"/>
  <c r="V18" i="30"/>
  <c r="G19" i="30"/>
  <c r="M19" i="30" s="1"/>
  <c r="I19" i="30"/>
  <c r="K19" i="30"/>
  <c r="O19" i="30"/>
  <c r="Q19" i="30"/>
  <c r="V19" i="30"/>
  <c r="G20" i="30"/>
  <c r="I20" i="30"/>
  <c r="K20" i="30"/>
  <c r="M20" i="30"/>
  <c r="O20" i="30"/>
  <c r="Q20" i="30"/>
  <c r="V20" i="30"/>
  <c r="G22" i="30"/>
  <c r="I22" i="30"/>
  <c r="I21" i="30" s="1"/>
  <c r="K22" i="30"/>
  <c r="M22" i="30"/>
  <c r="O22" i="30"/>
  <c r="Q22" i="30"/>
  <c r="Q21" i="30" s="1"/>
  <c r="V22" i="30"/>
  <c r="G23" i="30"/>
  <c r="G21" i="30" s="1"/>
  <c r="I23" i="30"/>
  <c r="K23" i="30"/>
  <c r="O23" i="30"/>
  <c r="O21" i="30" s="1"/>
  <c r="Q23" i="30"/>
  <c r="V23" i="30"/>
  <c r="G24" i="30"/>
  <c r="I24" i="30"/>
  <c r="K24" i="30"/>
  <c r="M24" i="30"/>
  <c r="O24" i="30"/>
  <c r="Q24" i="30"/>
  <c r="V24" i="30"/>
  <c r="G25" i="30"/>
  <c r="M25" i="30" s="1"/>
  <c r="I25" i="30"/>
  <c r="K25" i="30"/>
  <c r="K21" i="30" s="1"/>
  <c r="O25" i="30"/>
  <c r="Q25" i="30"/>
  <c r="V25" i="30"/>
  <c r="V21" i="30" s="1"/>
  <c r="G30" i="30"/>
  <c r="G29" i="30" s="1"/>
  <c r="I30" i="30"/>
  <c r="I29" i="30" s="1"/>
  <c r="K30" i="30"/>
  <c r="K29" i="30" s="1"/>
  <c r="O30" i="30"/>
  <c r="O29" i="30" s="1"/>
  <c r="Q30" i="30"/>
  <c r="Q29" i="30" s="1"/>
  <c r="V30" i="30"/>
  <c r="V29" i="30" s="1"/>
  <c r="I31" i="30"/>
  <c r="Q31" i="30"/>
  <c r="G32" i="30"/>
  <c r="G31" i="30" s="1"/>
  <c r="I32" i="30"/>
  <c r="K32" i="30"/>
  <c r="K31" i="30" s="1"/>
  <c r="M32" i="30"/>
  <c r="M31" i="30" s="1"/>
  <c r="O32" i="30"/>
  <c r="O31" i="30" s="1"/>
  <c r="Q32" i="30"/>
  <c r="V32" i="30"/>
  <c r="V31" i="30" s="1"/>
  <c r="G34" i="30"/>
  <c r="G33" i="30" s="1"/>
  <c r="I34" i="30"/>
  <c r="I33" i="30" s="1"/>
  <c r="K34" i="30"/>
  <c r="K33" i="30" s="1"/>
  <c r="O34" i="30"/>
  <c r="O33" i="30" s="1"/>
  <c r="Q34" i="30"/>
  <c r="Q33" i="30" s="1"/>
  <c r="V34" i="30"/>
  <c r="V33" i="30" s="1"/>
  <c r="G35" i="30"/>
  <c r="I35" i="30"/>
  <c r="K35" i="30"/>
  <c r="M35" i="30"/>
  <c r="O35" i="30"/>
  <c r="Q35" i="30"/>
  <c r="V35" i="30"/>
  <c r="G36" i="30"/>
  <c r="I36" i="30"/>
  <c r="K36" i="30"/>
  <c r="M36" i="30"/>
  <c r="O36" i="30"/>
  <c r="Q36" i="30"/>
  <c r="V36" i="30"/>
  <c r="G37" i="30"/>
  <c r="I37" i="30"/>
  <c r="K37" i="30"/>
  <c r="M37" i="30"/>
  <c r="O37" i="30"/>
  <c r="Q37" i="30"/>
  <c r="V37" i="30"/>
  <c r="G38" i="30"/>
  <c r="M38" i="30" s="1"/>
  <c r="I38" i="30"/>
  <c r="K38" i="30"/>
  <c r="O38" i="30"/>
  <c r="Q38" i="30"/>
  <c r="V38" i="30"/>
  <c r="G39" i="30"/>
  <c r="I39" i="30"/>
  <c r="K39" i="30"/>
  <c r="M39" i="30"/>
  <c r="O39" i="30"/>
  <c r="Q39" i="30"/>
  <c r="V39" i="30"/>
  <c r="G40" i="30"/>
  <c r="I40" i="30"/>
  <c r="K40" i="30"/>
  <c r="M40" i="30"/>
  <c r="O40" i="30"/>
  <c r="Q40" i="30"/>
  <c r="V40" i="30"/>
  <c r="G41" i="30"/>
  <c r="I41" i="30"/>
  <c r="K41" i="30"/>
  <c r="M41" i="30"/>
  <c r="O41" i="30"/>
  <c r="Q41" i="30"/>
  <c r="V41" i="30"/>
  <c r="G42" i="30"/>
  <c r="M42" i="30" s="1"/>
  <c r="I42" i="30"/>
  <c r="K42" i="30"/>
  <c r="O42" i="30"/>
  <c r="Q42" i="30"/>
  <c r="V42" i="30"/>
  <c r="G43" i="30"/>
  <c r="I43" i="30"/>
  <c r="K43" i="30"/>
  <c r="M43" i="30"/>
  <c r="O43" i="30"/>
  <c r="Q43" i="30"/>
  <c r="V43" i="30"/>
  <c r="G44" i="30"/>
  <c r="I44" i="30"/>
  <c r="K44" i="30"/>
  <c r="M44" i="30"/>
  <c r="O44" i="30"/>
  <c r="Q44" i="30"/>
  <c r="V44" i="30"/>
  <c r="G45" i="30"/>
  <c r="I45" i="30"/>
  <c r="K45" i="30"/>
  <c r="M45" i="30"/>
  <c r="O45" i="30"/>
  <c r="Q45" i="30"/>
  <c r="V45" i="30"/>
  <c r="G46" i="30"/>
  <c r="M46" i="30" s="1"/>
  <c r="I46" i="30"/>
  <c r="K46" i="30"/>
  <c r="O46" i="30"/>
  <c r="Q46" i="30"/>
  <c r="V46" i="30"/>
  <c r="G47" i="30"/>
  <c r="I47" i="30"/>
  <c r="K47" i="30"/>
  <c r="M47" i="30"/>
  <c r="O47" i="30"/>
  <c r="Q47" i="30"/>
  <c r="V47" i="30"/>
  <c r="G52" i="30"/>
  <c r="G51" i="30" s="1"/>
  <c r="I52" i="30"/>
  <c r="I51" i="30" s="1"/>
  <c r="K52" i="30"/>
  <c r="M52" i="30"/>
  <c r="O52" i="30"/>
  <c r="O51" i="30" s="1"/>
  <c r="Q52" i="30"/>
  <c r="Q51" i="30" s="1"/>
  <c r="V52" i="30"/>
  <c r="G53" i="30"/>
  <c r="M53" i="30" s="1"/>
  <c r="I53" i="30"/>
  <c r="K53" i="30"/>
  <c r="K51" i="30" s="1"/>
  <c r="O53" i="30"/>
  <c r="Q53" i="30"/>
  <c r="V53" i="30"/>
  <c r="V51" i="30" s="1"/>
  <c r="AE55" i="30"/>
  <c r="AF55" i="30"/>
  <c r="G12" i="29"/>
  <c r="G8" i="29"/>
  <c r="O8" i="29"/>
  <c r="G9" i="29"/>
  <c r="M9" i="29" s="1"/>
  <c r="M8" i="29" s="1"/>
  <c r="I9" i="29"/>
  <c r="I8" i="29" s="1"/>
  <c r="K9" i="29"/>
  <c r="K8" i="29" s="1"/>
  <c r="O9" i="29"/>
  <c r="Q9" i="29"/>
  <c r="Q8" i="29" s="1"/>
  <c r="V9" i="29"/>
  <c r="V8" i="29" s="1"/>
  <c r="AE12" i="29"/>
  <c r="AF12" i="29"/>
  <c r="G14" i="28"/>
  <c r="BA10" i="28"/>
  <c r="G8" i="28"/>
  <c r="O8" i="28"/>
  <c r="G9" i="28"/>
  <c r="M9" i="28" s="1"/>
  <c r="M8" i="28" s="1"/>
  <c r="I9" i="28"/>
  <c r="I8" i="28" s="1"/>
  <c r="K9" i="28"/>
  <c r="K8" i="28" s="1"/>
  <c r="O9" i="28"/>
  <c r="Q9" i="28"/>
  <c r="Q8" i="28" s="1"/>
  <c r="V9" i="28"/>
  <c r="V8" i="28" s="1"/>
  <c r="G11" i="28"/>
  <c r="I11" i="28"/>
  <c r="K11" i="28"/>
  <c r="M11" i="28"/>
  <c r="O11" i="28"/>
  <c r="Q11" i="28"/>
  <c r="V11" i="28"/>
  <c r="G12" i="28"/>
  <c r="I12" i="28"/>
  <c r="K12" i="28"/>
  <c r="M12" i="28"/>
  <c r="O12" i="28"/>
  <c r="Q12" i="28"/>
  <c r="V12" i="28"/>
  <c r="AE14" i="28"/>
  <c r="AF14" i="28"/>
  <c r="G81" i="27"/>
  <c r="G8" i="27"/>
  <c r="O8" i="27"/>
  <c r="G9" i="27"/>
  <c r="M9" i="27" s="1"/>
  <c r="M8" i="27" s="1"/>
  <c r="I9" i="27"/>
  <c r="I8" i="27" s="1"/>
  <c r="K9" i="27"/>
  <c r="K8" i="27" s="1"/>
  <c r="O9" i="27"/>
  <c r="Q9" i="27"/>
  <c r="Q8" i="27" s="1"/>
  <c r="V9" i="27"/>
  <c r="V8" i="27" s="1"/>
  <c r="G10" i="27"/>
  <c r="K10" i="27"/>
  <c r="O10" i="27"/>
  <c r="V10" i="27"/>
  <c r="G11" i="27"/>
  <c r="I11" i="27"/>
  <c r="I10" i="27" s="1"/>
  <c r="K11" i="27"/>
  <c r="M11" i="27"/>
  <c r="M10" i="27" s="1"/>
  <c r="O11" i="27"/>
  <c r="Q11" i="27"/>
  <c r="Q10" i="27" s="1"/>
  <c r="V11" i="27"/>
  <c r="G12" i="27"/>
  <c r="O12" i="27"/>
  <c r="G13" i="27"/>
  <c r="I13" i="27"/>
  <c r="I12" i="27" s="1"/>
  <c r="K13" i="27"/>
  <c r="M13" i="27"/>
  <c r="O13" i="27"/>
  <c r="Q13" i="27"/>
  <c r="Q12" i="27" s="1"/>
  <c r="V13" i="27"/>
  <c r="G14" i="27"/>
  <c r="M14" i="27" s="1"/>
  <c r="I14" i="27"/>
  <c r="K14" i="27"/>
  <c r="K12" i="27" s="1"/>
  <c r="O14" i="27"/>
  <c r="Q14" i="27"/>
  <c r="V14" i="27"/>
  <c r="V12" i="27" s="1"/>
  <c r="G16" i="27"/>
  <c r="G15" i="27" s="1"/>
  <c r="I16" i="27"/>
  <c r="I15" i="27" s="1"/>
  <c r="K16" i="27"/>
  <c r="K15" i="27" s="1"/>
  <c r="O16" i="27"/>
  <c r="O15" i="27" s="1"/>
  <c r="Q16" i="27"/>
  <c r="Q15" i="27" s="1"/>
  <c r="V16" i="27"/>
  <c r="V15" i="27" s="1"/>
  <c r="G17" i="27"/>
  <c r="I17" i="27"/>
  <c r="K17" i="27"/>
  <c r="M17" i="27"/>
  <c r="O17" i="27"/>
  <c r="Q17" i="27"/>
  <c r="V17" i="27"/>
  <c r="G18" i="27"/>
  <c r="I18" i="27"/>
  <c r="K18" i="27"/>
  <c r="M18" i="27"/>
  <c r="O18" i="27"/>
  <c r="Q18" i="27"/>
  <c r="V18" i="27"/>
  <c r="G19" i="27"/>
  <c r="I19" i="27"/>
  <c r="K19" i="27"/>
  <c r="M19" i="27"/>
  <c r="O19" i="27"/>
  <c r="Q19" i="27"/>
  <c r="V19" i="27"/>
  <c r="G20" i="27"/>
  <c r="M20" i="27" s="1"/>
  <c r="I20" i="27"/>
  <c r="K20" i="27"/>
  <c r="O20" i="27"/>
  <c r="Q20" i="27"/>
  <c r="V20" i="27"/>
  <c r="G21" i="27"/>
  <c r="I21" i="27"/>
  <c r="K21" i="27"/>
  <c r="M21" i="27"/>
  <c r="O21" i="27"/>
  <c r="Q21" i="27"/>
  <c r="V21" i="27"/>
  <c r="G22" i="27"/>
  <c r="I22" i="27"/>
  <c r="K22" i="27"/>
  <c r="M22" i="27"/>
  <c r="O22" i="27"/>
  <c r="Q22" i="27"/>
  <c r="V22" i="27"/>
  <c r="G23" i="27"/>
  <c r="I23" i="27"/>
  <c r="K23" i="27"/>
  <c r="M23" i="27"/>
  <c r="O23" i="27"/>
  <c r="Q23" i="27"/>
  <c r="V23" i="27"/>
  <c r="G24" i="27"/>
  <c r="M24" i="27" s="1"/>
  <c r="I24" i="27"/>
  <c r="K24" i="27"/>
  <c r="O24" i="27"/>
  <c r="Q24" i="27"/>
  <c r="V24" i="27"/>
  <c r="G25" i="27"/>
  <c r="I25" i="27"/>
  <c r="K25" i="27"/>
  <c r="M25" i="27"/>
  <c r="O25" i="27"/>
  <c r="Q25" i="27"/>
  <c r="V25" i="27"/>
  <c r="G26" i="27"/>
  <c r="I26" i="27"/>
  <c r="K26" i="27"/>
  <c r="M26" i="27"/>
  <c r="O26" i="27"/>
  <c r="Q26" i="27"/>
  <c r="V26" i="27"/>
  <c r="G27" i="27"/>
  <c r="I27" i="27"/>
  <c r="K27" i="27"/>
  <c r="M27" i="27"/>
  <c r="O27" i="27"/>
  <c r="Q27" i="27"/>
  <c r="V27" i="27"/>
  <c r="G28" i="27"/>
  <c r="M28" i="27" s="1"/>
  <c r="I28" i="27"/>
  <c r="K28" i="27"/>
  <c r="O28" i="27"/>
  <c r="Q28" i="27"/>
  <c r="V28" i="27"/>
  <c r="G29" i="27"/>
  <c r="I29" i="27"/>
  <c r="K29" i="27"/>
  <c r="M29" i="27"/>
  <c r="O29" i="27"/>
  <c r="Q29" i="27"/>
  <c r="V29" i="27"/>
  <c r="G30" i="27"/>
  <c r="I30" i="27"/>
  <c r="K30" i="27"/>
  <c r="M30" i="27"/>
  <c r="O30" i="27"/>
  <c r="Q30" i="27"/>
  <c r="V30" i="27"/>
  <c r="G31" i="27"/>
  <c r="I31" i="27"/>
  <c r="K31" i="27"/>
  <c r="M31" i="27"/>
  <c r="O31" i="27"/>
  <c r="Q31" i="27"/>
  <c r="V31" i="27"/>
  <c r="G32" i="27"/>
  <c r="M32" i="27" s="1"/>
  <c r="I32" i="27"/>
  <c r="K32" i="27"/>
  <c r="O32" i="27"/>
  <c r="Q32" i="27"/>
  <c r="V32" i="27"/>
  <c r="G33" i="27"/>
  <c r="I33" i="27"/>
  <c r="K33" i="27"/>
  <c r="M33" i="27"/>
  <c r="O33" i="27"/>
  <c r="Q33" i="27"/>
  <c r="V33" i="27"/>
  <c r="G35" i="27"/>
  <c r="I35" i="27"/>
  <c r="I34" i="27" s="1"/>
  <c r="K35" i="27"/>
  <c r="M35" i="27"/>
  <c r="O35" i="27"/>
  <c r="Q35" i="27"/>
  <c r="Q34" i="27" s="1"/>
  <c r="V35" i="27"/>
  <c r="G36" i="27"/>
  <c r="G34" i="27" s="1"/>
  <c r="I36" i="27"/>
  <c r="K36" i="27"/>
  <c r="K34" i="27" s="1"/>
  <c r="O36" i="27"/>
  <c r="O34" i="27" s="1"/>
  <c r="Q36" i="27"/>
  <c r="V36" i="27"/>
  <c r="V34" i="27" s="1"/>
  <c r="G37" i="27"/>
  <c r="I37" i="27"/>
  <c r="K37" i="27"/>
  <c r="M37" i="27"/>
  <c r="O37" i="27"/>
  <c r="Q37" i="27"/>
  <c r="V37" i="27"/>
  <c r="G38" i="27"/>
  <c r="M38" i="27" s="1"/>
  <c r="I38" i="27"/>
  <c r="K38" i="27"/>
  <c r="O38" i="27"/>
  <c r="Q38" i="27"/>
  <c r="V38" i="27"/>
  <c r="G39" i="27"/>
  <c r="I39" i="27"/>
  <c r="K39" i="27"/>
  <c r="M39" i="27"/>
  <c r="O39" i="27"/>
  <c r="Q39" i="27"/>
  <c r="V39" i="27"/>
  <c r="G40" i="27"/>
  <c r="M40" i="27" s="1"/>
  <c r="I40" i="27"/>
  <c r="K40" i="27"/>
  <c r="O40" i="27"/>
  <c r="Q40" i="27"/>
  <c r="V40" i="27"/>
  <c r="G41" i="27"/>
  <c r="I41" i="27"/>
  <c r="K41" i="27"/>
  <c r="M41" i="27"/>
  <c r="O41" i="27"/>
  <c r="Q41" i="27"/>
  <c r="V41" i="27"/>
  <c r="G43" i="27"/>
  <c r="M43" i="27" s="1"/>
  <c r="I43" i="27"/>
  <c r="K43" i="27"/>
  <c r="O43" i="27"/>
  <c r="Q43" i="27"/>
  <c r="V43" i="27"/>
  <c r="G44" i="27"/>
  <c r="I44" i="27"/>
  <c r="K44" i="27"/>
  <c r="M44" i="27"/>
  <c r="O44" i="27"/>
  <c r="Q44" i="27"/>
  <c r="V44" i="27"/>
  <c r="G45" i="27"/>
  <c r="M45" i="27" s="1"/>
  <c r="I45" i="27"/>
  <c r="K45" i="27"/>
  <c r="O45" i="27"/>
  <c r="Q45" i="27"/>
  <c r="V45" i="27"/>
  <c r="G46" i="27"/>
  <c r="I46" i="27"/>
  <c r="K46" i="27"/>
  <c r="M46" i="27"/>
  <c r="O46" i="27"/>
  <c r="Q46" i="27"/>
  <c r="V46" i="27"/>
  <c r="G47" i="27"/>
  <c r="I47" i="27"/>
  <c r="K47" i="27"/>
  <c r="M47" i="27"/>
  <c r="O47" i="27"/>
  <c r="Q47" i="27"/>
  <c r="V47" i="27"/>
  <c r="G49" i="27"/>
  <c r="M49" i="27" s="1"/>
  <c r="I49" i="27"/>
  <c r="K49" i="27"/>
  <c r="O49" i="27"/>
  <c r="Q49" i="27"/>
  <c r="V49" i="27"/>
  <c r="G50" i="27"/>
  <c r="M50" i="27" s="1"/>
  <c r="I50" i="27"/>
  <c r="K50" i="27"/>
  <c r="O50" i="27"/>
  <c r="Q50" i="27"/>
  <c r="V50" i="27"/>
  <c r="G51" i="27"/>
  <c r="I51" i="27"/>
  <c r="K51" i="27"/>
  <c r="M51" i="27"/>
  <c r="O51" i="27"/>
  <c r="Q51" i="27"/>
  <c r="V51" i="27"/>
  <c r="G52" i="27"/>
  <c r="I52" i="27"/>
  <c r="K52" i="27"/>
  <c r="M52" i="27"/>
  <c r="O52" i="27"/>
  <c r="Q52" i="27"/>
  <c r="V52" i="27"/>
  <c r="G53" i="27"/>
  <c r="M53" i="27" s="1"/>
  <c r="I53" i="27"/>
  <c r="K53" i="27"/>
  <c r="O53" i="27"/>
  <c r="Q53" i="27"/>
  <c r="V53" i="27"/>
  <c r="G54" i="27"/>
  <c r="M54" i="27" s="1"/>
  <c r="I54" i="27"/>
  <c r="K54" i="27"/>
  <c r="O54" i="27"/>
  <c r="Q54" i="27"/>
  <c r="V54" i="27"/>
  <c r="G55" i="27"/>
  <c r="I55" i="27"/>
  <c r="K55" i="27"/>
  <c r="M55" i="27"/>
  <c r="O55" i="27"/>
  <c r="Q55" i="27"/>
  <c r="V55" i="27"/>
  <c r="G57" i="27"/>
  <c r="I57" i="27"/>
  <c r="K57" i="27"/>
  <c r="M57" i="27"/>
  <c r="O57" i="27"/>
  <c r="Q57" i="27"/>
  <c r="V57" i="27"/>
  <c r="G58" i="27"/>
  <c r="M58" i="27" s="1"/>
  <c r="I58" i="27"/>
  <c r="K58" i="27"/>
  <c r="O58" i="27"/>
  <c r="Q58" i="27"/>
  <c r="V58" i="27"/>
  <c r="G59" i="27"/>
  <c r="M59" i="27" s="1"/>
  <c r="I59" i="27"/>
  <c r="K59" i="27"/>
  <c r="O59" i="27"/>
  <c r="Q59" i="27"/>
  <c r="V59" i="27"/>
  <c r="G60" i="27"/>
  <c r="I60" i="27"/>
  <c r="K60" i="27"/>
  <c r="M60" i="27"/>
  <c r="O60" i="27"/>
  <c r="Q60" i="27"/>
  <c r="V60" i="27"/>
  <c r="G61" i="27"/>
  <c r="I61" i="27"/>
  <c r="K61" i="27"/>
  <c r="M61" i="27"/>
  <c r="O61" i="27"/>
  <c r="Q61" i="27"/>
  <c r="V61" i="27"/>
  <c r="G62" i="27"/>
  <c r="M62" i="27" s="1"/>
  <c r="I62" i="27"/>
  <c r="K62" i="27"/>
  <c r="O62" i="27"/>
  <c r="Q62" i="27"/>
  <c r="V62" i="27"/>
  <c r="G63" i="27"/>
  <c r="M63" i="27" s="1"/>
  <c r="I63" i="27"/>
  <c r="K63" i="27"/>
  <c r="O63" i="27"/>
  <c r="Q63" i="27"/>
  <c r="V63" i="27"/>
  <c r="G64" i="27"/>
  <c r="I64" i="27"/>
  <c r="K64" i="27"/>
  <c r="M64" i="27"/>
  <c r="O64" i="27"/>
  <c r="Q64" i="27"/>
  <c r="V64" i="27"/>
  <c r="G66" i="27"/>
  <c r="I66" i="27"/>
  <c r="K66" i="27"/>
  <c r="M66" i="27"/>
  <c r="O66" i="27"/>
  <c r="Q66" i="27"/>
  <c r="V66" i="27"/>
  <c r="G68" i="27"/>
  <c r="M68" i="27" s="1"/>
  <c r="I68" i="27"/>
  <c r="K68" i="27"/>
  <c r="O68" i="27"/>
  <c r="Q68" i="27"/>
  <c r="V68" i="27"/>
  <c r="G69" i="27"/>
  <c r="M69" i="27" s="1"/>
  <c r="I69" i="27"/>
  <c r="K69" i="27"/>
  <c r="O69" i="27"/>
  <c r="Q69" i="27"/>
  <c r="V69" i="27"/>
  <c r="G70" i="27"/>
  <c r="I70" i="27"/>
  <c r="K70" i="27"/>
  <c r="M70" i="27"/>
  <c r="O70" i="27"/>
  <c r="Q70" i="27"/>
  <c r="V70" i="27"/>
  <c r="G71" i="27"/>
  <c r="I71" i="27"/>
  <c r="K71" i="27"/>
  <c r="M71" i="27"/>
  <c r="O71" i="27"/>
  <c r="Q71" i="27"/>
  <c r="V71" i="27"/>
  <c r="G72" i="27"/>
  <c r="M72" i="27" s="1"/>
  <c r="I72" i="27"/>
  <c r="K72" i="27"/>
  <c r="O72" i="27"/>
  <c r="Q72" i="27"/>
  <c r="V72" i="27"/>
  <c r="G73" i="27"/>
  <c r="M73" i="27" s="1"/>
  <c r="I73" i="27"/>
  <c r="K73" i="27"/>
  <c r="O73" i="27"/>
  <c r="Q73" i="27"/>
  <c r="V73" i="27"/>
  <c r="G74" i="27"/>
  <c r="I74" i="27"/>
  <c r="K74" i="27"/>
  <c r="M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Q76" i="27"/>
  <c r="V76" i="27"/>
  <c r="G77" i="27"/>
  <c r="M77" i="27" s="1"/>
  <c r="I77" i="27"/>
  <c r="K77" i="27"/>
  <c r="O77" i="27"/>
  <c r="Q77" i="27"/>
  <c r="V77" i="27"/>
  <c r="G78" i="27"/>
  <c r="I78" i="27"/>
  <c r="K78" i="27"/>
  <c r="M78" i="27"/>
  <c r="O78" i="27"/>
  <c r="Q78" i="27"/>
  <c r="V78" i="27"/>
  <c r="AE81" i="27"/>
  <c r="G14" i="26"/>
  <c r="BA10" i="26"/>
  <c r="G8" i="26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1" i="26"/>
  <c r="I11" i="26"/>
  <c r="K11" i="26"/>
  <c r="M11" i="26"/>
  <c r="O11" i="26"/>
  <c r="Q11" i="26"/>
  <c r="V11" i="26"/>
  <c r="G12" i="26"/>
  <c r="I12" i="26"/>
  <c r="K12" i="26"/>
  <c r="M12" i="26"/>
  <c r="O12" i="26"/>
  <c r="Q12" i="26"/>
  <c r="V12" i="26"/>
  <c r="AE14" i="26"/>
  <c r="AF14" i="26"/>
  <c r="G80" i="25"/>
  <c r="G8" i="25"/>
  <c r="K8" i="25"/>
  <c r="O8" i="25"/>
  <c r="V8" i="25"/>
  <c r="G9" i="25"/>
  <c r="I9" i="25"/>
  <c r="I8" i="25" s="1"/>
  <c r="K9" i="25"/>
  <c r="M9" i="25"/>
  <c r="M8" i="25" s="1"/>
  <c r="O9" i="25"/>
  <c r="Q9" i="25"/>
  <c r="Q8" i="25" s="1"/>
  <c r="V9" i="25"/>
  <c r="G10" i="25"/>
  <c r="O10" i="25"/>
  <c r="G11" i="25"/>
  <c r="I11" i="25"/>
  <c r="I10" i="25" s="1"/>
  <c r="K11" i="25"/>
  <c r="M11" i="25"/>
  <c r="O11" i="25"/>
  <c r="Q11" i="25"/>
  <c r="Q10" i="25" s="1"/>
  <c r="V11" i="25"/>
  <c r="G12" i="25"/>
  <c r="M12" i="25" s="1"/>
  <c r="I12" i="25"/>
  <c r="K12" i="25"/>
  <c r="K10" i="25" s="1"/>
  <c r="O12" i="25"/>
  <c r="Q12" i="25"/>
  <c r="V12" i="25"/>
  <c r="V10" i="25" s="1"/>
  <c r="G13" i="25"/>
  <c r="I13" i="25"/>
  <c r="K13" i="25"/>
  <c r="M13" i="25"/>
  <c r="O13" i="25"/>
  <c r="Q13" i="25"/>
  <c r="V13" i="25"/>
  <c r="G15" i="25"/>
  <c r="I15" i="25"/>
  <c r="I14" i="25" s="1"/>
  <c r="K15" i="25"/>
  <c r="M15" i="25"/>
  <c r="O15" i="25"/>
  <c r="Q15" i="25"/>
  <c r="Q14" i="25" s="1"/>
  <c r="V15" i="25"/>
  <c r="G16" i="25"/>
  <c r="M16" i="25" s="1"/>
  <c r="I16" i="25"/>
  <c r="K16" i="25"/>
  <c r="K14" i="25" s="1"/>
  <c r="O16" i="25"/>
  <c r="Q16" i="25"/>
  <c r="V16" i="25"/>
  <c r="V14" i="25" s="1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O14" i="25" s="1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I21" i="25"/>
  <c r="K21" i="25"/>
  <c r="M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I25" i="25"/>
  <c r="K25" i="25"/>
  <c r="M25" i="25"/>
  <c r="O25" i="25"/>
  <c r="Q25" i="25"/>
  <c r="V25" i="25"/>
  <c r="G26" i="25"/>
  <c r="M26" i="25" s="1"/>
  <c r="I26" i="25"/>
  <c r="K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V28" i="25"/>
  <c r="G29" i="25"/>
  <c r="I29" i="25"/>
  <c r="K29" i="25"/>
  <c r="M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3" i="25"/>
  <c r="I33" i="25"/>
  <c r="K33" i="25"/>
  <c r="M33" i="25"/>
  <c r="O33" i="25"/>
  <c r="Q33" i="25"/>
  <c r="V33" i="25"/>
  <c r="G35" i="25"/>
  <c r="I35" i="25"/>
  <c r="I34" i="25" s="1"/>
  <c r="K35" i="25"/>
  <c r="M35" i="25"/>
  <c r="O35" i="25"/>
  <c r="Q35" i="25"/>
  <c r="Q34" i="25" s="1"/>
  <c r="V35" i="25"/>
  <c r="G36" i="25"/>
  <c r="M36" i="25" s="1"/>
  <c r="I36" i="25"/>
  <c r="K36" i="25"/>
  <c r="K34" i="25" s="1"/>
  <c r="O36" i="25"/>
  <c r="Q36" i="25"/>
  <c r="V36" i="25"/>
  <c r="V34" i="25" s="1"/>
  <c r="G37" i="25"/>
  <c r="I37" i="25"/>
  <c r="K37" i="25"/>
  <c r="M37" i="25"/>
  <c r="O37" i="25"/>
  <c r="Q37" i="25"/>
  <c r="V37" i="25"/>
  <c r="G38" i="25"/>
  <c r="M38" i="25" s="1"/>
  <c r="I38" i="25"/>
  <c r="K38" i="25"/>
  <c r="O38" i="25"/>
  <c r="O34" i="25" s="1"/>
  <c r="Q38" i="25"/>
  <c r="V38" i="25"/>
  <c r="G39" i="25"/>
  <c r="I39" i="25"/>
  <c r="K39" i="25"/>
  <c r="M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3" i="25"/>
  <c r="M43" i="25" s="1"/>
  <c r="I43" i="25"/>
  <c r="K43" i="25"/>
  <c r="O43" i="25"/>
  <c r="Q43" i="25"/>
  <c r="V43" i="25"/>
  <c r="G44" i="25"/>
  <c r="I44" i="25"/>
  <c r="K44" i="25"/>
  <c r="M44" i="25"/>
  <c r="O44" i="25"/>
  <c r="Q44" i="25"/>
  <c r="V44" i="25"/>
  <c r="G45" i="25"/>
  <c r="M45" i="25" s="1"/>
  <c r="I45" i="25"/>
  <c r="K45" i="25"/>
  <c r="O45" i="25"/>
  <c r="Q45" i="25"/>
  <c r="V45" i="25"/>
  <c r="G46" i="25"/>
  <c r="I46" i="25"/>
  <c r="K46" i="25"/>
  <c r="M46" i="25"/>
  <c r="O46" i="25"/>
  <c r="Q46" i="25"/>
  <c r="V46" i="25"/>
  <c r="G47" i="25"/>
  <c r="M47" i="25" s="1"/>
  <c r="I47" i="25"/>
  <c r="K47" i="25"/>
  <c r="O47" i="25"/>
  <c r="Q47" i="25"/>
  <c r="V47" i="25"/>
  <c r="G49" i="25"/>
  <c r="I49" i="25"/>
  <c r="K49" i="25"/>
  <c r="M49" i="25"/>
  <c r="O49" i="25"/>
  <c r="Q49" i="25"/>
  <c r="V49" i="25"/>
  <c r="G50" i="25"/>
  <c r="M50" i="25" s="1"/>
  <c r="I50" i="25"/>
  <c r="K50" i="25"/>
  <c r="O50" i="25"/>
  <c r="Q50" i="25"/>
  <c r="V50" i="25"/>
  <c r="G51" i="25"/>
  <c r="I51" i="25"/>
  <c r="K51" i="25"/>
  <c r="M51" i="25"/>
  <c r="O51" i="25"/>
  <c r="Q51" i="25"/>
  <c r="V51" i="25"/>
  <c r="G52" i="25"/>
  <c r="M52" i="25" s="1"/>
  <c r="I52" i="25"/>
  <c r="K52" i="25"/>
  <c r="O52" i="25"/>
  <c r="Q52" i="25"/>
  <c r="V52" i="25"/>
  <c r="G53" i="25"/>
  <c r="I53" i="25"/>
  <c r="K53" i="25"/>
  <c r="M53" i="25"/>
  <c r="O53" i="25"/>
  <c r="Q53" i="25"/>
  <c r="V53" i="25"/>
  <c r="G54" i="25"/>
  <c r="M54" i="25" s="1"/>
  <c r="I54" i="25"/>
  <c r="K54" i="25"/>
  <c r="O54" i="25"/>
  <c r="Q54" i="25"/>
  <c r="V54" i="25"/>
  <c r="G56" i="25"/>
  <c r="I56" i="25"/>
  <c r="K56" i="25"/>
  <c r="M56" i="25"/>
  <c r="O56" i="25"/>
  <c r="Q56" i="25"/>
  <c r="V56" i="25"/>
  <c r="G57" i="25"/>
  <c r="M57" i="25" s="1"/>
  <c r="I57" i="25"/>
  <c r="K57" i="25"/>
  <c r="O57" i="25"/>
  <c r="Q57" i="25"/>
  <c r="V57" i="25"/>
  <c r="G58" i="25"/>
  <c r="I58" i="25"/>
  <c r="K58" i="25"/>
  <c r="M58" i="25"/>
  <c r="O58" i="25"/>
  <c r="Q58" i="25"/>
  <c r="V58" i="25"/>
  <c r="G59" i="25"/>
  <c r="M59" i="25" s="1"/>
  <c r="I59" i="25"/>
  <c r="K59" i="25"/>
  <c r="O59" i="25"/>
  <c r="Q59" i="25"/>
  <c r="V59" i="25"/>
  <c r="G60" i="25"/>
  <c r="I60" i="25"/>
  <c r="K60" i="25"/>
  <c r="M60" i="25"/>
  <c r="O60" i="25"/>
  <c r="Q60" i="25"/>
  <c r="V60" i="25"/>
  <c r="G61" i="25"/>
  <c r="M61" i="25" s="1"/>
  <c r="I61" i="25"/>
  <c r="K61" i="25"/>
  <c r="O61" i="25"/>
  <c r="Q61" i="25"/>
  <c r="V61" i="25"/>
  <c r="G62" i="25"/>
  <c r="I62" i="25"/>
  <c r="K62" i="25"/>
  <c r="M62" i="25"/>
  <c r="O62" i="25"/>
  <c r="Q62" i="25"/>
  <c r="V62" i="25"/>
  <c r="G63" i="25"/>
  <c r="M63" i="25" s="1"/>
  <c r="I63" i="25"/>
  <c r="K63" i="25"/>
  <c r="O63" i="25"/>
  <c r="Q63" i="25"/>
  <c r="V63" i="25"/>
  <c r="G65" i="25"/>
  <c r="I65" i="25"/>
  <c r="K65" i="25"/>
  <c r="M65" i="25"/>
  <c r="O65" i="25"/>
  <c r="Q65" i="25"/>
  <c r="V65" i="25"/>
  <c r="G67" i="25"/>
  <c r="AF80" i="25" s="1"/>
  <c r="I67" i="25"/>
  <c r="K67" i="25"/>
  <c r="O67" i="25"/>
  <c r="Q67" i="25"/>
  <c r="V67" i="25"/>
  <c r="G68" i="25"/>
  <c r="I68" i="25"/>
  <c r="K68" i="25"/>
  <c r="M68" i="25"/>
  <c r="O68" i="25"/>
  <c r="Q68" i="25"/>
  <c r="V68" i="25"/>
  <c r="G69" i="25"/>
  <c r="M69" i="25" s="1"/>
  <c r="I69" i="25"/>
  <c r="K69" i="25"/>
  <c r="O69" i="25"/>
  <c r="Q69" i="25"/>
  <c r="V69" i="25"/>
  <c r="G70" i="25"/>
  <c r="I70" i="25"/>
  <c r="K70" i="25"/>
  <c r="M70" i="25"/>
  <c r="O70" i="25"/>
  <c r="Q70" i="25"/>
  <c r="V70" i="25"/>
  <c r="G71" i="25"/>
  <c r="M71" i="25" s="1"/>
  <c r="I71" i="25"/>
  <c r="K71" i="25"/>
  <c r="O71" i="25"/>
  <c r="Q71" i="25"/>
  <c r="V71" i="25"/>
  <c r="G72" i="25"/>
  <c r="I72" i="25"/>
  <c r="K72" i="25"/>
  <c r="M72" i="25"/>
  <c r="O72" i="25"/>
  <c r="Q72" i="25"/>
  <c r="V72" i="25"/>
  <c r="G73" i="25"/>
  <c r="M73" i="25" s="1"/>
  <c r="I73" i="25"/>
  <c r="K73" i="25"/>
  <c r="O73" i="25"/>
  <c r="Q73" i="25"/>
  <c r="V73" i="25"/>
  <c r="G74" i="25"/>
  <c r="I74" i="25"/>
  <c r="K74" i="25"/>
  <c r="M74" i="25"/>
  <c r="O74" i="25"/>
  <c r="Q74" i="25"/>
  <c r="V74" i="25"/>
  <c r="G75" i="25"/>
  <c r="M75" i="25" s="1"/>
  <c r="I75" i="25"/>
  <c r="K75" i="25"/>
  <c r="O75" i="25"/>
  <c r="Q75" i="25"/>
  <c r="V75" i="25"/>
  <c r="G76" i="25"/>
  <c r="I76" i="25"/>
  <c r="K76" i="25"/>
  <c r="M76" i="25"/>
  <c r="O76" i="25"/>
  <c r="Q76" i="25"/>
  <c r="V76" i="25"/>
  <c r="G77" i="25"/>
  <c r="M77" i="25" s="1"/>
  <c r="I77" i="25"/>
  <c r="K77" i="25"/>
  <c r="O77" i="25"/>
  <c r="Q77" i="25"/>
  <c r="V77" i="25"/>
  <c r="AE80" i="25"/>
  <c r="G14" i="24"/>
  <c r="BA10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AE14" i="24"/>
  <c r="AF14" i="24"/>
  <c r="G79" i="23"/>
  <c r="G8" i="23"/>
  <c r="O8" i="23"/>
  <c r="G9" i="23"/>
  <c r="M9" i="23" s="1"/>
  <c r="M8" i="23" s="1"/>
  <c r="I9" i="23"/>
  <c r="I8" i="23" s="1"/>
  <c r="K9" i="23"/>
  <c r="K8" i="23" s="1"/>
  <c r="O9" i="23"/>
  <c r="Q9" i="23"/>
  <c r="Q8" i="23" s="1"/>
  <c r="V9" i="23"/>
  <c r="V8" i="23" s="1"/>
  <c r="K10" i="23"/>
  <c r="G11" i="23"/>
  <c r="I11" i="23"/>
  <c r="I10" i="23" s="1"/>
  <c r="K11" i="23"/>
  <c r="M11" i="23"/>
  <c r="O11" i="23"/>
  <c r="Q11" i="23"/>
  <c r="Q10" i="23" s="1"/>
  <c r="V11" i="23"/>
  <c r="G12" i="23"/>
  <c r="G10" i="23" s="1"/>
  <c r="I12" i="23"/>
  <c r="K12" i="23"/>
  <c r="O12" i="23"/>
  <c r="O10" i="23" s="1"/>
  <c r="Q12" i="23"/>
  <c r="V12" i="23"/>
  <c r="V10" i="23" s="1"/>
  <c r="G13" i="23"/>
  <c r="I13" i="23"/>
  <c r="K13" i="23"/>
  <c r="M13" i="23"/>
  <c r="O13" i="23"/>
  <c r="Q13" i="23"/>
  <c r="V13" i="23"/>
  <c r="G15" i="23"/>
  <c r="I15" i="23"/>
  <c r="I14" i="23" s="1"/>
  <c r="K15" i="23"/>
  <c r="M15" i="23"/>
  <c r="O15" i="23"/>
  <c r="Q15" i="23"/>
  <c r="Q14" i="23" s="1"/>
  <c r="V15" i="23"/>
  <c r="G16" i="23"/>
  <c r="M16" i="23" s="1"/>
  <c r="I16" i="23"/>
  <c r="K16" i="23"/>
  <c r="K14" i="23" s="1"/>
  <c r="O16" i="23"/>
  <c r="Q16" i="23"/>
  <c r="V16" i="23"/>
  <c r="V14" i="23" s="1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O14" i="23" s="1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M30" i="23" s="1"/>
  <c r="I30" i="23"/>
  <c r="K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4" i="23"/>
  <c r="M34" i="23" s="1"/>
  <c r="I34" i="23"/>
  <c r="K34" i="23"/>
  <c r="K33" i="23" s="1"/>
  <c r="O34" i="23"/>
  <c r="O33" i="23" s="1"/>
  <c r="Q34" i="23"/>
  <c r="V34" i="23"/>
  <c r="V33" i="23" s="1"/>
  <c r="G35" i="23"/>
  <c r="I35" i="23"/>
  <c r="I33" i="23" s="1"/>
  <c r="K35" i="23"/>
  <c r="M35" i="23"/>
  <c r="O35" i="23"/>
  <c r="Q35" i="23"/>
  <c r="Q33" i="23" s="1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2" i="23"/>
  <c r="I42" i="23"/>
  <c r="K42" i="23"/>
  <c r="M42" i="23"/>
  <c r="O42" i="23"/>
  <c r="Q42" i="23"/>
  <c r="V42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6" i="23"/>
  <c r="I46" i="23"/>
  <c r="K46" i="23"/>
  <c r="M46" i="23"/>
  <c r="O46" i="23"/>
  <c r="Q46" i="23"/>
  <c r="V46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5" i="23"/>
  <c r="M55" i="23" s="1"/>
  <c r="I55" i="23"/>
  <c r="K55" i="23"/>
  <c r="O55" i="23"/>
  <c r="Q55" i="23"/>
  <c r="V55" i="23"/>
  <c r="G56" i="23"/>
  <c r="I56" i="23"/>
  <c r="K56" i="23"/>
  <c r="M56" i="23"/>
  <c r="O56" i="23"/>
  <c r="Q56" i="23"/>
  <c r="V56" i="23"/>
  <c r="G57" i="23"/>
  <c r="M57" i="23" s="1"/>
  <c r="I57" i="23"/>
  <c r="K57" i="23"/>
  <c r="O57" i="23"/>
  <c r="Q57" i="23"/>
  <c r="V57" i="23"/>
  <c r="G58" i="23"/>
  <c r="I58" i="23"/>
  <c r="K58" i="23"/>
  <c r="M58" i="23"/>
  <c r="O58" i="23"/>
  <c r="Q58" i="23"/>
  <c r="V58" i="23"/>
  <c r="G59" i="23"/>
  <c r="M59" i="23" s="1"/>
  <c r="I59" i="23"/>
  <c r="K59" i="23"/>
  <c r="O59" i="23"/>
  <c r="Q59" i="23"/>
  <c r="V59" i="23"/>
  <c r="G60" i="23"/>
  <c r="I60" i="23"/>
  <c r="K60" i="23"/>
  <c r="M60" i="23"/>
  <c r="O60" i="23"/>
  <c r="Q60" i="23"/>
  <c r="V60" i="23"/>
  <c r="G61" i="23"/>
  <c r="M61" i="23" s="1"/>
  <c r="I61" i="23"/>
  <c r="K61" i="23"/>
  <c r="O61" i="23"/>
  <c r="Q61" i="23"/>
  <c r="V61" i="23"/>
  <c r="G62" i="23"/>
  <c r="I62" i="23"/>
  <c r="K62" i="23"/>
  <c r="M62" i="23"/>
  <c r="O62" i="23"/>
  <c r="Q62" i="23"/>
  <c r="V62" i="23"/>
  <c r="G64" i="23"/>
  <c r="M64" i="23" s="1"/>
  <c r="I64" i="23"/>
  <c r="K64" i="23"/>
  <c r="O64" i="23"/>
  <c r="Q64" i="23"/>
  <c r="V64" i="23"/>
  <c r="G66" i="23"/>
  <c r="I66" i="23"/>
  <c r="K66" i="23"/>
  <c r="M66" i="23"/>
  <c r="O66" i="23"/>
  <c r="Q66" i="23"/>
  <c r="V66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M69" i="23" s="1"/>
  <c r="I69" i="23"/>
  <c r="K69" i="23"/>
  <c r="O69" i="23"/>
  <c r="Q69" i="23"/>
  <c r="V69" i="23"/>
  <c r="G70" i="23"/>
  <c r="I70" i="23"/>
  <c r="K70" i="23"/>
  <c r="M70" i="23"/>
  <c r="O70" i="23"/>
  <c r="Q70" i="23"/>
  <c r="V70" i="23"/>
  <c r="G71" i="23"/>
  <c r="M71" i="23" s="1"/>
  <c r="I71" i="23"/>
  <c r="K71" i="23"/>
  <c r="O71" i="23"/>
  <c r="Q71" i="23"/>
  <c r="V71" i="23"/>
  <c r="G72" i="23"/>
  <c r="I72" i="23"/>
  <c r="K72" i="23"/>
  <c r="M72" i="23"/>
  <c r="O72" i="23"/>
  <c r="Q72" i="23"/>
  <c r="V72" i="23"/>
  <c r="G73" i="23"/>
  <c r="M73" i="23" s="1"/>
  <c r="I73" i="23"/>
  <c r="K73" i="23"/>
  <c r="O73" i="23"/>
  <c r="Q73" i="23"/>
  <c r="V73" i="23"/>
  <c r="G74" i="23"/>
  <c r="I74" i="23"/>
  <c r="K74" i="23"/>
  <c r="M74" i="23"/>
  <c r="O74" i="23"/>
  <c r="Q74" i="23"/>
  <c r="V74" i="23"/>
  <c r="G75" i="23"/>
  <c r="M75" i="23" s="1"/>
  <c r="I75" i="23"/>
  <c r="K75" i="23"/>
  <c r="O75" i="23"/>
  <c r="Q75" i="23"/>
  <c r="V75" i="23"/>
  <c r="G76" i="23"/>
  <c r="I76" i="23"/>
  <c r="K76" i="23"/>
  <c r="M76" i="23"/>
  <c r="O76" i="23"/>
  <c r="Q76" i="23"/>
  <c r="V76" i="23"/>
  <c r="AE79" i="23"/>
  <c r="G288" i="22"/>
  <c r="BA24" i="22"/>
  <c r="BA20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3" i="22"/>
  <c r="I13" i="22"/>
  <c r="K13" i="22"/>
  <c r="M13" i="22"/>
  <c r="O13" i="22"/>
  <c r="Q13" i="22"/>
  <c r="V13" i="22"/>
  <c r="G16" i="22"/>
  <c r="I16" i="22"/>
  <c r="K16" i="22"/>
  <c r="M16" i="22"/>
  <c r="O16" i="22"/>
  <c r="Q16" i="22"/>
  <c r="V16" i="22"/>
  <c r="G19" i="22"/>
  <c r="M19" i="22" s="1"/>
  <c r="I19" i="22"/>
  <c r="K19" i="22"/>
  <c r="O19" i="22"/>
  <c r="O8" i="22" s="1"/>
  <c r="Q19" i="22"/>
  <c r="V19" i="22"/>
  <c r="G23" i="22"/>
  <c r="M23" i="22" s="1"/>
  <c r="I23" i="22"/>
  <c r="K23" i="22"/>
  <c r="O23" i="22"/>
  <c r="Q23" i="22"/>
  <c r="V23" i="22"/>
  <c r="G57" i="22"/>
  <c r="I57" i="22"/>
  <c r="K57" i="22"/>
  <c r="M57" i="22"/>
  <c r="O57" i="22"/>
  <c r="Q57" i="22"/>
  <c r="V57" i="22"/>
  <c r="G88" i="22"/>
  <c r="I88" i="22"/>
  <c r="K88" i="22"/>
  <c r="M88" i="22"/>
  <c r="O88" i="22"/>
  <c r="Q88" i="22"/>
  <c r="V88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4" i="22"/>
  <c r="I94" i="22"/>
  <c r="K94" i="22"/>
  <c r="M94" i="22"/>
  <c r="O94" i="22"/>
  <c r="Q94" i="22"/>
  <c r="V94" i="22"/>
  <c r="G97" i="22"/>
  <c r="I97" i="22"/>
  <c r="K97" i="22"/>
  <c r="M97" i="22"/>
  <c r="O97" i="22"/>
  <c r="Q97" i="22"/>
  <c r="V97" i="22"/>
  <c r="G98" i="22"/>
  <c r="M98" i="22" s="1"/>
  <c r="I98" i="22"/>
  <c r="K98" i="22"/>
  <c r="O98" i="22"/>
  <c r="Q98" i="22"/>
  <c r="V98" i="22"/>
  <c r="G101" i="22"/>
  <c r="I101" i="22"/>
  <c r="K101" i="22"/>
  <c r="M101" i="22"/>
  <c r="O101" i="22"/>
  <c r="Q101" i="22"/>
  <c r="V101" i="22"/>
  <c r="G102" i="22"/>
  <c r="I102" i="22"/>
  <c r="K102" i="22"/>
  <c r="M102" i="22"/>
  <c r="O102" i="22"/>
  <c r="Q102" i="22"/>
  <c r="V102" i="22"/>
  <c r="G104" i="22"/>
  <c r="I104" i="22"/>
  <c r="K104" i="22"/>
  <c r="M104" i="22"/>
  <c r="O104" i="22"/>
  <c r="Q104" i="22"/>
  <c r="V104" i="22"/>
  <c r="G106" i="22"/>
  <c r="M106" i="22" s="1"/>
  <c r="I106" i="22"/>
  <c r="K106" i="22"/>
  <c r="O106" i="22"/>
  <c r="Q106" i="22"/>
  <c r="V106" i="22"/>
  <c r="G123" i="22"/>
  <c r="I123" i="22"/>
  <c r="K123" i="22"/>
  <c r="M123" i="22"/>
  <c r="O123" i="22"/>
  <c r="Q123" i="22"/>
  <c r="V123" i="22"/>
  <c r="G126" i="22"/>
  <c r="I126" i="22"/>
  <c r="K126" i="22"/>
  <c r="M126" i="22"/>
  <c r="O126" i="22"/>
  <c r="Q126" i="22"/>
  <c r="V126" i="22"/>
  <c r="G129" i="22"/>
  <c r="I129" i="22"/>
  <c r="K129" i="22"/>
  <c r="M129" i="22"/>
  <c r="O129" i="22"/>
  <c r="Q129" i="22"/>
  <c r="V129" i="22"/>
  <c r="G131" i="22"/>
  <c r="M131" i="22" s="1"/>
  <c r="I131" i="22"/>
  <c r="K131" i="22"/>
  <c r="O131" i="22"/>
  <c r="Q131" i="22"/>
  <c r="V131" i="22"/>
  <c r="G135" i="22"/>
  <c r="M135" i="22" s="1"/>
  <c r="I135" i="22"/>
  <c r="K135" i="22"/>
  <c r="K134" i="22" s="1"/>
  <c r="O135" i="22"/>
  <c r="Q135" i="22"/>
  <c r="V135" i="22"/>
  <c r="V134" i="22" s="1"/>
  <c r="G138" i="22"/>
  <c r="I138" i="22"/>
  <c r="K138" i="22"/>
  <c r="M138" i="22"/>
  <c r="O138" i="22"/>
  <c r="Q138" i="22"/>
  <c r="V138" i="22"/>
  <c r="G140" i="22"/>
  <c r="G134" i="22" s="1"/>
  <c r="I140" i="22"/>
  <c r="K140" i="22"/>
  <c r="O140" i="22"/>
  <c r="O134" i="22" s="1"/>
  <c r="Q140" i="22"/>
  <c r="V140" i="22"/>
  <c r="G146" i="22"/>
  <c r="M146" i="22" s="1"/>
  <c r="I146" i="22"/>
  <c r="I134" i="22" s="1"/>
  <c r="K146" i="22"/>
  <c r="O146" i="22"/>
  <c r="Q146" i="22"/>
  <c r="Q134" i="22" s="1"/>
  <c r="V146" i="22"/>
  <c r="G148" i="22"/>
  <c r="I148" i="22"/>
  <c r="K148" i="22"/>
  <c r="M148" i="22"/>
  <c r="O148" i="22"/>
  <c r="Q148" i="22"/>
  <c r="V148" i="22"/>
  <c r="G150" i="22"/>
  <c r="I150" i="22"/>
  <c r="K150" i="22"/>
  <c r="M150" i="22"/>
  <c r="O150" i="22"/>
  <c r="Q150" i="22"/>
  <c r="V150" i="22"/>
  <c r="G151" i="22"/>
  <c r="O151" i="22"/>
  <c r="G152" i="22"/>
  <c r="M152" i="22" s="1"/>
  <c r="M151" i="22" s="1"/>
  <c r="I152" i="22"/>
  <c r="I151" i="22" s="1"/>
  <c r="K152" i="22"/>
  <c r="K151" i="22" s="1"/>
  <c r="O152" i="22"/>
  <c r="Q152" i="22"/>
  <c r="Q151" i="22" s="1"/>
  <c r="V152" i="22"/>
  <c r="V151" i="22" s="1"/>
  <c r="G156" i="22"/>
  <c r="I156" i="22"/>
  <c r="K156" i="22"/>
  <c r="M156" i="22"/>
  <c r="O156" i="22"/>
  <c r="Q156" i="22"/>
  <c r="V156" i="22"/>
  <c r="G158" i="22"/>
  <c r="G155" i="22" s="1"/>
  <c r="I158" i="22"/>
  <c r="K158" i="22"/>
  <c r="O158" i="22"/>
  <c r="O155" i="22" s="1"/>
  <c r="Q158" i="22"/>
  <c r="V158" i="22"/>
  <c r="G159" i="22"/>
  <c r="M159" i="22" s="1"/>
  <c r="I159" i="22"/>
  <c r="I155" i="22" s="1"/>
  <c r="K159" i="22"/>
  <c r="O159" i="22"/>
  <c r="Q159" i="22"/>
  <c r="Q155" i="22" s="1"/>
  <c r="V159" i="22"/>
  <c r="G160" i="22"/>
  <c r="M160" i="22" s="1"/>
  <c r="I160" i="22"/>
  <c r="K160" i="22"/>
  <c r="K155" i="22" s="1"/>
  <c r="O160" i="22"/>
  <c r="Q160" i="22"/>
  <c r="V160" i="22"/>
  <c r="V155" i="22" s="1"/>
  <c r="G162" i="22"/>
  <c r="I162" i="22"/>
  <c r="K162" i="22"/>
  <c r="M162" i="22"/>
  <c r="O162" i="22"/>
  <c r="Q162" i="22"/>
  <c r="V162" i="22"/>
  <c r="G164" i="22"/>
  <c r="M164" i="22" s="1"/>
  <c r="I164" i="22"/>
  <c r="K164" i="22"/>
  <c r="O164" i="22"/>
  <c r="Q164" i="22"/>
  <c r="V164" i="22"/>
  <c r="G167" i="22"/>
  <c r="M167" i="22" s="1"/>
  <c r="I167" i="22"/>
  <c r="K167" i="22"/>
  <c r="O167" i="22"/>
  <c r="Q167" i="22"/>
  <c r="V167" i="22"/>
  <c r="G173" i="22"/>
  <c r="M173" i="22" s="1"/>
  <c r="I173" i="22"/>
  <c r="K173" i="22"/>
  <c r="O173" i="22"/>
  <c r="Q173" i="22"/>
  <c r="V173" i="22"/>
  <c r="G175" i="22"/>
  <c r="I175" i="22"/>
  <c r="K175" i="22"/>
  <c r="M175" i="22"/>
  <c r="O175" i="22"/>
  <c r="Q175" i="22"/>
  <c r="V175" i="22"/>
  <c r="G176" i="22"/>
  <c r="M176" i="22" s="1"/>
  <c r="I176" i="22"/>
  <c r="K176" i="22"/>
  <c r="O176" i="22"/>
  <c r="Q176" i="22"/>
  <c r="V176" i="22"/>
  <c r="G177" i="22"/>
  <c r="M177" i="22" s="1"/>
  <c r="I177" i="22"/>
  <c r="K177" i="22"/>
  <c r="O177" i="22"/>
  <c r="Q177" i="22"/>
  <c r="V177" i="22"/>
  <c r="G178" i="22"/>
  <c r="M178" i="22" s="1"/>
  <c r="I178" i="22"/>
  <c r="K178" i="22"/>
  <c r="O178" i="22"/>
  <c r="Q178" i="22"/>
  <c r="V178" i="22"/>
  <c r="G179" i="22"/>
  <c r="I179" i="22"/>
  <c r="K179" i="22"/>
  <c r="M179" i="22"/>
  <c r="O179" i="22"/>
  <c r="Q179" i="22"/>
  <c r="V179" i="22"/>
  <c r="G181" i="22"/>
  <c r="M181" i="22" s="1"/>
  <c r="I181" i="22"/>
  <c r="K181" i="22"/>
  <c r="O181" i="22"/>
  <c r="Q181" i="22"/>
  <c r="V181" i="22"/>
  <c r="G188" i="22"/>
  <c r="I188" i="22"/>
  <c r="K188" i="22"/>
  <c r="M188" i="22"/>
  <c r="O188" i="22"/>
  <c r="Q188" i="22"/>
  <c r="V188" i="22"/>
  <c r="G189" i="22"/>
  <c r="M189" i="22" s="1"/>
  <c r="I189" i="22"/>
  <c r="K189" i="22"/>
  <c r="O189" i="22"/>
  <c r="Q189" i="22"/>
  <c r="V189" i="22"/>
  <c r="G191" i="22"/>
  <c r="I191" i="22"/>
  <c r="K191" i="22"/>
  <c r="M191" i="22"/>
  <c r="O191" i="22"/>
  <c r="Q191" i="22"/>
  <c r="V191" i="22"/>
  <c r="G197" i="22"/>
  <c r="M197" i="22" s="1"/>
  <c r="I197" i="22"/>
  <c r="K197" i="22"/>
  <c r="O197" i="22"/>
  <c r="Q197" i="22"/>
  <c r="V197" i="22"/>
  <c r="G200" i="22"/>
  <c r="I200" i="22"/>
  <c r="K200" i="22"/>
  <c r="M200" i="22"/>
  <c r="O200" i="22"/>
  <c r="Q200" i="22"/>
  <c r="V200" i="22"/>
  <c r="G203" i="22"/>
  <c r="M203" i="22" s="1"/>
  <c r="I203" i="22"/>
  <c r="K203" i="22"/>
  <c r="O203" i="22"/>
  <c r="Q203" i="22"/>
  <c r="V203" i="22"/>
  <c r="G205" i="22"/>
  <c r="I205" i="22"/>
  <c r="K205" i="22"/>
  <c r="M205" i="22"/>
  <c r="O205" i="22"/>
  <c r="Q205" i="22"/>
  <c r="V205" i="22"/>
  <c r="G209" i="22"/>
  <c r="M209" i="22" s="1"/>
  <c r="I209" i="22"/>
  <c r="K209" i="22"/>
  <c r="O209" i="22"/>
  <c r="Q209" i="22"/>
  <c r="V209" i="22"/>
  <c r="G210" i="22"/>
  <c r="I210" i="22"/>
  <c r="K210" i="22"/>
  <c r="M210" i="22"/>
  <c r="O210" i="22"/>
  <c r="Q210" i="22"/>
  <c r="V210" i="22"/>
  <c r="G213" i="22"/>
  <c r="M213" i="22" s="1"/>
  <c r="I213" i="22"/>
  <c r="K213" i="22"/>
  <c r="O213" i="22"/>
  <c r="Q213" i="22"/>
  <c r="V213" i="22"/>
  <c r="G214" i="22"/>
  <c r="I214" i="22"/>
  <c r="K214" i="22"/>
  <c r="M214" i="22"/>
  <c r="O214" i="22"/>
  <c r="Q214" i="22"/>
  <c r="V214" i="22"/>
  <c r="G216" i="22"/>
  <c r="M216" i="22" s="1"/>
  <c r="I216" i="22"/>
  <c r="K216" i="22"/>
  <c r="O216" i="22"/>
  <c r="Q216" i="22"/>
  <c r="V216" i="22"/>
  <c r="G222" i="22"/>
  <c r="I222" i="22"/>
  <c r="K222" i="22"/>
  <c r="M222" i="22"/>
  <c r="O222" i="22"/>
  <c r="Q222" i="22"/>
  <c r="V222" i="22"/>
  <c r="G226" i="22"/>
  <c r="M226" i="22" s="1"/>
  <c r="I226" i="22"/>
  <c r="K226" i="22"/>
  <c r="O226" i="22"/>
  <c r="Q226" i="22"/>
  <c r="V226" i="22"/>
  <c r="G227" i="22"/>
  <c r="I227" i="22"/>
  <c r="K227" i="22"/>
  <c r="M227" i="22"/>
  <c r="O227" i="22"/>
  <c r="Q227" i="22"/>
  <c r="V227" i="22"/>
  <c r="G228" i="22"/>
  <c r="M228" i="22" s="1"/>
  <c r="I228" i="22"/>
  <c r="K228" i="22"/>
  <c r="O228" i="22"/>
  <c r="Q228" i="22"/>
  <c r="V228" i="22"/>
  <c r="G232" i="22"/>
  <c r="I232" i="22"/>
  <c r="K232" i="22"/>
  <c r="M232" i="22"/>
  <c r="O232" i="22"/>
  <c r="Q232" i="22"/>
  <c r="V232" i="22"/>
  <c r="G233" i="22"/>
  <c r="M233" i="22" s="1"/>
  <c r="I233" i="22"/>
  <c r="K233" i="22"/>
  <c r="O233" i="22"/>
  <c r="Q233" i="22"/>
  <c r="V233" i="22"/>
  <c r="G234" i="22"/>
  <c r="I234" i="22"/>
  <c r="K234" i="22"/>
  <c r="M234" i="22"/>
  <c r="O234" i="22"/>
  <c r="Q234" i="22"/>
  <c r="V234" i="22"/>
  <c r="G235" i="22"/>
  <c r="M235" i="22" s="1"/>
  <c r="I235" i="22"/>
  <c r="K235" i="22"/>
  <c r="O235" i="22"/>
  <c r="Q235" i="22"/>
  <c r="V235" i="22"/>
  <c r="G236" i="22"/>
  <c r="I236" i="22"/>
  <c r="K236" i="22"/>
  <c r="M236" i="22"/>
  <c r="O236" i="22"/>
  <c r="Q236" i="22"/>
  <c r="V236" i="22"/>
  <c r="G237" i="22"/>
  <c r="M237" i="22" s="1"/>
  <c r="I237" i="22"/>
  <c r="K237" i="22"/>
  <c r="O237" i="22"/>
  <c r="Q237" i="22"/>
  <c r="V237" i="22"/>
  <c r="G240" i="22"/>
  <c r="I240" i="22"/>
  <c r="K240" i="22"/>
  <c r="M240" i="22"/>
  <c r="O240" i="22"/>
  <c r="Q240" i="22"/>
  <c r="V240" i="22"/>
  <c r="G241" i="22"/>
  <c r="M241" i="22" s="1"/>
  <c r="I241" i="22"/>
  <c r="K241" i="22"/>
  <c r="O241" i="22"/>
  <c r="Q241" i="22"/>
  <c r="V241" i="22"/>
  <c r="G244" i="22"/>
  <c r="I244" i="22"/>
  <c r="K244" i="22"/>
  <c r="M244" i="22"/>
  <c r="O244" i="22"/>
  <c r="Q244" i="22"/>
  <c r="V244" i="22"/>
  <c r="G247" i="22"/>
  <c r="M247" i="22" s="1"/>
  <c r="I247" i="22"/>
  <c r="K247" i="22"/>
  <c r="O247" i="22"/>
  <c r="Q247" i="22"/>
  <c r="V247" i="22"/>
  <c r="G250" i="22"/>
  <c r="I250" i="22"/>
  <c r="K250" i="22"/>
  <c r="M250" i="22"/>
  <c r="O250" i="22"/>
  <c r="Q250" i="22"/>
  <c r="V250" i="22"/>
  <c r="G253" i="22"/>
  <c r="M253" i="22" s="1"/>
  <c r="I253" i="22"/>
  <c r="K253" i="22"/>
  <c r="O253" i="22"/>
  <c r="Q253" i="22"/>
  <c r="V253" i="22"/>
  <c r="G254" i="22"/>
  <c r="I254" i="22"/>
  <c r="K254" i="22"/>
  <c r="M254" i="22"/>
  <c r="O254" i="22"/>
  <c r="Q254" i="22"/>
  <c r="V254" i="22"/>
  <c r="G255" i="22"/>
  <c r="M255" i="22" s="1"/>
  <c r="I255" i="22"/>
  <c r="K255" i="22"/>
  <c r="O255" i="22"/>
  <c r="Q255" i="22"/>
  <c r="V255" i="22"/>
  <c r="G256" i="22"/>
  <c r="I256" i="22"/>
  <c r="K256" i="22"/>
  <c r="M256" i="22"/>
  <c r="O256" i="22"/>
  <c r="Q256" i="22"/>
  <c r="V256" i="22"/>
  <c r="G257" i="22"/>
  <c r="M257" i="22" s="1"/>
  <c r="I257" i="22"/>
  <c r="K257" i="22"/>
  <c r="O257" i="22"/>
  <c r="Q257" i="22"/>
  <c r="V257" i="22"/>
  <c r="G258" i="22"/>
  <c r="I258" i="22"/>
  <c r="K258" i="22"/>
  <c r="M258" i="22"/>
  <c r="O258" i="22"/>
  <c r="Q258" i="22"/>
  <c r="V258" i="22"/>
  <c r="G259" i="22"/>
  <c r="M259" i="22" s="1"/>
  <c r="I259" i="22"/>
  <c r="K259" i="22"/>
  <c r="O259" i="22"/>
  <c r="Q259" i="22"/>
  <c r="V259" i="22"/>
  <c r="G260" i="22"/>
  <c r="M260" i="22" s="1"/>
  <c r="I260" i="22"/>
  <c r="K260" i="22"/>
  <c r="O260" i="22"/>
  <c r="Q260" i="22"/>
  <c r="V260" i="22"/>
  <c r="G261" i="22"/>
  <c r="M261" i="22" s="1"/>
  <c r="I261" i="22"/>
  <c r="K261" i="22"/>
  <c r="O261" i="22"/>
  <c r="Q261" i="22"/>
  <c r="V261" i="22"/>
  <c r="G263" i="22"/>
  <c r="I263" i="22"/>
  <c r="K263" i="22"/>
  <c r="M263" i="22"/>
  <c r="O263" i="22"/>
  <c r="Q263" i="22"/>
  <c r="V263" i="22"/>
  <c r="G265" i="22"/>
  <c r="I265" i="22"/>
  <c r="K265" i="22"/>
  <c r="M265" i="22"/>
  <c r="O265" i="22"/>
  <c r="Q265" i="22"/>
  <c r="V265" i="22"/>
  <c r="G267" i="22"/>
  <c r="M267" i="22" s="1"/>
  <c r="I267" i="22"/>
  <c r="K267" i="22"/>
  <c r="O267" i="22"/>
  <c r="Q267" i="22"/>
  <c r="V267" i="22"/>
  <c r="G268" i="22"/>
  <c r="M268" i="22" s="1"/>
  <c r="I268" i="22"/>
  <c r="K268" i="22"/>
  <c r="O268" i="22"/>
  <c r="Q268" i="22"/>
  <c r="V268" i="22"/>
  <c r="G269" i="22"/>
  <c r="I269" i="22"/>
  <c r="K269" i="22"/>
  <c r="M269" i="22"/>
  <c r="O269" i="22"/>
  <c r="Q269" i="22"/>
  <c r="V269" i="22"/>
  <c r="G270" i="22"/>
  <c r="I270" i="22"/>
  <c r="K270" i="22"/>
  <c r="M270" i="22"/>
  <c r="O270" i="22"/>
  <c r="Q270" i="22"/>
  <c r="V270" i="22"/>
  <c r="G271" i="22"/>
  <c r="M271" i="22" s="1"/>
  <c r="I271" i="22"/>
  <c r="K271" i="22"/>
  <c r="O271" i="22"/>
  <c r="Q271" i="22"/>
  <c r="V271" i="22"/>
  <c r="G272" i="22"/>
  <c r="M272" i="22" s="1"/>
  <c r="I272" i="22"/>
  <c r="K272" i="22"/>
  <c r="O272" i="22"/>
  <c r="Q272" i="22"/>
  <c r="V272" i="22"/>
  <c r="G273" i="22"/>
  <c r="I273" i="22"/>
  <c r="K273" i="22"/>
  <c r="M273" i="22"/>
  <c r="O273" i="22"/>
  <c r="Q273" i="22"/>
  <c r="V273" i="22"/>
  <c r="K274" i="22"/>
  <c r="V274" i="22"/>
  <c r="G275" i="22"/>
  <c r="G274" i="22" s="1"/>
  <c r="I275" i="22"/>
  <c r="I274" i="22" s="1"/>
  <c r="K275" i="22"/>
  <c r="O275" i="22"/>
  <c r="O274" i="22" s="1"/>
  <c r="Q275" i="22"/>
  <c r="Q274" i="22" s="1"/>
  <c r="V275" i="22"/>
  <c r="G278" i="22"/>
  <c r="I278" i="22"/>
  <c r="O278" i="22"/>
  <c r="Q278" i="22"/>
  <c r="G279" i="22"/>
  <c r="I279" i="22"/>
  <c r="K279" i="22"/>
  <c r="K278" i="22" s="1"/>
  <c r="M279" i="22"/>
  <c r="M278" i="22" s="1"/>
  <c r="O279" i="22"/>
  <c r="Q279" i="22"/>
  <c r="V279" i="22"/>
  <c r="V278" i="22" s="1"/>
  <c r="G281" i="22"/>
  <c r="G280" i="22" s="1"/>
  <c r="I281" i="22"/>
  <c r="I280" i="22" s="1"/>
  <c r="K281" i="22"/>
  <c r="O281" i="22"/>
  <c r="O280" i="22" s="1"/>
  <c r="Q281" i="22"/>
  <c r="Q280" i="22" s="1"/>
  <c r="V281" i="22"/>
  <c r="G282" i="22"/>
  <c r="M282" i="22" s="1"/>
  <c r="I282" i="22"/>
  <c r="K282" i="22"/>
  <c r="K280" i="22" s="1"/>
  <c r="O282" i="22"/>
  <c r="Q282" i="22"/>
  <c r="V282" i="22"/>
  <c r="V280" i="22" s="1"/>
  <c r="K283" i="22"/>
  <c r="V283" i="22"/>
  <c r="G284" i="22"/>
  <c r="G283" i="22" s="1"/>
  <c r="I284" i="22"/>
  <c r="K284" i="22"/>
  <c r="M284" i="22"/>
  <c r="O284" i="22"/>
  <c r="O283" i="22" s="1"/>
  <c r="Q284" i="22"/>
  <c r="V284" i="22"/>
  <c r="G285" i="22"/>
  <c r="M285" i="22" s="1"/>
  <c r="I285" i="22"/>
  <c r="I283" i="22" s="1"/>
  <c r="K285" i="22"/>
  <c r="O285" i="22"/>
  <c r="Q285" i="22"/>
  <c r="Q283" i="22" s="1"/>
  <c r="V285" i="22"/>
  <c r="G286" i="22"/>
  <c r="M286" i="22" s="1"/>
  <c r="I286" i="22"/>
  <c r="K286" i="22"/>
  <c r="O286" i="22"/>
  <c r="Q286" i="22"/>
  <c r="V286" i="22"/>
  <c r="AE288" i="22"/>
  <c r="G377" i="21"/>
  <c r="BA26" i="21"/>
  <c r="BA2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3" i="21"/>
  <c r="I13" i="21"/>
  <c r="K13" i="21"/>
  <c r="M13" i="21"/>
  <c r="O13" i="21"/>
  <c r="Q13" i="21"/>
  <c r="V13" i="21"/>
  <c r="G16" i="21"/>
  <c r="I16" i="21"/>
  <c r="K16" i="21"/>
  <c r="M16" i="21"/>
  <c r="O16" i="21"/>
  <c r="Q16" i="21"/>
  <c r="V16" i="21"/>
  <c r="G19" i="21"/>
  <c r="M19" i="21" s="1"/>
  <c r="I19" i="21"/>
  <c r="K19" i="21"/>
  <c r="O19" i="21"/>
  <c r="O8" i="21" s="1"/>
  <c r="Q19" i="21"/>
  <c r="V19" i="21"/>
  <c r="G25" i="21"/>
  <c r="M25" i="21" s="1"/>
  <c r="I25" i="21"/>
  <c r="K25" i="21"/>
  <c r="O25" i="21"/>
  <c r="Q25" i="21"/>
  <c r="V25" i="21"/>
  <c r="G56" i="21"/>
  <c r="I56" i="21"/>
  <c r="K56" i="21"/>
  <c r="M56" i="21"/>
  <c r="O56" i="21"/>
  <c r="Q56" i="21"/>
  <c r="V56" i="21"/>
  <c r="G84" i="21"/>
  <c r="I84" i="21"/>
  <c r="K84" i="21"/>
  <c r="M84" i="21"/>
  <c r="O84" i="21"/>
  <c r="Q84" i="21"/>
  <c r="V84" i="21"/>
  <c r="G87" i="21"/>
  <c r="M87" i="21" s="1"/>
  <c r="I87" i="21"/>
  <c r="K87" i="21"/>
  <c r="O87" i="21"/>
  <c r="Q87" i="21"/>
  <c r="V87" i="21"/>
  <c r="G88" i="21"/>
  <c r="I88" i="21"/>
  <c r="K88" i="21"/>
  <c r="M88" i="21"/>
  <c r="O88" i="21"/>
  <c r="Q88" i="21"/>
  <c r="V88" i="21"/>
  <c r="G89" i="21"/>
  <c r="I89" i="21"/>
  <c r="K89" i="21"/>
  <c r="M89" i="21"/>
  <c r="O89" i="21"/>
  <c r="Q89" i="21"/>
  <c r="V89" i="21"/>
  <c r="G94" i="21"/>
  <c r="I94" i="21"/>
  <c r="K94" i="21"/>
  <c r="M94" i="21"/>
  <c r="O94" i="21"/>
  <c r="Q94" i="21"/>
  <c r="V94" i="21"/>
  <c r="G95" i="21"/>
  <c r="M95" i="21" s="1"/>
  <c r="I95" i="21"/>
  <c r="K95" i="21"/>
  <c r="O95" i="21"/>
  <c r="Q95" i="21"/>
  <c r="V95" i="21"/>
  <c r="G100" i="21"/>
  <c r="I100" i="21"/>
  <c r="K100" i="21"/>
  <c r="M100" i="21"/>
  <c r="O100" i="21"/>
  <c r="Q100" i="21"/>
  <c r="V100" i="21"/>
  <c r="G101" i="21"/>
  <c r="M101" i="21" s="1"/>
  <c r="I101" i="21"/>
  <c r="K101" i="21"/>
  <c r="O101" i="21"/>
  <c r="Q101" i="21"/>
  <c r="V101" i="21"/>
  <c r="G132" i="21"/>
  <c r="I132" i="21"/>
  <c r="K132" i="21"/>
  <c r="M132" i="21"/>
  <c r="O132" i="21"/>
  <c r="Q132" i="21"/>
  <c r="V132" i="21"/>
  <c r="G138" i="21"/>
  <c r="M138" i="21" s="1"/>
  <c r="I138" i="21"/>
  <c r="K138" i="21"/>
  <c r="O138" i="21"/>
  <c r="Q138" i="21"/>
  <c r="V138" i="21"/>
  <c r="G146" i="21"/>
  <c r="I146" i="21"/>
  <c r="K146" i="21"/>
  <c r="M146" i="21"/>
  <c r="O146" i="21"/>
  <c r="Q146" i="21"/>
  <c r="V146" i="21"/>
  <c r="G167" i="21"/>
  <c r="I167" i="21"/>
  <c r="K167" i="21"/>
  <c r="M167" i="21"/>
  <c r="O167" i="21"/>
  <c r="Q167" i="21"/>
  <c r="V167" i="21"/>
  <c r="G170" i="21"/>
  <c r="I170" i="21"/>
  <c r="K170" i="21"/>
  <c r="M170" i="21"/>
  <c r="O170" i="21"/>
  <c r="Q170" i="21"/>
  <c r="V170" i="21"/>
  <c r="G173" i="21"/>
  <c r="M173" i="21" s="1"/>
  <c r="I173" i="21"/>
  <c r="K173" i="21"/>
  <c r="O173" i="21"/>
  <c r="Q173" i="21"/>
  <c r="V173" i="21"/>
  <c r="G175" i="21"/>
  <c r="I175" i="21"/>
  <c r="K175" i="21"/>
  <c r="M175" i="21"/>
  <c r="O175" i="21"/>
  <c r="Q175" i="21"/>
  <c r="V175" i="21"/>
  <c r="G178" i="21"/>
  <c r="I178" i="21"/>
  <c r="I177" i="21" s="1"/>
  <c r="K178" i="21"/>
  <c r="M178" i="21"/>
  <c r="O178" i="21"/>
  <c r="Q178" i="21"/>
  <c r="Q177" i="21" s="1"/>
  <c r="V178" i="21"/>
  <c r="G182" i="21"/>
  <c r="G177" i="21" s="1"/>
  <c r="I182" i="21"/>
  <c r="K182" i="21"/>
  <c r="O182" i="21"/>
  <c r="O177" i="21" s="1"/>
  <c r="Q182" i="21"/>
  <c r="V182" i="21"/>
  <c r="G187" i="21"/>
  <c r="I187" i="21"/>
  <c r="K187" i="21"/>
  <c r="M187" i="21"/>
  <c r="O187" i="21"/>
  <c r="Q187" i="21"/>
  <c r="V187" i="21"/>
  <c r="G195" i="21"/>
  <c r="M195" i="21" s="1"/>
  <c r="I195" i="21"/>
  <c r="K195" i="21"/>
  <c r="K177" i="21" s="1"/>
  <c r="O195" i="21"/>
  <c r="Q195" i="21"/>
  <c r="V195" i="21"/>
  <c r="V177" i="21" s="1"/>
  <c r="G199" i="21"/>
  <c r="I199" i="21"/>
  <c r="K199" i="21"/>
  <c r="M199" i="21"/>
  <c r="O199" i="21"/>
  <c r="Q199" i="21"/>
  <c r="V199" i="21"/>
  <c r="G203" i="21"/>
  <c r="M203" i="21" s="1"/>
  <c r="I203" i="21"/>
  <c r="K203" i="21"/>
  <c r="O203" i="21"/>
  <c r="Q203" i="21"/>
  <c r="V203" i="21"/>
  <c r="I208" i="21"/>
  <c r="Q208" i="21"/>
  <c r="G209" i="21"/>
  <c r="G208" i="21" s="1"/>
  <c r="I209" i="21"/>
  <c r="K209" i="21"/>
  <c r="K208" i="21" s="1"/>
  <c r="O209" i="21"/>
  <c r="O208" i="21" s="1"/>
  <c r="Q209" i="21"/>
  <c r="V209" i="21"/>
  <c r="V208" i="21" s="1"/>
  <c r="G214" i="21"/>
  <c r="M214" i="21" s="1"/>
  <c r="I214" i="21"/>
  <c r="K214" i="21"/>
  <c r="K213" i="21" s="1"/>
  <c r="O214" i="21"/>
  <c r="O213" i="21" s="1"/>
  <c r="Q214" i="21"/>
  <c r="V214" i="21"/>
  <c r="V213" i="21" s="1"/>
  <c r="G215" i="21"/>
  <c r="I215" i="21"/>
  <c r="I213" i="21" s="1"/>
  <c r="K215" i="21"/>
  <c r="M215" i="21"/>
  <c r="O215" i="21"/>
  <c r="Q215" i="21"/>
  <c r="Q213" i="21" s="1"/>
  <c r="V215" i="21"/>
  <c r="G216" i="21"/>
  <c r="M216" i="21" s="1"/>
  <c r="I216" i="21"/>
  <c r="K216" i="21"/>
  <c r="O216" i="21"/>
  <c r="Q216" i="21"/>
  <c r="V216" i="21"/>
  <c r="G217" i="21"/>
  <c r="I217" i="21"/>
  <c r="K217" i="21"/>
  <c r="M217" i="21"/>
  <c r="O217" i="21"/>
  <c r="Q217" i="21"/>
  <c r="V217" i="21"/>
  <c r="G219" i="21"/>
  <c r="M219" i="21" s="1"/>
  <c r="I219" i="21"/>
  <c r="K219" i="21"/>
  <c r="O219" i="21"/>
  <c r="Q219" i="21"/>
  <c r="V219" i="21"/>
  <c r="G221" i="21"/>
  <c r="I221" i="21"/>
  <c r="K221" i="21"/>
  <c r="M221" i="21"/>
  <c r="O221" i="21"/>
  <c r="Q221" i="21"/>
  <c r="V221" i="21"/>
  <c r="G223" i="21"/>
  <c r="M223" i="21" s="1"/>
  <c r="I223" i="21"/>
  <c r="K223" i="21"/>
  <c r="O223" i="21"/>
  <c r="Q223" i="21"/>
  <c r="V223" i="21"/>
  <c r="G229" i="21"/>
  <c r="I229" i="21"/>
  <c r="K229" i="21"/>
  <c r="M229" i="21"/>
  <c r="O229" i="21"/>
  <c r="Q229" i="21"/>
  <c r="V229" i="21"/>
  <c r="G231" i="21"/>
  <c r="M231" i="21" s="1"/>
  <c r="I231" i="21"/>
  <c r="K231" i="21"/>
  <c r="O231" i="21"/>
  <c r="Q231" i="21"/>
  <c r="V231" i="21"/>
  <c r="G233" i="21"/>
  <c r="I233" i="21"/>
  <c r="K233" i="21"/>
  <c r="M233" i="21"/>
  <c r="O233" i="21"/>
  <c r="Q233" i="21"/>
  <c r="V233" i="21"/>
  <c r="G234" i="21"/>
  <c r="M234" i="21" s="1"/>
  <c r="I234" i="21"/>
  <c r="K234" i="21"/>
  <c r="O234" i="21"/>
  <c r="Q234" i="21"/>
  <c r="V234" i="21"/>
  <c r="G235" i="21"/>
  <c r="I235" i="21"/>
  <c r="K235" i="21"/>
  <c r="M235" i="21"/>
  <c r="O235" i="21"/>
  <c r="Q235" i="21"/>
  <c r="V235" i="21"/>
  <c r="G236" i="21"/>
  <c r="M236" i="21" s="1"/>
  <c r="I236" i="21"/>
  <c r="K236" i="21"/>
  <c r="O236" i="21"/>
  <c r="Q236" i="21"/>
  <c r="V236" i="21"/>
  <c r="G237" i="21"/>
  <c r="I237" i="21"/>
  <c r="K237" i="21"/>
  <c r="M237" i="21"/>
  <c r="O237" i="21"/>
  <c r="Q237" i="21"/>
  <c r="V237" i="21"/>
  <c r="G251" i="21"/>
  <c r="M251" i="21" s="1"/>
  <c r="I251" i="21"/>
  <c r="K251" i="21"/>
  <c r="O251" i="21"/>
  <c r="Q251" i="21"/>
  <c r="V251" i="21"/>
  <c r="G252" i="21"/>
  <c r="I252" i="21"/>
  <c r="K252" i="21"/>
  <c r="M252" i="21"/>
  <c r="O252" i="21"/>
  <c r="Q252" i="21"/>
  <c r="V252" i="21"/>
  <c r="G254" i="21"/>
  <c r="M254" i="21" s="1"/>
  <c r="I254" i="21"/>
  <c r="K254" i="21"/>
  <c r="O254" i="21"/>
  <c r="Q254" i="21"/>
  <c r="V254" i="21"/>
  <c r="G264" i="21"/>
  <c r="I264" i="21"/>
  <c r="K264" i="21"/>
  <c r="M264" i="21"/>
  <c r="O264" i="21"/>
  <c r="Q264" i="21"/>
  <c r="V264" i="21"/>
  <c r="G266" i="21"/>
  <c r="M266" i="21" s="1"/>
  <c r="I266" i="21"/>
  <c r="K266" i="21"/>
  <c r="O266" i="21"/>
  <c r="Q266" i="21"/>
  <c r="V266" i="21"/>
  <c r="G272" i="21"/>
  <c r="I272" i="21"/>
  <c r="K272" i="21"/>
  <c r="M272" i="21"/>
  <c r="O272" i="21"/>
  <c r="Q272" i="21"/>
  <c r="V272" i="21"/>
  <c r="G278" i="21"/>
  <c r="M278" i="21" s="1"/>
  <c r="I278" i="21"/>
  <c r="K278" i="21"/>
  <c r="O278" i="21"/>
  <c r="Q278" i="21"/>
  <c r="V278" i="21"/>
  <c r="G286" i="21"/>
  <c r="I286" i="21"/>
  <c r="K286" i="21"/>
  <c r="M286" i="21"/>
  <c r="O286" i="21"/>
  <c r="Q286" i="21"/>
  <c r="V286" i="21"/>
  <c r="G287" i="21"/>
  <c r="I287" i="21"/>
  <c r="K287" i="21"/>
  <c r="M287" i="21"/>
  <c r="O287" i="21"/>
  <c r="Q287" i="21"/>
  <c r="V287" i="21"/>
  <c r="G290" i="21"/>
  <c r="I290" i="21"/>
  <c r="K290" i="21"/>
  <c r="M290" i="21"/>
  <c r="O290" i="21"/>
  <c r="Q290" i="21"/>
  <c r="V290" i="21"/>
  <c r="G291" i="21"/>
  <c r="M291" i="21" s="1"/>
  <c r="I291" i="21"/>
  <c r="K291" i="21"/>
  <c r="O291" i="21"/>
  <c r="Q291" i="21"/>
  <c r="V291" i="21"/>
  <c r="G294" i="21"/>
  <c r="I294" i="21"/>
  <c r="K294" i="21"/>
  <c r="M294" i="21"/>
  <c r="O294" i="21"/>
  <c r="Q294" i="21"/>
  <c r="V294" i="21"/>
  <c r="G300" i="21"/>
  <c r="I300" i="21"/>
  <c r="K300" i="21"/>
  <c r="M300" i="21"/>
  <c r="O300" i="21"/>
  <c r="Q300" i="21"/>
  <c r="V300" i="21"/>
  <c r="G307" i="21"/>
  <c r="I307" i="21"/>
  <c r="K307" i="21"/>
  <c r="M307" i="21"/>
  <c r="O307" i="21"/>
  <c r="Q307" i="21"/>
  <c r="V307" i="21"/>
  <c r="G308" i="21"/>
  <c r="M308" i="21" s="1"/>
  <c r="I308" i="21"/>
  <c r="K308" i="21"/>
  <c r="O308" i="21"/>
  <c r="Q308" i="21"/>
  <c r="V308" i="21"/>
  <c r="G309" i="21"/>
  <c r="I309" i="21"/>
  <c r="K309" i="21"/>
  <c r="M309" i="21"/>
  <c r="O309" i="21"/>
  <c r="Q309" i="21"/>
  <c r="V309" i="21"/>
  <c r="G310" i="21"/>
  <c r="I310" i="21"/>
  <c r="K310" i="21"/>
  <c r="M310" i="21"/>
  <c r="O310" i="21"/>
  <c r="Q310" i="21"/>
  <c r="V310" i="21"/>
  <c r="G317" i="21"/>
  <c r="I317" i="21"/>
  <c r="K317" i="21"/>
  <c r="M317" i="21"/>
  <c r="O317" i="21"/>
  <c r="Q317" i="21"/>
  <c r="V317" i="21"/>
  <c r="G318" i="21"/>
  <c r="M318" i="21" s="1"/>
  <c r="I318" i="21"/>
  <c r="K318" i="21"/>
  <c r="O318" i="21"/>
  <c r="Q318" i="21"/>
  <c r="V318" i="21"/>
  <c r="G321" i="21"/>
  <c r="M321" i="21" s="1"/>
  <c r="I321" i="21"/>
  <c r="K321" i="21"/>
  <c r="O321" i="21"/>
  <c r="Q321" i="21"/>
  <c r="V321" i="21"/>
  <c r="G322" i="21"/>
  <c r="M322" i="21" s="1"/>
  <c r="I322" i="21"/>
  <c r="K322" i="21"/>
  <c r="O322" i="21"/>
  <c r="Q322" i="21"/>
  <c r="V322" i="21"/>
  <c r="G323" i="21"/>
  <c r="I323" i="21"/>
  <c r="K323" i="21"/>
  <c r="M323" i="21"/>
  <c r="O323" i="21"/>
  <c r="Q323" i="21"/>
  <c r="V323" i="21"/>
  <c r="G324" i="21"/>
  <c r="M324" i="21" s="1"/>
  <c r="I324" i="21"/>
  <c r="K324" i="21"/>
  <c r="O324" i="21"/>
  <c r="Q324" i="21"/>
  <c r="V324" i="21"/>
  <c r="G327" i="21"/>
  <c r="I327" i="21"/>
  <c r="K327" i="21"/>
  <c r="M327" i="21"/>
  <c r="O327" i="21"/>
  <c r="Q327" i="21"/>
  <c r="V327" i="21"/>
  <c r="G330" i="21"/>
  <c r="M330" i="21" s="1"/>
  <c r="I330" i="21"/>
  <c r="K330" i="21"/>
  <c r="O330" i="21"/>
  <c r="Q330" i="21"/>
  <c r="V330" i="21"/>
  <c r="G333" i="21"/>
  <c r="I333" i="21"/>
  <c r="K333" i="21"/>
  <c r="M333" i="21"/>
  <c r="O333" i="21"/>
  <c r="Q333" i="21"/>
  <c r="V333" i="21"/>
  <c r="G336" i="21"/>
  <c r="M336" i="21" s="1"/>
  <c r="I336" i="21"/>
  <c r="K336" i="21"/>
  <c r="O336" i="21"/>
  <c r="Q336" i="21"/>
  <c r="V336" i="21"/>
  <c r="G338" i="21"/>
  <c r="I338" i="21"/>
  <c r="K338" i="21"/>
  <c r="M338" i="21"/>
  <c r="O338" i="21"/>
  <c r="Q338" i="21"/>
  <c r="V338" i="21"/>
  <c r="G339" i="21"/>
  <c r="M339" i="21" s="1"/>
  <c r="I339" i="21"/>
  <c r="K339" i="21"/>
  <c r="O339" i="21"/>
  <c r="Q339" i="21"/>
  <c r="V339" i="21"/>
  <c r="G343" i="21"/>
  <c r="I343" i="21"/>
  <c r="K343" i="21"/>
  <c r="M343" i="21"/>
  <c r="O343" i="21"/>
  <c r="Q343" i="21"/>
  <c r="V343" i="21"/>
  <c r="G344" i="21"/>
  <c r="M344" i="21" s="1"/>
  <c r="I344" i="21"/>
  <c r="K344" i="21"/>
  <c r="O344" i="21"/>
  <c r="Q344" i="21"/>
  <c r="V344" i="21"/>
  <c r="G345" i="21"/>
  <c r="I345" i="21"/>
  <c r="K345" i="21"/>
  <c r="M345" i="21"/>
  <c r="O345" i="21"/>
  <c r="Q345" i="21"/>
  <c r="V345" i="21"/>
  <c r="G346" i="21"/>
  <c r="M346" i="21" s="1"/>
  <c r="I346" i="21"/>
  <c r="K346" i="21"/>
  <c r="O346" i="21"/>
  <c r="Q346" i="21"/>
  <c r="V346" i="21"/>
  <c r="G348" i="21"/>
  <c r="I348" i="21"/>
  <c r="K348" i="21"/>
  <c r="M348" i="21"/>
  <c r="O348" i="21"/>
  <c r="Q348" i="21"/>
  <c r="V348" i="21"/>
  <c r="G349" i="21"/>
  <c r="M349" i="21" s="1"/>
  <c r="I349" i="21"/>
  <c r="K349" i="21"/>
  <c r="O349" i="21"/>
  <c r="Q349" i="21"/>
  <c r="V349" i="21"/>
  <c r="G350" i="21"/>
  <c r="M350" i="21" s="1"/>
  <c r="I350" i="21"/>
  <c r="K350" i="21"/>
  <c r="O350" i="21"/>
  <c r="Q350" i="21"/>
  <c r="V350" i="21"/>
  <c r="G351" i="21"/>
  <c r="M351" i="21" s="1"/>
  <c r="I351" i="21"/>
  <c r="K351" i="21"/>
  <c r="O351" i="21"/>
  <c r="Q351" i="21"/>
  <c r="V351" i="21"/>
  <c r="G353" i="21"/>
  <c r="I353" i="21"/>
  <c r="K353" i="21"/>
  <c r="M353" i="21"/>
  <c r="O353" i="21"/>
  <c r="Q353" i="21"/>
  <c r="V353" i="21"/>
  <c r="G355" i="21"/>
  <c r="M355" i="21" s="1"/>
  <c r="I355" i="21"/>
  <c r="K355" i="21"/>
  <c r="O355" i="21"/>
  <c r="Q355" i="21"/>
  <c r="V355" i="21"/>
  <c r="G357" i="21"/>
  <c r="I357" i="21"/>
  <c r="K357" i="21"/>
  <c r="M357" i="21"/>
  <c r="O357" i="21"/>
  <c r="Q357" i="21"/>
  <c r="V357" i="21"/>
  <c r="G358" i="21"/>
  <c r="M358" i="21" s="1"/>
  <c r="I358" i="21"/>
  <c r="K358" i="21"/>
  <c r="O358" i="21"/>
  <c r="Q358" i="21"/>
  <c r="V358" i="21"/>
  <c r="G359" i="21"/>
  <c r="I359" i="21"/>
  <c r="K359" i="21"/>
  <c r="M359" i="21"/>
  <c r="O359" i="21"/>
  <c r="Q359" i="21"/>
  <c r="V359" i="21"/>
  <c r="G360" i="21"/>
  <c r="M360" i="21" s="1"/>
  <c r="I360" i="21"/>
  <c r="K360" i="21"/>
  <c r="O360" i="21"/>
  <c r="Q360" i="21"/>
  <c r="V360" i="21"/>
  <c r="G361" i="21"/>
  <c r="I361" i="21"/>
  <c r="K361" i="21"/>
  <c r="M361" i="21"/>
  <c r="O361" i="21"/>
  <c r="Q361" i="21"/>
  <c r="V361" i="21"/>
  <c r="G362" i="21"/>
  <c r="M362" i="21" s="1"/>
  <c r="I362" i="21"/>
  <c r="K362" i="21"/>
  <c r="O362" i="21"/>
  <c r="Q362" i="21"/>
  <c r="V362" i="21"/>
  <c r="G364" i="21"/>
  <c r="M364" i="21" s="1"/>
  <c r="M363" i="21" s="1"/>
  <c r="I364" i="21"/>
  <c r="I363" i="21" s="1"/>
  <c r="K364" i="21"/>
  <c r="K363" i="21" s="1"/>
  <c r="O364" i="21"/>
  <c r="O363" i="21" s="1"/>
  <c r="Q364" i="21"/>
  <c r="Q363" i="21" s="1"/>
  <c r="V364" i="21"/>
  <c r="V363" i="21" s="1"/>
  <c r="G367" i="21"/>
  <c r="I367" i="21"/>
  <c r="O367" i="21"/>
  <c r="Q367" i="21"/>
  <c r="G368" i="21"/>
  <c r="I368" i="21"/>
  <c r="K368" i="21"/>
  <c r="K367" i="21" s="1"/>
  <c r="M368" i="21"/>
  <c r="M367" i="21" s="1"/>
  <c r="O368" i="21"/>
  <c r="Q368" i="21"/>
  <c r="V368" i="21"/>
  <c r="V367" i="21" s="1"/>
  <c r="G370" i="21"/>
  <c r="M370" i="21" s="1"/>
  <c r="M369" i="21" s="1"/>
  <c r="I370" i="21"/>
  <c r="I369" i="21" s="1"/>
  <c r="K370" i="21"/>
  <c r="O370" i="21"/>
  <c r="O369" i="21" s="1"/>
  <c r="Q370" i="21"/>
  <c r="Q369" i="21" s="1"/>
  <c r="V370" i="21"/>
  <c r="G371" i="21"/>
  <c r="M371" i="21" s="1"/>
  <c r="I371" i="21"/>
  <c r="K371" i="21"/>
  <c r="K369" i="21" s="1"/>
  <c r="O371" i="21"/>
  <c r="Q371" i="21"/>
  <c r="V371" i="21"/>
  <c r="V369" i="21" s="1"/>
  <c r="K372" i="21"/>
  <c r="V372" i="21"/>
  <c r="G373" i="21"/>
  <c r="G372" i="21" s="1"/>
  <c r="I373" i="21"/>
  <c r="I372" i="21" s="1"/>
  <c r="K373" i="21"/>
  <c r="M373" i="21"/>
  <c r="O373" i="21"/>
  <c r="O372" i="21" s="1"/>
  <c r="Q373" i="21"/>
  <c r="Q372" i="21" s="1"/>
  <c r="V373" i="21"/>
  <c r="G374" i="21"/>
  <c r="M374" i="21" s="1"/>
  <c r="I374" i="21"/>
  <c r="K374" i="21"/>
  <c r="O374" i="21"/>
  <c r="Q374" i="21"/>
  <c r="V374" i="21"/>
  <c r="G375" i="21"/>
  <c r="I375" i="21"/>
  <c r="K375" i="21"/>
  <c r="M375" i="21"/>
  <c r="O375" i="21"/>
  <c r="Q375" i="21"/>
  <c r="V375" i="21"/>
  <c r="AE377" i="21"/>
  <c r="AF377" i="21"/>
  <c r="G17" i="20"/>
  <c r="BA15" i="20"/>
  <c r="BA10" i="20"/>
  <c r="G9" i="20"/>
  <c r="I9" i="20"/>
  <c r="I8" i="20" s="1"/>
  <c r="K9" i="20"/>
  <c r="M9" i="20"/>
  <c r="O9" i="20"/>
  <c r="Q9" i="20"/>
  <c r="Q8" i="20" s="1"/>
  <c r="V9" i="20"/>
  <c r="G11" i="20"/>
  <c r="G8" i="20" s="1"/>
  <c r="I11" i="20"/>
  <c r="K11" i="20"/>
  <c r="K8" i="20" s="1"/>
  <c r="O11" i="20"/>
  <c r="O8" i="20" s="1"/>
  <c r="Q11" i="20"/>
  <c r="V11" i="20"/>
  <c r="V8" i="20" s="1"/>
  <c r="I13" i="20"/>
  <c r="Q13" i="20"/>
  <c r="G14" i="20"/>
  <c r="M14" i="20" s="1"/>
  <c r="M13" i="20" s="1"/>
  <c r="I14" i="20"/>
  <c r="K14" i="20"/>
  <c r="K13" i="20" s="1"/>
  <c r="O14" i="20"/>
  <c r="O13" i="20" s="1"/>
  <c r="Q14" i="20"/>
  <c r="V14" i="20"/>
  <c r="V13" i="20" s="1"/>
  <c r="AE17" i="20"/>
  <c r="AF17" i="20"/>
  <c r="G136" i="19"/>
  <c r="BA124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3" i="19"/>
  <c r="I13" i="19"/>
  <c r="K13" i="19"/>
  <c r="M13" i="19"/>
  <c r="O13" i="19"/>
  <c r="Q13" i="19"/>
  <c r="V13" i="19"/>
  <c r="G15" i="19"/>
  <c r="I15" i="19"/>
  <c r="K15" i="19"/>
  <c r="M15" i="19"/>
  <c r="O15" i="19"/>
  <c r="Q15" i="19"/>
  <c r="V15" i="19"/>
  <c r="G17" i="19"/>
  <c r="M17" i="19" s="1"/>
  <c r="I17" i="19"/>
  <c r="K17" i="19"/>
  <c r="O17" i="19"/>
  <c r="O8" i="19" s="1"/>
  <c r="Q17" i="19"/>
  <c r="V17" i="19"/>
  <c r="G19" i="19"/>
  <c r="M19" i="19" s="1"/>
  <c r="I19" i="19"/>
  <c r="K19" i="19"/>
  <c r="O19" i="19"/>
  <c r="Q19" i="19"/>
  <c r="V19" i="19"/>
  <c r="G24" i="19"/>
  <c r="I24" i="19"/>
  <c r="K24" i="19"/>
  <c r="M24" i="19"/>
  <c r="O24" i="19"/>
  <c r="Q24" i="19"/>
  <c r="V24" i="19"/>
  <c r="G26" i="19"/>
  <c r="I26" i="19"/>
  <c r="K26" i="19"/>
  <c r="M26" i="19"/>
  <c r="O26" i="19"/>
  <c r="Q26" i="19"/>
  <c r="V26" i="19"/>
  <c r="G28" i="19"/>
  <c r="M28" i="19" s="1"/>
  <c r="I28" i="19"/>
  <c r="K28" i="19"/>
  <c r="O28" i="19"/>
  <c r="Q28" i="19"/>
  <c r="V28" i="19"/>
  <c r="G31" i="19"/>
  <c r="I31" i="19"/>
  <c r="K31" i="19"/>
  <c r="K30" i="19" s="1"/>
  <c r="M31" i="19"/>
  <c r="O31" i="19"/>
  <c r="Q31" i="19"/>
  <c r="V31" i="19"/>
  <c r="V30" i="19" s="1"/>
  <c r="G34" i="19"/>
  <c r="I34" i="19"/>
  <c r="K34" i="19"/>
  <c r="M34" i="19"/>
  <c r="O34" i="19"/>
  <c r="Q34" i="19"/>
  <c r="V34" i="19"/>
  <c r="G37" i="19"/>
  <c r="G30" i="19" s="1"/>
  <c r="I37" i="19"/>
  <c r="K37" i="19"/>
  <c r="O37" i="19"/>
  <c r="O30" i="19" s="1"/>
  <c r="Q37" i="19"/>
  <c r="V37" i="19"/>
  <c r="G41" i="19"/>
  <c r="M41" i="19" s="1"/>
  <c r="I41" i="19"/>
  <c r="I30" i="19" s="1"/>
  <c r="K41" i="19"/>
  <c r="O41" i="19"/>
  <c r="Q41" i="19"/>
  <c r="Q30" i="19" s="1"/>
  <c r="V41" i="19"/>
  <c r="G45" i="19"/>
  <c r="I45" i="19"/>
  <c r="K45" i="19"/>
  <c r="M45" i="19"/>
  <c r="O45" i="19"/>
  <c r="Q45" i="19"/>
  <c r="V45" i="19"/>
  <c r="G48" i="19"/>
  <c r="M48" i="19" s="1"/>
  <c r="I48" i="19"/>
  <c r="K48" i="19"/>
  <c r="O48" i="19"/>
  <c r="O44" i="19" s="1"/>
  <c r="Q48" i="19"/>
  <c r="V48" i="19"/>
  <c r="G51" i="19"/>
  <c r="M51" i="19" s="1"/>
  <c r="I51" i="19"/>
  <c r="I44" i="19" s="1"/>
  <c r="K51" i="19"/>
  <c r="O51" i="19"/>
  <c r="Q51" i="19"/>
  <c r="Q44" i="19" s="1"/>
  <c r="V51" i="19"/>
  <c r="G54" i="19"/>
  <c r="M54" i="19" s="1"/>
  <c r="I54" i="19"/>
  <c r="K54" i="19"/>
  <c r="K44" i="19" s="1"/>
  <c r="O54" i="19"/>
  <c r="Q54" i="19"/>
  <c r="V54" i="19"/>
  <c r="V44" i="19" s="1"/>
  <c r="G58" i="19"/>
  <c r="M58" i="19" s="1"/>
  <c r="I58" i="19"/>
  <c r="I57" i="19" s="1"/>
  <c r="K58" i="19"/>
  <c r="O58" i="19"/>
  <c r="O57" i="19" s="1"/>
  <c r="Q58" i="19"/>
  <c r="Q57" i="19" s="1"/>
  <c r="V58" i="19"/>
  <c r="V57" i="19" s="1"/>
  <c r="G63" i="19"/>
  <c r="M63" i="19" s="1"/>
  <c r="I63" i="19"/>
  <c r="K63" i="19"/>
  <c r="K57" i="19" s="1"/>
  <c r="O63" i="19"/>
  <c r="Q63" i="19"/>
  <c r="V63" i="19"/>
  <c r="G69" i="19"/>
  <c r="I69" i="19"/>
  <c r="I68" i="19" s="1"/>
  <c r="K69" i="19"/>
  <c r="M69" i="19"/>
  <c r="O69" i="19"/>
  <c r="Q69" i="19"/>
  <c r="Q68" i="19" s="1"/>
  <c r="V69" i="19"/>
  <c r="G72" i="19"/>
  <c r="M72" i="19" s="1"/>
  <c r="I72" i="19"/>
  <c r="K72" i="19"/>
  <c r="O72" i="19"/>
  <c r="O68" i="19" s="1"/>
  <c r="Q72" i="19"/>
  <c r="V72" i="19"/>
  <c r="G77" i="19"/>
  <c r="I77" i="19"/>
  <c r="K77" i="19"/>
  <c r="M77" i="19"/>
  <c r="O77" i="19"/>
  <c r="Q77" i="19"/>
  <c r="V77" i="19"/>
  <c r="G82" i="19"/>
  <c r="M82" i="19" s="1"/>
  <c r="I82" i="19"/>
  <c r="K82" i="19"/>
  <c r="K68" i="19" s="1"/>
  <c r="O82" i="19"/>
  <c r="Q82" i="19"/>
  <c r="V82" i="19"/>
  <c r="V68" i="19" s="1"/>
  <c r="G87" i="19"/>
  <c r="I87" i="19"/>
  <c r="K87" i="19"/>
  <c r="M87" i="19"/>
  <c r="O87" i="19"/>
  <c r="Q87" i="19"/>
  <c r="V87" i="19"/>
  <c r="G92" i="19"/>
  <c r="K92" i="19"/>
  <c r="O92" i="19"/>
  <c r="V92" i="19"/>
  <c r="G93" i="19"/>
  <c r="I93" i="19"/>
  <c r="I92" i="19" s="1"/>
  <c r="K93" i="19"/>
  <c r="M93" i="19"/>
  <c r="M92" i="19" s="1"/>
  <c r="O93" i="19"/>
  <c r="Q93" i="19"/>
  <c r="Q92" i="19" s="1"/>
  <c r="V93" i="19"/>
  <c r="G96" i="19"/>
  <c r="I96" i="19"/>
  <c r="I95" i="19" s="1"/>
  <c r="K96" i="19"/>
  <c r="M96" i="19"/>
  <c r="O96" i="19"/>
  <c r="Q96" i="19"/>
  <c r="Q95" i="19" s="1"/>
  <c r="V96" i="19"/>
  <c r="G99" i="19"/>
  <c r="M99" i="19" s="1"/>
  <c r="I99" i="19"/>
  <c r="K99" i="19"/>
  <c r="O99" i="19"/>
  <c r="O95" i="19" s="1"/>
  <c r="Q99" i="19"/>
  <c r="V99" i="19"/>
  <c r="G102" i="19"/>
  <c r="I102" i="19"/>
  <c r="K102" i="19"/>
  <c r="M102" i="19"/>
  <c r="O102" i="19"/>
  <c r="Q102" i="19"/>
  <c r="V102" i="19"/>
  <c r="G105" i="19"/>
  <c r="M105" i="19" s="1"/>
  <c r="I105" i="19"/>
  <c r="K105" i="19"/>
  <c r="K95" i="19" s="1"/>
  <c r="O105" i="19"/>
  <c r="Q105" i="19"/>
  <c r="V105" i="19"/>
  <c r="V95" i="19" s="1"/>
  <c r="G107" i="19"/>
  <c r="I107" i="19"/>
  <c r="K107" i="19"/>
  <c r="M107" i="19"/>
  <c r="O107" i="19"/>
  <c r="Q107" i="19"/>
  <c r="V107" i="19"/>
  <c r="G109" i="19"/>
  <c r="K109" i="19"/>
  <c r="O109" i="19"/>
  <c r="V109" i="19"/>
  <c r="G110" i="19"/>
  <c r="I110" i="19"/>
  <c r="I109" i="19" s="1"/>
  <c r="K110" i="19"/>
  <c r="M110" i="19"/>
  <c r="M109" i="19" s="1"/>
  <c r="O110" i="19"/>
  <c r="Q110" i="19"/>
  <c r="Q109" i="19" s="1"/>
  <c r="V110" i="19"/>
  <c r="K114" i="19"/>
  <c r="V114" i="19"/>
  <c r="G115" i="19"/>
  <c r="I115" i="19"/>
  <c r="I114" i="19" s="1"/>
  <c r="K115" i="19"/>
  <c r="M115" i="19"/>
  <c r="O115" i="19"/>
  <c r="Q115" i="19"/>
  <c r="Q114" i="19" s="1"/>
  <c r="V115" i="19"/>
  <c r="G118" i="19"/>
  <c r="M118" i="19" s="1"/>
  <c r="I118" i="19"/>
  <c r="K118" i="19"/>
  <c r="O118" i="19"/>
  <c r="O114" i="19" s="1"/>
  <c r="Q118" i="19"/>
  <c r="V118" i="19"/>
  <c r="I122" i="19"/>
  <c r="Q122" i="19"/>
  <c r="G123" i="19"/>
  <c r="G122" i="19" s="1"/>
  <c r="I123" i="19"/>
  <c r="K123" i="19"/>
  <c r="K122" i="19" s="1"/>
  <c r="O123" i="19"/>
  <c r="O122" i="19" s="1"/>
  <c r="Q123" i="19"/>
  <c r="V123" i="19"/>
  <c r="V122" i="19" s="1"/>
  <c r="G126" i="19"/>
  <c r="I126" i="19"/>
  <c r="K126" i="19"/>
  <c r="M126" i="19"/>
  <c r="O126" i="19"/>
  <c r="Q126" i="19"/>
  <c r="V126" i="19"/>
  <c r="G131" i="19"/>
  <c r="M131" i="19" s="1"/>
  <c r="I131" i="19"/>
  <c r="K131" i="19"/>
  <c r="O131" i="19"/>
  <c r="Q131" i="19"/>
  <c r="V131" i="19"/>
  <c r="AE136" i="19"/>
  <c r="AF136" i="19"/>
  <c r="G202" i="18"/>
  <c r="BA158" i="18"/>
  <c r="BA55" i="18"/>
  <c r="G9" i="18"/>
  <c r="M9" i="18" s="1"/>
  <c r="I9" i="18"/>
  <c r="I8" i="18" s="1"/>
  <c r="K9" i="18"/>
  <c r="O9" i="18"/>
  <c r="O8" i="18" s="1"/>
  <c r="Q9" i="18"/>
  <c r="Q8" i="18" s="1"/>
  <c r="V9" i="18"/>
  <c r="G11" i="18"/>
  <c r="M11" i="18" s="1"/>
  <c r="I11" i="18"/>
  <c r="K11" i="18"/>
  <c r="K8" i="18" s="1"/>
  <c r="O11" i="18"/>
  <c r="Q11" i="18"/>
  <c r="V11" i="18"/>
  <c r="V8" i="18" s="1"/>
  <c r="G13" i="18"/>
  <c r="I13" i="18"/>
  <c r="K13" i="18"/>
  <c r="M13" i="18"/>
  <c r="O13" i="18"/>
  <c r="Q13" i="18"/>
  <c r="V13" i="18"/>
  <c r="G15" i="18"/>
  <c r="I15" i="18"/>
  <c r="K15" i="18"/>
  <c r="M15" i="18"/>
  <c r="O15" i="18"/>
  <c r="Q15" i="18"/>
  <c r="V15" i="18"/>
  <c r="G17" i="18"/>
  <c r="I17" i="18"/>
  <c r="K17" i="18"/>
  <c r="M17" i="18"/>
  <c r="O17" i="18"/>
  <c r="Q17" i="18"/>
  <c r="V17" i="18"/>
  <c r="G19" i="18"/>
  <c r="M19" i="18" s="1"/>
  <c r="I19" i="18"/>
  <c r="K19" i="18"/>
  <c r="O19" i="18"/>
  <c r="Q19" i="18"/>
  <c r="V19" i="18"/>
  <c r="G23" i="18"/>
  <c r="I23" i="18"/>
  <c r="K23" i="18"/>
  <c r="M23" i="18"/>
  <c r="O23" i="18"/>
  <c r="Q23" i="18"/>
  <c r="V23" i="18"/>
  <c r="G25" i="18"/>
  <c r="I25" i="18"/>
  <c r="K25" i="18"/>
  <c r="M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I33" i="18"/>
  <c r="K33" i="18"/>
  <c r="M33" i="18"/>
  <c r="O33" i="18"/>
  <c r="Q33" i="18"/>
  <c r="V33" i="18"/>
  <c r="G37" i="18"/>
  <c r="I37" i="18"/>
  <c r="K37" i="18"/>
  <c r="M37" i="18"/>
  <c r="O37" i="18"/>
  <c r="Q37" i="18"/>
  <c r="V37" i="18"/>
  <c r="G39" i="18"/>
  <c r="M39" i="18" s="1"/>
  <c r="I39" i="18"/>
  <c r="K39" i="18"/>
  <c r="O39" i="18"/>
  <c r="Q39" i="18"/>
  <c r="V39" i="18"/>
  <c r="G41" i="18"/>
  <c r="I41" i="18"/>
  <c r="K41" i="18"/>
  <c r="M41" i="18"/>
  <c r="O41" i="18"/>
  <c r="Q41" i="18"/>
  <c r="V41" i="18"/>
  <c r="G44" i="18"/>
  <c r="I44" i="18"/>
  <c r="K44" i="18"/>
  <c r="M44" i="18"/>
  <c r="O44" i="18"/>
  <c r="Q44" i="18"/>
  <c r="V44" i="18"/>
  <c r="G47" i="18"/>
  <c r="I47" i="18"/>
  <c r="K47" i="18"/>
  <c r="M47" i="18"/>
  <c r="O47" i="18"/>
  <c r="Q47" i="18"/>
  <c r="V47" i="18"/>
  <c r="G49" i="18"/>
  <c r="M49" i="18" s="1"/>
  <c r="I49" i="18"/>
  <c r="K49" i="18"/>
  <c r="O49" i="18"/>
  <c r="Q49" i="18"/>
  <c r="V49" i="18"/>
  <c r="G52" i="18"/>
  <c r="I52" i="18"/>
  <c r="K52" i="18"/>
  <c r="M52" i="18"/>
  <c r="O52" i="18"/>
  <c r="Q52" i="18"/>
  <c r="V52" i="18"/>
  <c r="G59" i="18"/>
  <c r="I59" i="18"/>
  <c r="K59" i="18"/>
  <c r="M59" i="18"/>
  <c r="O59" i="18"/>
  <c r="Q59" i="18"/>
  <c r="V59" i="18"/>
  <c r="G63" i="18"/>
  <c r="I63" i="18"/>
  <c r="K63" i="18"/>
  <c r="M63" i="18"/>
  <c r="O63" i="18"/>
  <c r="Q63" i="18"/>
  <c r="V63" i="18"/>
  <c r="G65" i="18"/>
  <c r="M65" i="18" s="1"/>
  <c r="I65" i="18"/>
  <c r="K65" i="18"/>
  <c r="O65" i="18"/>
  <c r="Q65" i="18"/>
  <c r="V65" i="18"/>
  <c r="G67" i="18"/>
  <c r="I67" i="18"/>
  <c r="K67" i="18"/>
  <c r="M67" i="18"/>
  <c r="O67" i="18"/>
  <c r="Q67" i="18"/>
  <c r="V67" i="18"/>
  <c r="G70" i="18"/>
  <c r="I70" i="18"/>
  <c r="K70" i="18"/>
  <c r="M70" i="18"/>
  <c r="O70" i="18"/>
  <c r="Q70" i="18"/>
  <c r="V70" i="18"/>
  <c r="G73" i="18"/>
  <c r="I73" i="18"/>
  <c r="K73" i="18"/>
  <c r="M73" i="18"/>
  <c r="O73" i="18"/>
  <c r="Q73" i="18"/>
  <c r="V73" i="18"/>
  <c r="G75" i="18"/>
  <c r="M75" i="18" s="1"/>
  <c r="I75" i="18"/>
  <c r="K75" i="18"/>
  <c r="O75" i="18"/>
  <c r="Q75" i="18"/>
  <c r="V75" i="18"/>
  <c r="I77" i="18"/>
  <c r="Q77" i="18"/>
  <c r="G78" i="18"/>
  <c r="G77" i="18" s="1"/>
  <c r="I78" i="18"/>
  <c r="K78" i="18"/>
  <c r="K77" i="18" s="1"/>
  <c r="M78" i="18"/>
  <c r="M77" i="18" s="1"/>
  <c r="O78" i="18"/>
  <c r="O77" i="18" s="1"/>
  <c r="Q78" i="18"/>
  <c r="V78" i="18"/>
  <c r="V77" i="18" s="1"/>
  <c r="G80" i="18"/>
  <c r="I80" i="18"/>
  <c r="K80" i="18"/>
  <c r="M80" i="18"/>
  <c r="O80" i="18"/>
  <c r="Q80" i="18"/>
  <c r="V80" i="18"/>
  <c r="G83" i="18"/>
  <c r="I83" i="18"/>
  <c r="I82" i="18" s="1"/>
  <c r="K83" i="18"/>
  <c r="K82" i="18" s="1"/>
  <c r="M83" i="18"/>
  <c r="O83" i="18"/>
  <c r="Q83" i="18"/>
  <c r="Q82" i="18" s="1"/>
  <c r="V83" i="18"/>
  <c r="V82" i="18" s="1"/>
  <c r="G86" i="18"/>
  <c r="I86" i="18"/>
  <c r="K86" i="18"/>
  <c r="M86" i="18"/>
  <c r="O86" i="18"/>
  <c r="Q86" i="18"/>
  <c r="V86" i="18"/>
  <c r="G90" i="18"/>
  <c r="I90" i="18"/>
  <c r="K90" i="18"/>
  <c r="M90" i="18"/>
  <c r="O90" i="18"/>
  <c r="Q90" i="18"/>
  <c r="V90" i="18"/>
  <c r="G92" i="18"/>
  <c r="G82" i="18" s="1"/>
  <c r="I92" i="18"/>
  <c r="K92" i="18"/>
  <c r="O92" i="18"/>
  <c r="O82" i="18" s="1"/>
  <c r="Q92" i="18"/>
  <c r="V92" i="18"/>
  <c r="G94" i="18"/>
  <c r="I94" i="18"/>
  <c r="K94" i="18"/>
  <c r="M94" i="18"/>
  <c r="O94" i="18"/>
  <c r="Q94" i="18"/>
  <c r="V94" i="18"/>
  <c r="G96" i="18"/>
  <c r="I96" i="18"/>
  <c r="K96" i="18"/>
  <c r="M96" i="18"/>
  <c r="O96" i="18"/>
  <c r="Q96" i="18"/>
  <c r="V96" i="18"/>
  <c r="G98" i="18"/>
  <c r="I98" i="18"/>
  <c r="K98" i="18"/>
  <c r="M98" i="18"/>
  <c r="O98" i="18"/>
  <c r="Q98" i="18"/>
  <c r="V98" i="18"/>
  <c r="G100" i="18"/>
  <c r="M100" i="18" s="1"/>
  <c r="I100" i="18"/>
  <c r="K100" i="18"/>
  <c r="O100" i="18"/>
  <c r="Q100" i="18"/>
  <c r="V100" i="18"/>
  <c r="G102" i="18"/>
  <c r="I102" i="18"/>
  <c r="K102" i="18"/>
  <c r="M102" i="18"/>
  <c r="O102" i="18"/>
  <c r="Q102" i="18"/>
  <c r="V102" i="18"/>
  <c r="G104" i="18"/>
  <c r="I104" i="18"/>
  <c r="K104" i="18"/>
  <c r="M104" i="18"/>
  <c r="O104" i="18"/>
  <c r="Q104" i="18"/>
  <c r="V104" i="18"/>
  <c r="G106" i="18"/>
  <c r="I106" i="18"/>
  <c r="K106" i="18"/>
  <c r="M106" i="18"/>
  <c r="O106" i="18"/>
  <c r="Q106" i="18"/>
  <c r="V106" i="18"/>
  <c r="G108" i="18"/>
  <c r="M108" i="18" s="1"/>
  <c r="I108" i="18"/>
  <c r="K108" i="18"/>
  <c r="O108" i="18"/>
  <c r="Q108" i="18"/>
  <c r="V108" i="18"/>
  <c r="G110" i="18"/>
  <c r="I110" i="18"/>
  <c r="K110" i="18"/>
  <c r="M110" i="18"/>
  <c r="O110" i="18"/>
  <c r="Q110" i="18"/>
  <c r="V110" i="18"/>
  <c r="G113" i="18"/>
  <c r="I113" i="18"/>
  <c r="K113" i="18"/>
  <c r="M113" i="18"/>
  <c r="O113" i="18"/>
  <c r="Q113" i="18"/>
  <c r="V113" i="18"/>
  <c r="G115" i="18"/>
  <c r="I115" i="18"/>
  <c r="K115" i="18"/>
  <c r="M115" i="18"/>
  <c r="O115" i="18"/>
  <c r="Q115" i="18"/>
  <c r="V115" i="18"/>
  <c r="G117" i="18"/>
  <c r="M117" i="18" s="1"/>
  <c r="I117" i="18"/>
  <c r="K117" i="18"/>
  <c r="O117" i="18"/>
  <c r="Q117" i="18"/>
  <c r="V117" i="18"/>
  <c r="G120" i="18"/>
  <c r="I120" i="18"/>
  <c r="K120" i="18"/>
  <c r="M120" i="18"/>
  <c r="O120" i="18"/>
  <c r="Q120" i="18"/>
  <c r="V120" i="18"/>
  <c r="G123" i="18"/>
  <c r="I123" i="18"/>
  <c r="K123" i="18"/>
  <c r="M123" i="18"/>
  <c r="O123" i="18"/>
  <c r="Q123" i="18"/>
  <c r="V123" i="18"/>
  <c r="G127" i="18"/>
  <c r="I127" i="18"/>
  <c r="K127" i="18"/>
  <c r="M127" i="18"/>
  <c r="O127" i="18"/>
  <c r="Q127" i="18"/>
  <c r="V127" i="18"/>
  <c r="G131" i="18"/>
  <c r="O131" i="18"/>
  <c r="G132" i="18"/>
  <c r="I132" i="18"/>
  <c r="I131" i="18" s="1"/>
  <c r="K132" i="18"/>
  <c r="K131" i="18" s="1"/>
  <c r="M132" i="18"/>
  <c r="M131" i="18" s="1"/>
  <c r="O132" i="18"/>
  <c r="Q132" i="18"/>
  <c r="Q131" i="18" s="1"/>
  <c r="V132" i="18"/>
  <c r="V131" i="18" s="1"/>
  <c r="G135" i="18"/>
  <c r="G134" i="18" s="1"/>
  <c r="I135" i="18"/>
  <c r="I134" i="18" s="1"/>
  <c r="K135" i="18"/>
  <c r="M135" i="18"/>
  <c r="O135" i="18"/>
  <c r="O134" i="18" s="1"/>
  <c r="Q135" i="18"/>
  <c r="Q134" i="18" s="1"/>
  <c r="V135" i="18"/>
  <c r="G137" i="18"/>
  <c r="M137" i="18" s="1"/>
  <c r="I137" i="18"/>
  <c r="K137" i="18"/>
  <c r="O137" i="18"/>
  <c r="Q137" i="18"/>
  <c r="V137" i="18"/>
  <c r="G139" i="18"/>
  <c r="I139" i="18"/>
  <c r="K139" i="18"/>
  <c r="M139" i="18"/>
  <c r="O139" i="18"/>
  <c r="Q139" i="18"/>
  <c r="V139" i="18"/>
  <c r="G141" i="18"/>
  <c r="I141" i="18"/>
  <c r="K141" i="18"/>
  <c r="K134" i="18" s="1"/>
  <c r="M141" i="18"/>
  <c r="O141" i="18"/>
  <c r="Q141" i="18"/>
  <c r="V141" i="18"/>
  <c r="V134" i="18" s="1"/>
  <c r="G143" i="18"/>
  <c r="I143" i="18"/>
  <c r="K143" i="18"/>
  <c r="M143" i="18"/>
  <c r="O143" i="18"/>
  <c r="Q143" i="18"/>
  <c r="V143" i="18"/>
  <c r="G145" i="18"/>
  <c r="M145" i="18" s="1"/>
  <c r="I145" i="18"/>
  <c r="K145" i="18"/>
  <c r="O145" i="18"/>
  <c r="Q145" i="18"/>
  <c r="V145" i="18"/>
  <c r="G146" i="18"/>
  <c r="I146" i="18"/>
  <c r="K146" i="18"/>
  <c r="M146" i="18"/>
  <c r="O146" i="18"/>
  <c r="Q146" i="18"/>
  <c r="V146" i="18"/>
  <c r="G148" i="18"/>
  <c r="I148" i="18"/>
  <c r="K148" i="18"/>
  <c r="M148" i="18"/>
  <c r="O148" i="18"/>
  <c r="Q148" i="18"/>
  <c r="V148" i="18"/>
  <c r="G150" i="18"/>
  <c r="I150" i="18"/>
  <c r="K150" i="18"/>
  <c r="M150" i="18"/>
  <c r="O150" i="18"/>
  <c r="Q150" i="18"/>
  <c r="V150" i="18"/>
  <c r="G152" i="18"/>
  <c r="M152" i="18" s="1"/>
  <c r="I152" i="18"/>
  <c r="K152" i="18"/>
  <c r="O152" i="18"/>
  <c r="Q152" i="18"/>
  <c r="V152" i="18"/>
  <c r="G154" i="18"/>
  <c r="I154" i="18"/>
  <c r="K154" i="18"/>
  <c r="M154" i="18"/>
  <c r="O154" i="18"/>
  <c r="Q154" i="18"/>
  <c r="V154" i="18"/>
  <c r="G157" i="18"/>
  <c r="I157" i="18"/>
  <c r="I156" i="18" s="1"/>
  <c r="K157" i="18"/>
  <c r="M157" i="18"/>
  <c r="O157" i="18"/>
  <c r="Q157" i="18"/>
  <c r="Q156" i="18" s="1"/>
  <c r="V157" i="18"/>
  <c r="G160" i="18"/>
  <c r="G156" i="18" s="1"/>
  <c r="I160" i="18"/>
  <c r="K160" i="18"/>
  <c r="O160" i="18"/>
  <c r="O156" i="18" s="1"/>
  <c r="Q160" i="18"/>
  <c r="V160" i="18"/>
  <c r="G162" i="18"/>
  <c r="I162" i="18"/>
  <c r="K162" i="18"/>
  <c r="M162" i="18"/>
  <c r="O162" i="18"/>
  <c r="Q162" i="18"/>
  <c r="V162" i="18"/>
  <c r="G164" i="18"/>
  <c r="M164" i="18" s="1"/>
  <c r="I164" i="18"/>
  <c r="K164" i="18"/>
  <c r="K156" i="18" s="1"/>
  <c r="O164" i="18"/>
  <c r="Q164" i="18"/>
  <c r="V164" i="18"/>
  <c r="V156" i="18" s="1"/>
  <c r="G166" i="18"/>
  <c r="I166" i="18"/>
  <c r="K166" i="18"/>
  <c r="M166" i="18"/>
  <c r="O166" i="18"/>
  <c r="Q166" i="18"/>
  <c r="V166" i="18"/>
  <c r="G172" i="18"/>
  <c r="K172" i="18"/>
  <c r="O172" i="18"/>
  <c r="V172" i="18"/>
  <c r="G173" i="18"/>
  <c r="I173" i="18"/>
  <c r="I172" i="18" s="1"/>
  <c r="K173" i="18"/>
  <c r="M173" i="18"/>
  <c r="M172" i="18" s="1"/>
  <c r="O173" i="18"/>
  <c r="Q173" i="18"/>
  <c r="Q172" i="18" s="1"/>
  <c r="V173" i="18"/>
  <c r="K174" i="18"/>
  <c r="V174" i="18"/>
  <c r="G175" i="18"/>
  <c r="I175" i="18"/>
  <c r="I174" i="18" s="1"/>
  <c r="K175" i="18"/>
  <c r="M175" i="18"/>
  <c r="O175" i="18"/>
  <c r="Q175" i="18"/>
  <c r="Q174" i="18" s="1"/>
  <c r="V175" i="18"/>
  <c r="G177" i="18"/>
  <c r="G174" i="18" s="1"/>
  <c r="I177" i="18"/>
  <c r="K177" i="18"/>
  <c r="O177" i="18"/>
  <c r="O174" i="18" s="1"/>
  <c r="Q177" i="18"/>
  <c r="V177" i="18"/>
  <c r="G179" i="18"/>
  <c r="I179" i="18"/>
  <c r="K179" i="18"/>
  <c r="M179" i="18"/>
  <c r="O179" i="18"/>
  <c r="Q179" i="18"/>
  <c r="V179" i="18"/>
  <c r="G184" i="18"/>
  <c r="I184" i="18"/>
  <c r="I183" i="18" s="1"/>
  <c r="K184" i="18"/>
  <c r="M184" i="18"/>
  <c r="O184" i="18"/>
  <c r="Q184" i="18"/>
  <c r="Q183" i="18" s="1"/>
  <c r="V184" i="18"/>
  <c r="G187" i="18"/>
  <c r="G183" i="18" s="1"/>
  <c r="I187" i="18"/>
  <c r="K187" i="18"/>
  <c r="O187" i="18"/>
  <c r="O183" i="18" s="1"/>
  <c r="Q187" i="18"/>
  <c r="V187" i="18"/>
  <c r="G192" i="18"/>
  <c r="I192" i="18"/>
  <c r="K192" i="18"/>
  <c r="M192" i="18"/>
  <c r="O192" i="18"/>
  <c r="Q192" i="18"/>
  <c r="V192" i="18"/>
  <c r="G197" i="18"/>
  <c r="M197" i="18" s="1"/>
  <c r="I197" i="18"/>
  <c r="K197" i="18"/>
  <c r="K183" i="18" s="1"/>
  <c r="O197" i="18"/>
  <c r="Q197" i="18"/>
  <c r="V197" i="18"/>
  <c r="V183" i="18" s="1"/>
  <c r="AE202" i="18"/>
  <c r="G206" i="17"/>
  <c r="BA167" i="17"/>
  <c r="BA56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O8" i="17" s="1"/>
  <c r="Q15" i="17"/>
  <c r="V15" i="17"/>
  <c r="G17" i="17"/>
  <c r="M17" i="17" s="1"/>
  <c r="I17" i="17"/>
  <c r="K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I27" i="17"/>
  <c r="K27" i="17"/>
  <c r="M27" i="17"/>
  <c r="O27" i="17"/>
  <c r="Q27" i="17"/>
  <c r="V27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2" i="17"/>
  <c r="I42" i="17"/>
  <c r="K42" i="17"/>
  <c r="M42" i="17"/>
  <c r="O42" i="17"/>
  <c r="Q42" i="17"/>
  <c r="V42" i="17"/>
  <c r="G45" i="17"/>
  <c r="M45" i="17" s="1"/>
  <c r="I45" i="17"/>
  <c r="K45" i="17"/>
  <c r="O45" i="17"/>
  <c r="Q45" i="17"/>
  <c r="V45" i="17"/>
  <c r="G48" i="17"/>
  <c r="I48" i="17"/>
  <c r="K48" i="17"/>
  <c r="M48" i="17"/>
  <c r="O48" i="17"/>
  <c r="Q48" i="17"/>
  <c r="V48" i="17"/>
  <c r="G50" i="17"/>
  <c r="M50" i="17" s="1"/>
  <c r="I50" i="17"/>
  <c r="K50" i="17"/>
  <c r="O50" i="17"/>
  <c r="Q50" i="17"/>
  <c r="V50" i="17"/>
  <c r="G53" i="17"/>
  <c r="I53" i="17"/>
  <c r="K53" i="17"/>
  <c r="M53" i="17"/>
  <c r="O53" i="17"/>
  <c r="Q53" i="17"/>
  <c r="V53" i="17"/>
  <c r="G60" i="17"/>
  <c r="I60" i="17"/>
  <c r="K60" i="17"/>
  <c r="M60" i="17"/>
  <c r="O60" i="17"/>
  <c r="Q60" i="17"/>
  <c r="V60" i="17"/>
  <c r="G64" i="17"/>
  <c r="I64" i="17"/>
  <c r="K64" i="17"/>
  <c r="M64" i="17"/>
  <c r="O64" i="17"/>
  <c r="Q64" i="17"/>
  <c r="V64" i="17"/>
  <c r="G66" i="17"/>
  <c r="M66" i="17" s="1"/>
  <c r="I66" i="17"/>
  <c r="K66" i="17"/>
  <c r="O66" i="17"/>
  <c r="Q66" i="17"/>
  <c r="V66" i="17"/>
  <c r="G68" i="17"/>
  <c r="I68" i="17"/>
  <c r="K68" i="17"/>
  <c r="M68" i="17"/>
  <c r="O68" i="17"/>
  <c r="Q68" i="17"/>
  <c r="V68" i="17"/>
  <c r="G71" i="17"/>
  <c r="I71" i="17"/>
  <c r="K71" i="17"/>
  <c r="M71" i="17"/>
  <c r="O71" i="17"/>
  <c r="Q71" i="17"/>
  <c r="V71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8" i="17"/>
  <c r="I78" i="17"/>
  <c r="O78" i="17"/>
  <c r="Q78" i="17"/>
  <c r="G79" i="17"/>
  <c r="M79" i="17" s="1"/>
  <c r="M78" i="17" s="1"/>
  <c r="I79" i="17"/>
  <c r="K79" i="17"/>
  <c r="K78" i="17" s="1"/>
  <c r="O79" i="17"/>
  <c r="Q79" i="17"/>
  <c r="V79" i="17"/>
  <c r="V78" i="17" s="1"/>
  <c r="G81" i="17"/>
  <c r="I81" i="17"/>
  <c r="K81" i="17"/>
  <c r="M81" i="17"/>
  <c r="O81" i="17"/>
  <c r="Q81" i="17"/>
  <c r="V81" i="17"/>
  <c r="G84" i="17"/>
  <c r="M84" i="17" s="1"/>
  <c r="I84" i="17"/>
  <c r="I83" i="17" s="1"/>
  <c r="K84" i="17"/>
  <c r="K83" i="17" s="1"/>
  <c r="O84" i="17"/>
  <c r="Q84" i="17"/>
  <c r="Q83" i="17" s="1"/>
  <c r="V84" i="17"/>
  <c r="V83" i="17" s="1"/>
  <c r="G86" i="17"/>
  <c r="I86" i="17"/>
  <c r="K86" i="17"/>
  <c r="M86" i="17"/>
  <c r="O86" i="17"/>
  <c r="Q86" i="17"/>
  <c r="V86" i="17"/>
  <c r="G88" i="17"/>
  <c r="I88" i="17"/>
  <c r="K88" i="17"/>
  <c r="M88" i="17"/>
  <c r="O88" i="17"/>
  <c r="Q88" i="17"/>
  <c r="V88" i="17"/>
  <c r="G90" i="17"/>
  <c r="M90" i="17" s="1"/>
  <c r="I90" i="17"/>
  <c r="K90" i="17"/>
  <c r="O90" i="17"/>
  <c r="O83" i="17" s="1"/>
  <c r="Q90" i="17"/>
  <c r="V90" i="17"/>
  <c r="G92" i="17"/>
  <c r="M92" i="17" s="1"/>
  <c r="I92" i="17"/>
  <c r="K92" i="17"/>
  <c r="O92" i="17"/>
  <c r="Q92" i="17"/>
  <c r="V92" i="17"/>
  <c r="G94" i="17"/>
  <c r="I94" i="17"/>
  <c r="K94" i="17"/>
  <c r="M94" i="17"/>
  <c r="O94" i="17"/>
  <c r="Q94" i="17"/>
  <c r="V94" i="17"/>
  <c r="G96" i="17"/>
  <c r="I96" i="17"/>
  <c r="K96" i="17"/>
  <c r="M96" i="17"/>
  <c r="O96" i="17"/>
  <c r="Q96" i="17"/>
  <c r="V96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I103" i="17"/>
  <c r="K103" i="17"/>
  <c r="M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4" i="17"/>
  <c r="I114" i="17"/>
  <c r="K114" i="17"/>
  <c r="M114" i="17"/>
  <c r="O114" i="17"/>
  <c r="Q114" i="17"/>
  <c r="V114" i="17"/>
  <c r="G116" i="17"/>
  <c r="M116" i="17" s="1"/>
  <c r="I116" i="17"/>
  <c r="K116" i="17"/>
  <c r="O116" i="17"/>
  <c r="Q116" i="17"/>
  <c r="V116" i="17"/>
  <c r="G119" i="17"/>
  <c r="M119" i="17" s="1"/>
  <c r="I119" i="17"/>
  <c r="K119" i="17"/>
  <c r="O119" i="17"/>
  <c r="Q119" i="17"/>
  <c r="V119" i="17"/>
  <c r="G121" i="17"/>
  <c r="I121" i="17"/>
  <c r="K121" i="17"/>
  <c r="M121" i="17"/>
  <c r="O121" i="17"/>
  <c r="Q121" i="17"/>
  <c r="V121" i="17"/>
  <c r="G124" i="17"/>
  <c r="I124" i="17"/>
  <c r="K124" i="17"/>
  <c r="M124" i="17"/>
  <c r="O124" i="17"/>
  <c r="Q124" i="17"/>
  <c r="V124" i="17"/>
  <c r="G127" i="17"/>
  <c r="M127" i="17" s="1"/>
  <c r="I127" i="17"/>
  <c r="K127" i="17"/>
  <c r="O127" i="17"/>
  <c r="Q127" i="17"/>
  <c r="V127" i="17"/>
  <c r="G130" i="17"/>
  <c r="M130" i="17" s="1"/>
  <c r="I130" i="17"/>
  <c r="K130" i="17"/>
  <c r="O130" i="17"/>
  <c r="Q130" i="17"/>
  <c r="V130" i="17"/>
  <c r="G134" i="17"/>
  <c r="I134" i="17"/>
  <c r="K134" i="17"/>
  <c r="M134" i="17"/>
  <c r="O134" i="17"/>
  <c r="Q134" i="17"/>
  <c r="V134" i="17"/>
  <c r="K137" i="17"/>
  <c r="V137" i="17"/>
  <c r="G138" i="17"/>
  <c r="M138" i="17" s="1"/>
  <c r="M137" i="17" s="1"/>
  <c r="I138" i="17"/>
  <c r="I137" i="17" s="1"/>
  <c r="K138" i="17"/>
  <c r="O138" i="17"/>
  <c r="O137" i="17" s="1"/>
  <c r="Q138" i="17"/>
  <c r="Q137" i="17" s="1"/>
  <c r="V138" i="17"/>
  <c r="G141" i="17"/>
  <c r="I141" i="17"/>
  <c r="K141" i="17"/>
  <c r="K140" i="17" s="1"/>
  <c r="M141" i="17"/>
  <c r="O141" i="17"/>
  <c r="Q141" i="17"/>
  <c r="V141" i="17"/>
  <c r="V140" i="17" s="1"/>
  <c r="G143" i="17"/>
  <c r="I143" i="17"/>
  <c r="K143" i="17"/>
  <c r="M143" i="17"/>
  <c r="O143" i="17"/>
  <c r="Q143" i="17"/>
  <c r="V143" i="17"/>
  <c r="G145" i="17"/>
  <c r="G140" i="17" s="1"/>
  <c r="I145" i="17"/>
  <c r="K145" i="17"/>
  <c r="O145" i="17"/>
  <c r="O140" i="17" s="1"/>
  <c r="Q145" i="17"/>
  <c r="V145" i="17"/>
  <c r="G147" i="17"/>
  <c r="M147" i="17" s="1"/>
  <c r="I147" i="17"/>
  <c r="I140" i="17" s="1"/>
  <c r="K147" i="17"/>
  <c r="O147" i="17"/>
  <c r="Q147" i="17"/>
  <c r="Q140" i="17" s="1"/>
  <c r="V147" i="17"/>
  <c r="G149" i="17"/>
  <c r="I149" i="17"/>
  <c r="K149" i="17"/>
  <c r="M149" i="17"/>
  <c r="O149" i="17"/>
  <c r="Q149" i="17"/>
  <c r="V149" i="17"/>
  <c r="G151" i="17"/>
  <c r="I151" i="17"/>
  <c r="K151" i="17"/>
  <c r="M151" i="17"/>
  <c r="O151" i="17"/>
  <c r="Q151" i="17"/>
  <c r="V151" i="17"/>
  <c r="G153" i="17"/>
  <c r="M153" i="17" s="1"/>
  <c r="I153" i="17"/>
  <c r="K153" i="17"/>
  <c r="O153" i="17"/>
  <c r="Q153" i="17"/>
  <c r="V153" i="17"/>
  <c r="G155" i="17"/>
  <c r="M155" i="17" s="1"/>
  <c r="I155" i="17"/>
  <c r="K155" i="17"/>
  <c r="O155" i="17"/>
  <c r="Q155" i="17"/>
  <c r="V155" i="17"/>
  <c r="G157" i="17"/>
  <c r="I157" i="17"/>
  <c r="K157" i="17"/>
  <c r="M157" i="17"/>
  <c r="O157" i="17"/>
  <c r="Q157" i="17"/>
  <c r="V157" i="17"/>
  <c r="G159" i="17"/>
  <c r="I159" i="17"/>
  <c r="K159" i="17"/>
  <c r="M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M163" i="17" s="1"/>
  <c r="I163" i="17"/>
  <c r="K163" i="17"/>
  <c r="O163" i="17"/>
  <c r="Q163" i="17"/>
  <c r="V163" i="17"/>
  <c r="G166" i="17"/>
  <c r="I166" i="17"/>
  <c r="K166" i="17"/>
  <c r="M166" i="17"/>
  <c r="O166" i="17"/>
  <c r="Q166" i="17"/>
  <c r="Q165" i="17" s="1"/>
  <c r="V166" i="17"/>
  <c r="G169" i="17"/>
  <c r="G165" i="17" s="1"/>
  <c r="I169" i="17"/>
  <c r="K169" i="17"/>
  <c r="O169" i="17"/>
  <c r="O165" i="17" s="1"/>
  <c r="Q169" i="17"/>
  <c r="V169" i="17"/>
  <c r="G171" i="17"/>
  <c r="M171" i="17" s="1"/>
  <c r="I171" i="17"/>
  <c r="I165" i="17" s="1"/>
  <c r="K171" i="17"/>
  <c r="O171" i="17"/>
  <c r="Q171" i="17"/>
  <c r="V171" i="17"/>
  <c r="G173" i="17"/>
  <c r="M173" i="17" s="1"/>
  <c r="I173" i="17"/>
  <c r="K173" i="17"/>
  <c r="K165" i="17" s="1"/>
  <c r="O173" i="17"/>
  <c r="Q173" i="17"/>
  <c r="V173" i="17"/>
  <c r="V165" i="17" s="1"/>
  <c r="K177" i="17"/>
  <c r="G178" i="17"/>
  <c r="M178" i="17" s="1"/>
  <c r="M177" i="17" s="1"/>
  <c r="I178" i="17"/>
  <c r="I177" i="17" s="1"/>
  <c r="K178" i="17"/>
  <c r="O178" i="17"/>
  <c r="O177" i="17" s="1"/>
  <c r="Q178" i="17"/>
  <c r="Q177" i="17" s="1"/>
  <c r="V178" i="17"/>
  <c r="V177" i="17" s="1"/>
  <c r="G180" i="17"/>
  <c r="M180" i="17" s="1"/>
  <c r="M179" i="17" s="1"/>
  <c r="I180" i="17"/>
  <c r="I179" i="17" s="1"/>
  <c r="K180" i="17"/>
  <c r="K179" i="17" s="1"/>
  <c r="O180" i="17"/>
  <c r="Q180" i="17"/>
  <c r="Q179" i="17" s="1"/>
  <c r="V180" i="17"/>
  <c r="V179" i="17" s="1"/>
  <c r="G182" i="17"/>
  <c r="I182" i="17"/>
  <c r="K182" i="17"/>
  <c r="M182" i="17"/>
  <c r="O182" i="17"/>
  <c r="Q182" i="17"/>
  <c r="V182" i="17"/>
  <c r="G184" i="17"/>
  <c r="G179" i="17" s="1"/>
  <c r="I184" i="17"/>
  <c r="K184" i="17"/>
  <c r="M184" i="17"/>
  <c r="O184" i="17"/>
  <c r="O179" i="17" s="1"/>
  <c r="Q184" i="17"/>
  <c r="V184" i="17"/>
  <c r="G189" i="17"/>
  <c r="M189" i="17" s="1"/>
  <c r="I189" i="17"/>
  <c r="I188" i="17" s="1"/>
  <c r="K189" i="17"/>
  <c r="K188" i="17" s="1"/>
  <c r="O189" i="17"/>
  <c r="Q189" i="17"/>
  <c r="Q188" i="17" s="1"/>
  <c r="V189" i="17"/>
  <c r="V188" i="17" s="1"/>
  <c r="G192" i="17"/>
  <c r="I192" i="17"/>
  <c r="K192" i="17"/>
  <c r="M192" i="17"/>
  <c r="O192" i="17"/>
  <c r="Q192" i="17"/>
  <c r="V192" i="17"/>
  <c r="G196" i="17"/>
  <c r="I196" i="17"/>
  <c r="K196" i="17"/>
  <c r="M196" i="17"/>
  <c r="O196" i="17"/>
  <c r="Q196" i="17"/>
  <c r="V196" i="17"/>
  <c r="G201" i="17"/>
  <c r="M201" i="17" s="1"/>
  <c r="I201" i="17"/>
  <c r="K201" i="17"/>
  <c r="O201" i="17"/>
  <c r="O188" i="17" s="1"/>
  <c r="Q201" i="17"/>
  <c r="V201" i="17"/>
  <c r="AE206" i="17"/>
  <c r="AF206" i="17"/>
  <c r="G192" i="16"/>
  <c r="BA157" i="16"/>
  <c r="BA50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O8" i="16" s="1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2" i="16"/>
  <c r="I22" i="16"/>
  <c r="K22" i="16"/>
  <c r="M22" i="16"/>
  <c r="O22" i="16"/>
  <c r="Q22" i="16"/>
  <c r="V22" i="16"/>
  <c r="G24" i="16"/>
  <c r="M24" i="16" s="1"/>
  <c r="I24" i="16"/>
  <c r="K24" i="16"/>
  <c r="O24" i="16"/>
  <c r="Q24" i="16"/>
  <c r="V24" i="16"/>
  <c r="G26" i="16"/>
  <c r="M26" i="16" s="1"/>
  <c r="I26" i="16"/>
  <c r="K26" i="16"/>
  <c r="O26" i="16"/>
  <c r="Q26" i="16"/>
  <c r="V26" i="16"/>
  <c r="G28" i="16"/>
  <c r="I28" i="16"/>
  <c r="K28" i="16"/>
  <c r="M28" i="16"/>
  <c r="O28" i="16"/>
  <c r="Q28" i="16"/>
  <c r="V28" i="16"/>
  <c r="G30" i="16"/>
  <c r="I30" i="16"/>
  <c r="K30" i="16"/>
  <c r="M30" i="16"/>
  <c r="O30" i="16"/>
  <c r="Q30" i="16"/>
  <c r="V30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8" i="16"/>
  <c r="I38" i="16"/>
  <c r="K38" i="16"/>
  <c r="M38" i="16"/>
  <c r="O38" i="16"/>
  <c r="Q38" i="16"/>
  <c r="V38" i="16"/>
  <c r="G42" i="16"/>
  <c r="I42" i="16"/>
  <c r="K42" i="16"/>
  <c r="M42" i="16"/>
  <c r="O42" i="16"/>
  <c r="Q42" i="16"/>
  <c r="V42" i="16"/>
  <c r="G44" i="16"/>
  <c r="M44" i="16" s="1"/>
  <c r="I44" i="16"/>
  <c r="K44" i="16"/>
  <c r="O44" i="16"/>
  <c r="Q44" i="16"/>
  <c r="V44" i="16"/>
  <c r="G47" i="16"/>
  <c r="M47" i="16" s="1"/>
  <c r="I47" i="16"/>
  <c r="K47" i="16"/>
  <c r="O47" i="16"/>
  <c r="Q47" i="16"/>
  <c r="V47" i="16"/>
  <c r="G54" i="16"/>
  <c r="I54" i="16"/>
  <c r="K54" i="16"/>
  <c r="M54" i="16"/>
  <c r="O54" i="16"/>
  <c r="Q54" i="16"/>
  <c r="V54" i="16"/>
  <c r="G58" i="16"/>
  <c r="I58" i="16"/>
  <c r="K58" i="16"/>
  <c r="M58" i="16"/>
  <c r="O58" i="16"/>
  <c r="Q58" i="16"/>
  <c r="V58" i="16"/>
  <c r="G60" i="16"/>
  <c r="M60" i="16" s="1"/>
  <c r="I60" i="16"/>
  <c r="K60" i="16"/>
  <c r="O60" i="16"/>
  <c r="Q60" i="16"/>
  <c r="V60" i="16"/>
  <c r="G62" i="16"/>
  <c r="M62" i="16" s="1"/>
  <c r="I62" i="16"/>
  <c r="K62" i="16"/>
  <c r="O62" i="16"/>
  <c r="Q62" i="16"/>
  <c r="V62" i="16"/>
  <c r="G65" i="16"/>
  <c r="I65" i="16"/>
  <c r="K65" i="16"/>
  <c r="M65" i="16"/>
  <c r="O65" i="16"/>
  <c r="Q65" i="16"/>
  <c r="V65" i="16"/>
  <c r="G68" i="16"/>
  <c r="I68" i="16"/>
  <c r="K68" i="16"/>
  <c r="M68" i="16"/>
  <c r="O68" i="16"/>
  <c r="Q68" i="16"/>
  <c r="V68" i="16"/>
  <c r="G70" i="16"/>
  <c r="M70" i="16" s="1"/>
  <c r="I70" i="16"/>
  <c r="K70" i="16"/>
  <c r="O70" i="16"/>
  <c r="Q70" i="16"/>
  <c r="V70" i="16"/>
  <c r="G72" i="16"/>
  <c r="I72" i="16"/>
  <c r="O72" i="16"/>
  <c r="Q72" i="16"/>
  <c r="G73" i="16"/>
  <c r="I73" i="16"/>
  <c r="K73" i="16"/>
  <c r="K72" i="16" s="1"/>
  <c r="M73" i="16"/>
  <c r="M72" i="16" s="1"/>
  <c r="O73" i="16"/>
  <c r="Q73" i="16"/>
  <c r="V73" i="16"/>
  <c r="V72" i="16" s="1"/>
  <c r="G75" i="16"/>
  <c r="I75" i="16"/>
  <c r="K75" i="16"/>
  <c r="M75" i="16"/>
  <c r="O75" i="16"/>
  <c r="Q75" i="16"/>
  <c r="V75" i="16"/>
  <c r="G79" i="16"/>
  <c r="M79" i="16" s="1"/>
  <c r="I79" i="16"/>
  <c r="I78" i="16" s="1"/>
  <c r="K79" i="16"/>
  <c r="K78" i="16" s="1"/>
  <c r="O79" i="16"/>
  <c r="Q79" i="16"/>
  <c r="Q78" i="16" s="1"/>
  <c r="V79" i="16"/>
  <c r="V78" i="16" s="1"/>
  <c r="G82" i="16"/>
  <c r="I82" i="16"/>
  <c r="K82" i="16"/>
  <c r="M82" i="16"/>
  <c r="O82" i="16"/>
  <c r="Q82" i="16"/>
  <c r="V82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O78" i="16" s="1"/>
  <c r="Q87" i="16"/>
  <c r="V87" i="16"/>
  <c r="G89" i="16"/>
  <c r="M89" i="16" s="1"/>
  <c r="I89" i="16"/>
  <c r="K89" i="16"/>
  <c r="O89" i="16"/>
  <c r="Q89" i="16"/>
  <c r="V89" i="16"/>
  <c r="G91" i="16"/>
  <c r="I91" i="16"/>
  <c r="K91" i="16"/>
  <c r="M91" i="16"/>
  <c r="O91" i="16"/>
  <c r="Q91" i="16"/>
  <c r="V91" i="16"/>
  <c r="G93" i="16"/>
  <c r="I93" i="16"/>
  <c r="K93" i="16"/>
  <c r="M93" i="16"/>
  <c r="O93" i="16"/>
  <c r="Q93" i="16"/>
  <c r="V93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I99" i="16"/>
  <c r="K99" i="16"/>
  <c r="M99" i="16"/>
  <c r="O99" i="16"/>
  <c r="Q99" i="16"/>
  <c r="V99" i="16"/>
  <c r="G101" i="16"/>
  <c r="I101" i="16"/>
  <c r="K101" i="16"/>
  <c r="M101" i="16"/>
  <c r="O101" i="16"/>
  <c r="Q101" i="16"/>
  <c r="V101" i="16"/>
  <c r="G104" i="16"/>
  <c r="M104" i="16" s="1"/>
  <c r="I104" i="16"/>
  <c r="K104" i="16"/>
  <c r="O104" i="16"/>
  <c r="Q104" i="16"/>
  <c r="V104" i="16"/>
  <c r="G106" i="16"/>
  <c r="M106" i="16" s="1"/>
  <c r="I106" i="16"/>
  <c r="K106" i="16"/>
  <c r="O106" i="16"/>
  <c r="Q106" i="16"/>
  <c r="V106" i="16"/>
  <c r="G109" i="16"/>
  <c r="I109" i="16"/>
  <c r="K109" i="16"/>
  <c r="M109" i="16"/>
  <c r="O109" i="16"/>
  <c r="Q109" i="16"/>
  <c r="V109" i="16"/>
  <c r="G112" i="16"/>
  <c r="I112" i="16"/>
  <c r="K112" i="16"/>
  <c r="M112" i="16"/>
  <c r="O112" i="16"/>
  <c r="Q112" i="16"/>
  <c r="V112" i="16"/>
  <c r="G116" i="16"/>
  <c r="M116" i="16" s="1"/>
  <c r="I116" i="16"/>
  <c r="K116" i="16"/>
  <c r="O116" i="16"/>
  <c r="Q116" i="16"/>
  <c r="V116" i="16"/>
  <c r="G120" i="16"/>
  <c r="I120" i="16"/>
  <c r="O120" i="16"/>
  <c r="Q120" i="16"/>
  <c r="G121" i="16"/>
  <c r="I121" i="16"/>
  <c r="K121" i="16"/>
  <c r="K120" i="16" s="1"/>
  <c r="M121" i="16"/>
  <c r="M120" i="16" s="1"/>
  <c r="O121" i="16"/>
  <c r="Q121" i="16"/>
  <c r="V121" i="16"/>
  <c r="V120" i="16" s="1"/>
  <c r="G124" i="16"/>
  <c r="M124" i="16" s="1"/>
  <c r="I124" i="16"/>
  <c r="I123" i="16" s="1"/>
  <c r="K124" i="16"/>
  <c r="O124" i="16"/>
  <c r="O123" i="16" s="1"/>
  <c r="Q124" i="16"/>
  <c r="Q123" i="16" s="1"/>
  <c r="V124" i="16"/>
  <c r="G127" i="16"/>
  <c r="M127" i="16" s="1"/>
  <c r="I127" i="16"/>
  <c r="K127" i="16"/>
  <c r="O127" i="16"/>
  <c r="Q127" i="16"/>
  <c r="V127" i="16"/>
  <c r="G130" i="16"/>
  <c r="I130" i="16"/>
  <c r="K130" i="16"/>
  <c r="K123" i="16" s="1"/>
  <c r="M130" i="16"/>
  <c r="O130" i="16"/>
  <c r="Q130" i="16"/>
  <c r="V130" i="16"/>
  <c r="V123" i="16" s="1"/>
  <c r="G133" i="16"/>
  <c r="I133" i="16"/>
  <c r="K133" i="16"/>
  <c r="M133" i="16"/>
  <c r="O133" i="16"/>
  <c r="Q133" i="16"/>
  <c r="V133" i="16"/>
  <c r="G136" i="16"/>
  <c r="M136" i="16" s="1"/>
  <c r="I136" i="16"/>
  <c r="K136" i="16"/>
  <c r="O136" i="16"/>
  <c r="Q136" i="16"/>
  <c r="V136" i="16"/>
  <c r="G138" i="16"/>
  <c r="M138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G143" i="16"/>
  <c r="I143" i="16"/>
  <c r="K143" i="16"/>
  <c r="M143" i="16"/>
  <c r="O143" i="16"/>
  <c r="Q143" i="16"/>
  <c r="V143" i="16"/>
  <c r="G146" i="16"/>
  <c r="M146" i="16" s="1"/>
  <c r="I146" i="16"/>
  <c r="K146" i="16"/>
  <c r="O146" i="16"/>
  <c r="Q146" i="16"/>
  <c r="V146" i="16"/>
  <c r="G149" i="16"/>
  <c r="M149" i="16" s="1"/>
  <c r="I149" i="16"/>
  <c r="K149" i="16"/>
  <c r="O149" i="16"/>
  <c r="Q149" i="16"/>
  <c r="V149" i="16"/>
  <c r="G151" i="16"/>
  <c r="I151" i="16"/>
  <c r="K151" i="16"/>
  <c r="M151" i="16"/>
  <c r="O151" i="16"/>
  <c r="Q151" i="16"/>
  <c r="V151" i="16"/>
  <c r="G153" i="16"/>
  <c r="I153" i="16"/>
  <c r="K153" i="16"/>
  <c r="M153" i="16"/>
  <c r="O153" i="16"/>
  <c r="Q153" i="16"/>
  <c r="V153" i="16"/>
  <c r="G155" i="16"/>
  <c r="O155" i="16"/>
  <c r="G156" i="16"/>
  <c r="M156" i="16" s="1"/>
  <c r="M155" i="16" s="1"/>
  <c r="I156" i="16"/>
  <c r="I155" i="16" s="1"/>
  <c r="K156" i="16"/>
  <c r="K155" i="16" s="1"/>
  <c r="O156" i="16"/>
  <c r="Q156" i="16"/>
  <c r="Q155" i="16" s="1"/>
  <c r="V156" i="16"/>
  <c r="V155" i="16" s="1"/>
  <c r="G159" i="16"/>
  <c r="I159" i="16"/>
  <c r="K159" i="16"/>
  <c r="M159" i="16"/>
  <c r="O159" i="16"/>
  <c r="Q159" i="16"/>
  <c r="V159" i="16"/>
  <c r="K164" i="16"/>
  <c r="V164" i="16"/>
  <c r="G165" i="16"/>
  <c r="M165" i="16" s="1"/>
  <c r="M164" i="16" s="1"/>
  <c r="I165" i="16"/>
  <c r="I164" i="16" s="1"/>
  <c r="K165" i="16"/>
  <c r="O165" i="16"/>
  <c r="O164" i="16" s="1"/>
  <c r="Q165" i="16"/>
  <c r="Q164" i="16" s="1"/>
  <c r="V165" i="16"/>
  <c r="I166" i="16"/>
  <c r="Q166" i="16"/>
  <c r="G167" i="16"/>
  <c r="I167" i="16"/>
  <c r="K167" i="16"/>
  <c r="K166" i="16" s="1"/>
  <c r="M167" i="16"/>
  <c r="O167" i="16"/>
  <c r="Q167" i="16"/>
  <c r="V167" i="16"/>
  <c r="V166" i="16" s="1"/>
  <c r="G169" i="16"/>
  <c r="I169" i="16"/>
  <c r="K169" i="16"/>
  <c r="M169" i="16"/>
  <c r="O169" i="16"/>
  <c r="Q169" i="16"/>
  <c r="V169" i="16"/>
  <c r="G171" i="16"/>
  <c r="G166" i="16" s="1"/>
  <c r="I171" i="16"/>
  <c r="K171" i="16"/>
  <c r="O171" i="16"/>
  <c r="O166" i="16" s="1"/>
  <c r="Q171" i="16"/>
  <c r="V171" i="16"/>
  <c r="G176" i="16"/>
  <c r="I176" i="16"/>
  <c r="K176" i="16"/>
  <c r="K175" i="16" s="1"/>
  <c r="M176" i="16"/>
  <c r="O176" i="16"/>
  <c r="Q176" i="16"/>
  <c r="V176" i="16"/>
  <c r="V175" i="16" s="1"/>
  <c r="G179" i="16"/>
  <c r="I179" i="16"/>
  <c r="K179" i="16"/>
  <c r="M179" i="16"/>
  <c r="O179" i="16"/>
  <c r="Q179" i="16"/>
  <c r="V179" i="16"/>
  <c r="G182" i="16"/>
  <c r="G175" i="16" s="1"/>
  <c r="I182" i="16"/>
  <c r="K182" i="16"/>
  <c r="O182" i="16"/>
  <c r="O175" i="16" s="1"/>
  <c r="Q182" i="16"/>
  <c r="V182" i="16"/>
  <c r="G187" i="16"/>
  <c r="M187" i="16" s="1"/>
  <c r="I187" i="16"/>
  <c r="I175" i="16" s="1"/>
  <c r="K187" i="16"/>
  <c r="O187" i="16"/>
  <c r="Q187" i="16"/>
  <c r="Q175" i="16" s="1"/>
  <c r="V187" i="16"/>
  <c r="AE192" i="16"/>
  <c r="AF192" i="16"/>
  <c r="G218" i="15"/>
  <c r="BA168" i="15"/>
  <c r="BA6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O8" i="15" s="1"/>
  <c r="Q15" i="15"/>
  <c r="V15" i="15"/>
  <c r="G19" i="15"/>
  <c r="M19" i="15" s="1"/>
  <c r="I19" i="15"/>
  <c r="K19" i="15"/>
  <c r="O19" i="15"/>
  <c r="Q19" i="15"/>
  <c r="V19" i="15"/>
  <c r="G22" i="15"/>
  <c r="I22" i="15"/>
  <c r="K22" i="15"/>
  <c r="M22" i="15"/>
  <c r="O22" i="15"/>
  <c r="Q22" i="15"/>
  <c r="V22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I30" i="15"/>
  <c r="K30" i="15"/>
  <c r="M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G40" i="15"/>
  <c r="I40" i="15"/>
  <c r="K40" i="15"/>
  <c r="M40" i="15"/>
  <c r="O40" i="15"/>
  <c r="Q40" i="15"/>
  <c r="V40" i="15"/>
  <c r="G43" i="15"/>
  <c r="M43" i="15" s="1"/>
  <c r="I43" i="15"/>
  <c r="K43" i="15"/>
  <c r="O43" i="15"/>
  <c r="Q43" i="15"/>
  <c r="V43" i="15"/>
  <c r="G46" i="15"/>
  <c r="I46" i="15"/>
  <c r="K46" i="15"/>
  <c r="M46" i="15"/>
  <c r="O46" i="15"/>
  <c r="Q46" i="15"/>
  <c r="V46" i="15"/>
  <c r="G49" i="15"/>
  <c r="I49" i="15"/>
  <c r="K49" i="15"/>
  <c r="M49" i="15"/>
  <c r="O49" i="15"/>
  <c r="Q49" i="15"/>
  <c r="V49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7" i="15"/>
  <c r="I57" i="15"/>
  <c r="K57" i="15"/>
  <c r="M57" i="15"/>
  <c r="O57" i="15"/>
  <c r="Q57" i="15"/>
  <c r="V57" i="15"/>
  <c r="G64" i="15"/>
  <c r="M64" i="15" s="1"/>
  <c r="I64" i="15"/>
  <c r="K64" i="15"/>
  <c r="O64" i="15"/>
  <c r="Q64" i="15"/>
  <c r="V64" i="15"/>
  <c r="G67" i="15"/>
  <c r="I67" i="15"/>
  <c r="K67" i="15"/>
  <c r="M67" i="15"/>
  <c r="O67" i="15"/>
  <c r="Q67" i="15"/>
  <c r="V67" i="15"/>
  <c r="G69" i="15"/>
  <c r="M69" i="15" s="1"/>
  <c r="I69" i="15"/>
  <c r="K69" i="15"/>
  <c r="O69" i="15"/>
  <c r="Q69" i="15"/>
  <c r="V69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6" i="15"/>
  <c r="M76" i="15" s="1"/>
  <c r="M75" i="15" s="1"/>
  <c r="I76" i="15"/>
  <c r="I75" i="15" s="1"/>
  <c r="K76" i="15"/>
  <c r="K75" i="15" s="1"/>
  <c r="O76" i="15"/>
  <c r="O75" i="15" s="1"/>
  <c r="Q76" i="15"/>
  <c r="Q75" i="15" s="1"/>
  <c r="V76" i="15"/>
  <c r="V75" i="15" s="1"/>
  <c r="G78" i="15"/>
  <c r="I78" i="15"/>
  <c r="K78" i="15"/>
  <c r="M78" i="15"/>
  <c r="O78" i="15"/>
  <c r="Q78" i="15"/>
  <c r="V78" i="15"/>
  <c r="G81" i="15"/>
  <c r="G80" i="15" s="1"/>
  <c r="I81" i="15"/>
  <c r="I80" i="15" s="1"/>
  <c r="K81" i="15"/>
  <c r="M81" i="15"/>
  <c r="O81" i="15"/>
  <c r="O80" i="15" s="1"/>
  <c r="Q81" i="15"/>
  <c r="Q80" i="15" s="1"/>
  <c r="V81" i="15"/>
  <c r="G83" i="15"/>
  <c r="M83" i="15" s="1"/>
  <c r="I83" i="15"/>
  <c r="K83" i="15"/>
  <c r="O83" i="15"/>
  <c r="Q83" i="15"/>
  <c r="V83" i="15"/>
  <c r="G85" i="15"/>
  <c r="I85" i="15"/>
  <c r="K85" i="15"/>
  <c r="M85" i="15"/>
  <c r="O85" i="15"/>
  <c r="Q85" i="15"/>
  <c r="V85" i="15"/>
  <c r="G87" i="15"/>
  <c r="M87" i="15" s="1"/>
  <c r="I87" i="15"/>
  <c r="K87" i="15"/>
  <c r="K80" i="15" s="1"/>
  <c r="O87" i="15"/>
  <c r="Q87" i="15"/>
  <c r="V87" i="15"/>
  <c r="V80" i="15" s="1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I106" i="15"/>
  <c r="K106" i="15"/>
  <c r="M106" i="15"/>
  <c r="O106" i="15"/>
  <c r="Q106" i="15"/>
  <c r="V106" i="15"/>
  <c r="G108" i="15"/>
  <c r="M108" i="15" s="1"/>
  <c r="I108" i="15"/>
  <c r="K108" i="15"/>
  <c r="O108" i="15"/>
  <c r="Q108" i="15"/>
  <c r="V108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V114" i="15"/>
  <c r="G117" i="15"/>
  <c r="I117" i="15"/>
  <c r="K117" i="15"/>
  <c r="M117" i="15"/>
  <c r="O117" i="15"/>
  <c r="Q117" i="15"/>
  <c r="V117" i="15"/>
  <c r="G119" i="15"/>
  <c r="M119" i="15" s="1"/>
  <c r="I119" i="15"/>
  <c r="K119" i="15"/>
  <c r="O119" i="15"/>
  <c r="Q119" i="15"/>
  <c r="V119" i="15"/>
  <c r="G121" i="15"/>
  <c r="I121" i="15"/>
  <c r="K121" i="15"/>
  <c r="M121" i="15"/>
  <c r="O121" i="15"/>
  <c r="Q121" i="15"/>
  <c r="V121" i="15"/>
  <c r="G124" i="15"/>
  <c r="M124" i="15" s="1"/>
  <c r="I124" i="15"/>
  <c r="K124" i="15"/>
  <c r="O124" i="15"/>
  <c r="Q124" i="15"/>
  <c r="V124" i="15"/>
  <c r="G127" i="15"/>
  <c r="I127" i="15"/>
  <c r="K127" i="15"/>
  <c r="M127" i="15"/>
  <c r="O127" i="15"/>
  <c r="Q127" i="15"/>
  <c r="V127" i="15"/>
  <c r="G130" i="15"/>
  <c r="M130" i="15" s="1"/>
  <c r="I130" i="15"/>
  <c r="K130" i="15"/>
  <c r="O130" i="15"/>
  <c r="Q130" i="15"/>
  <c r="V130" i="15"/>
  <c r="G133" i="15"/>
  <c r="I133" i="15"/>
  <c r="K133" i="15"/>
  <c r="M133" i="15"/>
  <c r="O133" i="15"/>
  <c r="Q133" i="15"/>
  <c r="V133" i="15"/>
  <c r="G137" i="15"/>
  <c r="M137" i="15" s="1"/>
  <c r="I137" i="15"/>
  <c r="K137" i="15"/>
  <c r="O137" i="15"/>
  <c r="Q137" i="15"/>
  <c r="V137" i="15"/>
  <c r="G141" i="15"/>
  <c r="M141" i="15" s="1"/>
  <c r="M140" i="15" s="1"/>
  <c r="I141" i="15"/>
  <c r="I140" i="15" s="1"/>
  <c r="K141" i="15"/>
  <c r="K140" i="15" s="1"/>
  <c r="O141" i="15"/>
  <c r="O140" i="15" s="1"/>
  <c r="Q141" i="15"/>
  <c r="Q140" i="15" s="1"/>
  <c r="V141" i="15"/>
  <c r="V140" i="15" s="1"/>
  <c r="G143" i="15"/>
  <c r="I143" i="15"/>
  <c r="K143" i="15"/>
  <c r="M143" i="15"/>
  <c r="O143" i="15"/>
  <c r="Q143" i="15"/>
  <c r="V143" i="15"/>
  <c r="G146" i="15"/>
  <c r="I146" i="15"/>
  <c r="I145" i="15" s="1"/>
  <c r="K146" i="15"/>
  <c r="M146" i="15"/>
  <c r="O146" i="15"/>
  <c r="Q146" i="15"/>
  <c r="Q145" i="15" s="1"/>
  <c r="V146" i="15"/>
  <c r="G148" i="15"/>
  <c r="G145" i="15" s="1"/>
  <c r="I148" i="15"/>
  <c r="K148" i="15"/>
  <c r="O148" i="15"/>
  <c r="O145" i="15" s="1"/>
  <c r="Q148" i="15"/>
  <c r="V148" i="15"/>
  <c r="V145" i="15" s="1"/>
  <c r="G150" i="15"/>
  <c r="I150" i="15"/>
  <c r="K150" i="15"/>
  <c r="M150" i="15"/>
  <c r="O150" i="15"/>
  <c r="Q150" i="15"/>
  <c r="V150" i="15"/>
  <c r="G152" i="15"/>
  <c r="M152" i="15" s="1"/>
  <c r="I152" i="15"/>
  <c r="K152" i="15"/>
  <c r="K145" i="15" s="1"/>
  <c r="O152" i="15"/>
  <c r="Q152" i="15"/>
  <c r="V152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K158" i="15"/>
  <c r="M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G166" i="15" s="1"/>
  <c r="I167" i="15"/>
  <c r="I166" i="15" s="1"/>
  <c r="K167" i="15"/>
  <c r="K166" i="15" s="1"/>
  <c r="O167" i="15"/>
  <c r="O166" i="15" s="1"/>
  <c r="Q167" i="15"/>
  <c r="Q166" i="15" s="1"/>
  <c r="V167" i="15"/>
  <c r="V166" i="15" s="1"/>
  <c r="G170" i="15"/>
  <c r="I170" i="15"/>
  <c r="K170" i="15"/>
  <c r="M170" i="15"/>
  <c r="O170" i="15"/>
  <c r="Q170" i="15"/>
  <c r="V170" i="15"/>
  <c r="G172" i="15"/>
  <c r="I172" i="15"/>
  <c r="K172" i="15"/>
  <c r="M172" i="15"/>
  <c r="O172" i="15"/>
  <c r="Q172" i="15"/>
  <c r="V172" i="15"/>
  <c r="G174" i="15"/>
  <c r="M174" i="15" s="1"/>
  <c r="I174" i="15"/>
  <c r="K174" i="15"/>
  <c r="O174" i="15"/>
  <c r="Q174" i="15"/>
  <c r="V174" i="15"/>
  <c r="G176" i="15"/>
  <c r="M176" i="15" s="1"/>
  <c r="I176" i="15"/>
  <c r="K176" i="15"/>
  <c r="O176" i="15"/>
  <c r="Q176" i="15"/>
  <c r="V176" i="15"/>
  <c r="G178" i="15"/>
  <c r="I178" i="15"/>
  <c r="K178" i="15"/>
  <c r="M178" i="15"/>
  <c r="O178" i="15"/>
  <c r="Q178" i="15"/>
  <c r="V178" i="15"/>
  <c r="G185" i="15"/>
  <c r="I185" i="15"/>
  <c r="K185" i="15"/>
  <c r="M185" i="15"/>
  <c r="O185" i="15"/>
  <c r="Q185" i="15"/>
  <c r="V185" i="15"/>
  <c r="G188" i="15"/>
  <c r="O188" i="15"/>
  <c r="G189" i="15"/>
  <c r="M189" i="15" s="1"/>
  <c r="M188" i="15" s="1"/>
  <c r="I189" i="15"/>
  <c r="I188" i="15" s="1"/>
  <c r="K189" i="15"/>
  <c r="K188" i="15" s="1"/>
  <c r="O189" i="15"/>
  <c r="Q189" i="15"/>
  <c r="Q188" i="15" s="1"/>
  <c r="V189" i="15"/>
  <c r="V188" i="15" s="1"/>
  <c r="K190" i="15"/>
  <c r="V190" i="15"/>
  <c r="G191" i="15"/>
  <c r="G190" i="15" s="1"/>
  <c r="I191" i="15"/>
  <c r="K191" i="15"/>
  <c r="M191" i="15"/>
  <c r="O191" i="15"/>
  <c r="O190" i="15" s="1"/>
  <c r="Q191" i="15"/>
  <c r="V191" i="15"/>
  <c r="G193" i="15"/>
  <c r="M193" i="15" s="1"/>
  <c r="I193" i="15"/>
  <c r="I190" i="15" s="1"/>
  <c r="K193" i="15"/>
  <c r="O193" i="15"/>
  <c r="Q193" i="15"/>
  <c r="Q190" i="15" s="1"/>
  <c r="V193" i="15"/>
  <c r="G195" i="15"/>
  <c r="M195" i="15" s="1"/>
  <c r="I195" i="15"/>
  <c r="K195" i="15"/>
  <c r="O195" i="15"/>
  <c r="Q195" i="15"/>
  <c r="V195" i="15"/>
  <c r="G200" i="15"/>
  <c r="G199" i="15" s="1"/>
  <c r="I200" i="15"/>
  <c r="I199" i="15" s="1"/>
  <c r="K200" i="15"/>
  <c r="M200" i="15"/>
  <c r="O200" i="15"/>
  <c r="O199" i="15" s="1"/>
  <c r="Q200" i="15"/>
  <c r="Q199" i="15" s="1"/>
  <c r="V200" i="15"/>
  <c r="G203" i="15"/>
  <c r="M203" i="15" s="1"/>
  <c r="I203" i="15"/>
  <c r="K203" i="15"/>
  <c r="O203" i="15"/>
  <c r="Q203" i="15"/>
  <c r="V203" i="15"/>
  <c r="G208" i="15"/>
  <c r="M208" i="15" s="1"/>
  <c r="I208" i="15"/>
  <c r="K208" i="15"/>
  <c r="O208" i="15"/>
  <c r="Q208" i="15"/>
  <c r="V208" i="15"/>
  <c r="G213" i="15"/>
  <c r="I213" i="15"/>
  <c r="K213" i="15"/>
  <c r="K199" i="15" s="1"/>
  <c r="M213" i="15"/>
  <c r="O213" i="15"/>
  <c r="Q213" i="15"/>
  <c r="V213" i="15"/>
  <c r="V199" i="15" s="1"/>
  <c r="AE218" i="15"/>
  <c r="AF218" i="15"/>
  <c r="G17" i="14"/>
  <c r="BA15" i="14"/>
  <c r="BA10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AE17" i="14"/>
  <c r="AF17" i="14"/>
  <c r="G191" i="13"/>
  <c r="BA156" i="13"/>
  <c r="BA5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20" i="13"/>
  <c r="I20" i="13"/>
  <c r="K20" i="13"/>
  <c r="M20" i="13"/>
  <c r="O20" i="13"/>
  <c r="Q20" i="13"/>
  <c r="V20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G39" i="13"/>
  <c r="I39" i="13"/>
  <c r="K39" i="13"/>
  <c r="M39" i="13"/>
  <c r="O39" i="13"/>
  <c r="Q39" i="13"/>
  <c r="V39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G47" i="13"/>
  <c r="I47" i="13"/>
  <c r="K47" i="13"/>
  <c r="M47" i="13"/>
  <c r="O47" i="13"/>
  <c r="Q47" i="13"/>
  <c r="V47" i="13"/>
  <c r="G54" i="13"/>
  <c r="I54" i="13"/>
  <c r="K54" i="13"/>
  <c r="M54" i="13"/>
  <c r="O54" i="13"/>
  <c r="Q54" i="13"/>
  <c r="V54" i="13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2" i="13"/>
  <c r="I62" i="13"/>
  <c r="K62" i="13"/>
  <c r="M62" i="13"/>
  <c r="O62" i="13"/>
  <c r="Q62" i="13"/>
  <c r="V62" i="13"/>
  <c r="G65" i="13"/>
  <c r="I65" i="13"/>
  <c r="K65" i="13"/>
  <c r="M65" i="13"/>
  <c r="O65" i="13"/>
  <c r="Q65" i="13"/>
  <c r="V65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2" i="13"/>
  <c r="I72" i="13"/>
  <c r="O72" i="13"/>
  <c r="Q72" i="13"/>
  <c r="G73" i="13"/>
  <c r="M73" i="13" s="1"/>
  <c r="M72" i="13" s="1"/>
  <c r="I73" i="13"/>
  <c r="K73" i="13"/>
  <c r="K72" i="13" s="1"/>
  <c r="O73" i="13"/>
  <c r="Q73" i="13"/>
  <c r="V73" i="13"/>
  <c r="V72" i="13" s="1"/>
  <c r="G75" i="13"/>
  <c r="I75" i="13"/>
  <c r="K75" i="13"/>
  <c r="M75" i="13"/>
  <c r="O75" i="13"/>
  <c r="Q75" i="13"/>
  <c r="V75" i="13"/>
  <c r="G78" i="13"/>
  <c r="M78" i="13" s="1"/>
  <c r="I78" i="13"/>
  <c r="I77" i="13" s="1"/>
  <c r="K78" i="13"/>
  <c r="K77" i="13" s="1"/>
  <c r="O78" i="13"/>
  <c r="Q78" i="13"/>
  <c r="Q77" i="13" s="1"/>
  <c r="V78" i="13"/>
  <c r="V77" i="13" s="1"/>
  <c r="G81" i="13"/>
  <c r="I81" i="13"/>
  <c r="K81" i="13"/>
  <c r="M81" i="13"/>
  <c r="O81" i="13"/>
  <c r="Q81" i="13"/>
  <c r="V81" i="13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O77" i="13" s="1"/>
  <c r="Q88" i="13"/>
  <c r="V88" i="13"/>
  <c r="G90" i="13"/>
  <c r="M90" i="13" s="1"/>
  <c r="I90" i="13"/>
  <c r="K90" i="13"/>
  <c r="O90" i="13"/>
  <c r="Q90" i="13"/>
  <c r="V90" i="13"/>
  <c r="G92" i="13"/>
  <c r="I92" i="13"/>
  <c r="K92" i="13"/>
  <c r="M92" i="13"/>
  <c r="O92" i="13"/>
  <c r="Q92" i="13"/>
  <c r="V92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I100" i="13"/>
  <c r="K100" i="13"/>
  <c r="M100" i="13"/>
  <c r="O100" i="13"/>
  <c r="Q100" i="13"/>
  <c r="V100" i="13"/>
  <c r="G102" i="13"/>
  <c r="I102" i="13"/>
  <c r="K102" i="13"/>
  <c r="M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9" i="13"/>
  <c r="I109" i="13"/>
  <c r="K109" i="13"/>
  <c r="M109" i="13"/>
  <c r="O109" i="13"/>
  <c r="Q109" i="13"/>
  <c r="V109" i="13"/>
  <c r="G111" i="13"/>
  <c r="I111" i="13"/>
  <c r="K111" i="13"/>
  <c r="M111" i="13"/>
  <c r="O111" i="13"/>
  <c r="Q111" i="13"/>
  <c r="V111" i="13"/>
  <c r="G114" i="13"/>
  <c r="M114" i="13" s="1"/>
  <c r="I114" i="13"/>
  <c r="K114" i="13"/>
  <c r="O114" i="13"/>
  <c r="Q114" i="13"/>
  <c r="V114" i="13"/>
  <c r="G117" i="13"/>
  <c r="M117" i="13" s="1"/>
  <c r="I117" i="13"/>
  <c r="K117" i="13"/>
  <c r="O117" i="13"/>
  <c r="Q117" i="13"/>
  <c r="V117" i="13"/>
  <c r="G120" i="13"/>
  <c r="I120" i="13"/>
  <c r="K120" i="13"/>
  <c r="M120" i="13"/>
  <c r="O120" i="13"/>
  <c r="Q120" i="13"/>
  <c r="V120" i="13"/>
  <c r="G124" i="13"/>
  <c r="I124" i="13"/>
  <c r="K124" i="13"/>
  <c r="M124" i="13"/>
  <c r="O124" i="13"/>
  <c r="Q124" i="13"/>
  <c r="V124" i="13"/>
  <c r="G128" i="13"/>
  <c r="O128" i="13"/>
  <c r="G129" i="13"/>
  <c r="M129" i="13" s="1"/>
  <c r="M128" i="13" s="1"/>
  <c r="I129" i="13"/>
  <c r="I128" i="13" s="1"/>
  <c r="K129" i="13"/>
  <c r="K128" i="13" s="1"/>
  <c r="O129" i="13"/>
  <c r="Q129" i="13"/>
  <c r="Q128" i="13" s="1"/>
  <c r="V129" i="13"/>
  <c r="V128" i="13" s="1"/>
  <c r="G132" i="13"/>
  <c r="I132" i="13"/>
  <c r="I131" i="13" s="1"/>
  <c r="K132" i="13"/>
  <c r="M132" i="13"/>
  <c r="O132" i="13"/>
  <c r="Q132" i="13"/>
  <c r="Q131" i="13" s="1"/>
  <c r="V132" i="13"/>
  <c r="G134" i="13"/>
  <c r="G131" i="13" s="1"/>
  <c r="I134" i="13"/>
  <c r="K134" i="13"/>
  <c r="O134" i="13"/>
  <c r="O131" i="13" s="1"/>
  <c r="Q134" i="13"/>
  <c r="V134" i="13"/>
  <c r="G136" i="13"/>
  <c r="I136" i="13"/>
  <c r="K136" i="13"/>
  <c r="M136" i="13"/>
  <c r="O136" i="13"/>
  <c r="Q136" i="13"/>
  <c r="V136" i="13"/>
  <c r="G138" i="13"/>
  <c r="M138" i="13" s="1"/>
  <c r="I138" i="13"/>
  <c r="K138" i="13"/>
  <c r="K131" i="13" s="1"/>
  <c r="O138" i="13"/>
  <c r="Q138" i="13"/>
  <c r="V138" i="13"/>
  <c r="V131" i="13" s="1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I148" i="13"/>
  <c r="K148" i="13"/>
  <c r="M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I152" i="13"/>
  <c r="K152" i="13"/>
  <c r="M152" i="13"/>
  <c r="O152" i="13"/>
  <c r="Q152" i="13"/>
  <c r="V152" i="13"/>
  <c r="K154" i="13"/>
  <c r="V154" i="13"/>
  <c r="G155" i="13"/>
  <c r="I155" i="13"/>
  <c r="I154" i="13" s="1"/>
  <c r="K155" i="13"/>
  <c r="M155" i="13"/>
  <c r="O155" i="13"/>
  <c r="Q155" i="13"/>
  <c r="Q154" i="13" s="1"/>
  <c r="V155" i="13"/>
  <c r="G158" i="13"/>
  <c r="G154" i="13" s="1"/>
  <c r="I158" i="13"/>
  <c r="K158" i="13"/>
  <c r="O158" i="13"/>
  <c r="O154" i="13" s="1"/>
  <c r="Q158" i="13"/>
  <c r="V158" i="13"/>
  <c r="G160" i="13"/>
  <c r="I160" i="13"/>
  <c r="K160" i="13"/>
  <c r="M160" i="13"/>
  <c r="O160" i="13"/>
  <c r="Q160" i="13"/>
  <c r="V160" i="13"/>
  <c r="G162" i="13"/>
  <c r="K162" i="13"/>
  <c r="O162" i="13"/>
  <c r="V162" i="13"/>
  <c r="G163" i="13"/>
  <c r="I163" i="13"/>
  <c r="I162" i="13" s="1"/>
  <c r="K163" i="13"/>
  <c r="M163" i="13"/>
  <c r="M162" i="13" s="1"/>
  <c r="O163" i="13"/>
  <c r="Q163" i="13"/>
  <c r="Q162" i="13" s="1"/>
  <c r="V163" i="13"/>
  <c r="G164" i="13"/>
  <c r="O164" i="13"/>
  <c r="G165" i="13"/>
  <c r="I165" i="13"/>
  <c r="I164" i="13" s="1"/>
  <c r="K165" i="13"/>
  <c r="M165" i="13"/>
  <c r="O165" i="13"/>
  <c r="Q165" i="13"/>
  <c r="Q164" i="13" s="1"/>
  <c r="V165" i="13"/>
  <c r="G167" i="13"/>
  <c r="M167" i="13" s="1"/>
  <c r="I167" i="13"/>
  <c r="K167" i="13"/>
  <c r="K164" i="13" s="1"/>
  <c r="O167" i="13"/>
  <c r="Q167" i="13"/>
  <c r="V167" i="13"/>
  <c r="V164" i="13" s="1"/>
  <c r="G169" i="13"/>
  <c r="I169" i="13"/>
  <c r="K169" i="13"/>
  <c r="M169" i="13"/>
  <c r="O169" i="13"/>
  <c r="Q169" i="13"/>
  <c r="V169" i="13"/>
  <c r="G174" i="13"/>
  <c r="I174" i="13"/>
  <c r="I173" i="13" s="1"/>
  <c r="K174" i="13"/>
  <c r="M174" i="13"/>
  <c r="O174" i="13"/>
  <c r="Q174" i="13"/>
  <c r="Q173" i="13" s="1"/>
  <c r="V174" i="13"/>
  <c r="G177" i="13"/>
  <c r="M177" i="13" s="1"/>
  <c r="I177" i="13"/>
  <c r="K177" i="13"/>
  <c r="K173" i="13" s="1"/>
  <c r="O177" i="13"/>
  <c r="Q177" i="13"/>
  <c r="V177" i="13"/>
  <c r="V173" i="13" s="1"/>
  <c r="G181" i="13"/>
  <c r="I181" i="13"/>
  <c r="K181" i="13"/>
  <c r="M181" i="13"/>
  <c r="O181" i="13"/>
  <c r="Q181" i="13"/>
  <c r="V181" i="13"/>
  <c r="G186" i="13"/>
  <c r="M186" i="13" s="1"/>
  <c r="I186" i="13"/>
  <c r="K186" i="13"/>
  <c r="O186" i="13"/>
  <c r="O173" i="13" s="1"/>
  <c r="Q186" i="13"/>
  <c r="V186" i="13"/>
  <c r="AE191" i="13"/>
  <c r="AF191" i="13"/>
  <c r="G226" i="12"/>
  <c r="BA209" i="12"/>
  <c r="BA79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45" i="12"/>
  <c r="M45" i="12" s="1"/>
  <c r="I45" i="12"/>
  <c r="K45" i="12"/>
  <c r="O45" i="12"/>
  <c r="Q45" i="12"/>
  <c r="V45" i="12"/>
  <c r="G59" i="12"/>
  <c r="I59" i="12"/>
  <c r="K59" i="12"/>
  <c r="M59" i="12"/>
  <c r="O59" i="12"/>
  <c r="Q59" i="12"/>
  <c r="V59" i="12"/>
  <c r="G61" i="12"/>
  <c r="I61" i="12"/>
  <c r="K61" i="12"/>
  <c r="M61" i="12"/>
  <c r="O61" i="12"/>
  <c r="Q61" i="12"/>
  <c r="V61" i="12"/>
  <c r="G65" i="12"/>
  <c r="M65" i="12" s="1"/>
  <c r="I65" i="12"/>
  <c r="K65" i="12"/>
  <c r="O65" i="12"/>
  <c r="Q65" i="12"/>
  <c r="V65" i="12"/>
  <c r="G70" i="12"/>
  <c r="M70" i="12" s="1"/>
  <c r="I70" i="12"/>
  <c r="K70" i="12"/>
  <c r="O70" i="12"/>
  <c r="Q70" i="12"/>
  <c r="V70" i="12"/>
  <c r="G76" i="12"/>
  <c r="I76" i="12"/>
  <c r="K76" i="12"/>
  <c r="M76" i="12"/>
  <c r="O76" i="12"/>
  <c r="Q76" i="12"/>
  <c r="V76" i="12"/>
  <c r="G84" i="12"/>
  <c r="I84" i="12"/>
  <c r="K84" i="12"/>
  <c r="M84" i="12"/>
  <c r="O84" i="12"/>
  <c r="Q84" i="12"/>
  <c r="V84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Q92" i="12"/>
  <c r="V92" i="12"/>
  <c r="G95" i="12"/>
  <c r="M95" i="12" s="1"/>
  <c r="I95" i="12"/>
  <c r="K95" i="12"/>
  <c r="O95" i="12"/>
  <c r="Q95" i="12"/>
  <c r="V95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K105" i="12"/>
  <c r="V105" i="12"/>
  <c r="G106" i="12"/>
  <c r="I106" i="12"/>
  <c r="I105" i="12" s="1"/>
  <c r="K106" i="12"/>
  <c r="M106" i="12"/>
  <c r="O106" i="12"/>
  <c r="Q106" i="12"/>
  <c r="Q105" i="12" s="1"/>
  <c r="V106" i="12"/>
  <c r="G108" i="12"/>
  <c r="G105" i="12" s="1"/>
  <c r="I108" i="12"/>
  <c r="K108" i="12"/>
  <c r="O108" i="12"/>
  <c r="O105" i="12" s="1"/>
  <c r="Q108" i="12"/>
  <c r="V108" i="12"/>
  <c r="G112" i="12"/>
  <c r="G111" i="12" s="1"/>
  <c r="I112" i="12"/>
  <c r="K112" i="12"/>
  <c r="K111" i="12" s="1"/>
  <c r="O112" i="12"/>
  <c r="O111" i="12" s="1"/>
  <c r="Q112" i="12"/>
  <c r="V112" i="12"/>
  <c r="V111" i="12" s="1"/>
  <c r="G116" i="12"/>
  <c r="I116" i="12"/>
  <c r="K116" i="12"/>
  <c r="M116" i="12"/>
  <c r="O116" i="12"/>
  <c r="Q116" i="12"/>
  <c r="V116" i="12"/>
  <c r="G120" i="12"/>
  <c r="M120" i="12" s="1"/>
  <c r="I120" i="12"/>
  <c r="K120" i="12"/>
  <c r="O120" i="12"/>
  <c r="Q120" i="12"/>
  <c r="V120" i="12"/>
  <c r="G122" i="12"/>
  <c r="I122" i="12"/>
  <c r="I111" i="12" s="1"/>
  <c r="K122" i="12"/>
  <c r="M122" i="12"/>
  <c r="O122" i="12"/>
  <c r="Q122" i="12"/>
  <c r="Q111" i="12" s="1"/>
  <c r="V122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6" i="12"/>
  <c r="M136" i="12" s="1"/>
  <c r="I136" i="12"/>
  <c r="K136" i="12"/>
  <c r="O136" i="12"/>
  <c r="Q136" i="12"/>
  <c r="V136" i="12"/>
  <c r="G140" i="12"/>
  <c r="I140" i="12"/>
  <c r="K140" i="12"/>
  <c r="M140" i="12"/>
  <c r="O140" i="12"/>
  <c r="Q140" i="12"/>
  <c r="V140" i="12"/>
  <c r="G142" i="12"/>
  <c r="M142" i="12" s="1"/>
  <c r="I142" i="12"/>
  <c r="K142" i="12"/>
  <c r="O142" i="12"/>
  <c r="Q142" i="12"/>
  <c r="V142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4" i="12"/>
  <c r="I154" i="12"/>
  <c r="K154" i="12"/>
  <c r="M154" i="12"/>
  <c r="O154" i="12"/>
  <c r="Q154" i="12"/>
  <c r="V154" i="12"/>
  <c r="G159" i="12"/>
  <c r="K159" i="12"/>
  <c r="O159" i="12"/>
  <c r="V159" i="12"/>
  <c r="G160" i="12"/>
  <c r="I160" i="12"/>
  <c r="I159" i="12" s="1"/>
  <c r="K160" i="12"/>
  <c r="M160" i="12"/>
  <c r="M159" i="12" s="1"/>
  <c r="O160" i="12"/>
  <c r="Q160" i="12"/>
  <c r="Q159" i="12" s="1"/>
  <c r="V160" i="12"/>
  <c r="G163" i="12"/>
  <c r="I163" i="12"/>
  <c r="I162" i="12" s="1"/>
  <c r="K163" i="12"/>
  <c r="M163" i="12"/>
  <c r="O163" i="12"/>
  <c r="Q163" i="12"/>
  <c r="Q162" i="12" s="1"/>
  <c r="V163" i="12"/>
  <c r="G165" i="12"/>
  <c r="M165" i="12" s="1"/>
  <c r="I165" i="12"/>
  <c r="K165" i="12"/>
  <c r="K162" i="12" s="1"/>
  <c r="O165" i="12"/>
  <c r="Q165" i="12"/>
  <c r="V165" i="12"/>
  <c r="V162" i="12" s="1"/>
  <c r="G167" i="12"/>
  <c r="I167" i="12"/>
  <c r="K167" i="12"/>
  <c r="M167" i="12"/>
  <c r="O167" i="12"/>
  <c r="Q167" i="12"/>
  <c r="V167" i="12"/>
  <c r="G170" i="12"/>
  <c r="M170" i="12" s="1"/>
  <c r="I170" i="12"/>
  <c r="K170" i="12"/>
  <c r="O170" i="12"/>
  <c r="O162" i="12" s="1"/>
  <c r="Q170" i="12"/>
  <c r="V170" i="12"/>
  <c r="G173" i="12"/>
  <c r="I173" i="12"/>
  <c r="K173" i="12"/>
  <c r="M173" i="12"/>
  <c r="O173" i="12"/>
  <c r="Q173" i="12"/>
  <c r="V173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I182" i="12"/>
  <c r="K182" i="12"/>
  <c r="M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I186" i="12"/>
  <c r="K186" i="12"/>
  <c r="M186" i="12"/>
  <c r="O186" i="12"/>
  <c r="Q186" i="12"/>
  <c r="V186" i="12"/>
  <c r="G188" i="12"/>
  <c r="M188" i="12" s="1"/>
  <c r="I188" i="12"/>
  <c r="K188" i="12"/>
  <c r="O188" i="12"/>
  <c r="Q188" i="12"/>
  <c r="V188" i="12"/>
  <c r="I191" i="12"/>
  <c r="Q191" i="12"/>
  <c r="G192" i="12"/>
  <c r="G191" i="12" s="1"/>
  <c r="I192" i="12"/>
  <c r="K192" i="12"/>
  <c r="K191" i="12" s="1"/>
  <c r="O192" i="12"/>
  <c r="O191" i="12" s="1"/>
  <c r="Q192" i="12"/>
  <c r="V192" i="12"/>
  <c r="V191" i="12" s="1"/>
  <c r="G194" i="12"/>
  <c r="I194" i="12"/>
  <c r="K194" i="12"/>
  <c r="M194" i="12"/>
  <c r="O194" i="12"/>
  <c r="Q194" i="12"/>
  <c r="V194" i="12"/>
  <c r="G196" i="12"/>
  <c r="K196" i="12"/>
  <c r="O196" i="12"/>
  <c r="V196" i="12"/>
  <c r="G197" i="12"/>
  <c r="I197" i="12"/>
  <c r="I196" i="12" s="1"/>
  <c r="K197" i="12"/>
  <c r="M197" i="12"/>
  <c r="M196" i="12" s="1"/>
  <c r="O197" i="12"/>
  <c r="Q197" i="12"/>
  <c r="Q196" i="12" s="1"/>
  <c r="V197" i="12"/>
  <c r="K198" i="12"/>
  <c r="V198" i="12"/>
  <c r="G199" i="12"/>
  <c r="I199" i="12"/>
  <c r="I198" i="12" s="1"/>
  <c r="K199" i="12"/>
  <c r="M199" i="12"/>
  <c r="O199" i="12"/>
  <c r="Q199" i="12"/>
  <c r="Q198" i="12" s="1"/>
  <c r="V199" i="12"/>
  <c r="G201" i="12"/>
  <c r="G198" i="12" s="1"/>
  <c r="I201" i="12"/>
  <c r="K201" i="12"/>
  <c r="O201" i="12"/>
  <c r="O198" i="12" s="1"/>
  <c r="Q201" i="12"/>
  <c r="V201" i="12"/>
  <c r="G203" i="12"/>
  <c r="I203" i="12"/>
  <c r="K203" i="12"/>
  <c r="M203" i="12"/>
  <c r="O203" i="12"/>
  <c r="Q203" i="12"/>
  <c r="V203" i="12"/>
  <c r="G208" i="12"/>
  <c r="I208" i="12"/>
  <c r="I207" i="12" s="1"/>
  <c r="K208" i="12"/>
  <c r="M208" i="12"/>
  <c r="O208" i="12"/>
  <c r="Q208" i="12"/>
  <c r="Q207" i="12" s="1"/>
  <c r="V208" i="12"/>
  <c r="G212" i="12"/>
  <c r="G207" i="12" s="1"/>
  <c r="I212" i="12"/>
  <c r="K212" i="12"/>
  <c r="O212" i="12"/>
  <c r="O207" i="12" s="1"/>
  <c r="Q212" i="12"/>
  <c r="V212" i="12"/>
  <c r="G216" i="12"/>
  <c r="I216" i="12"/>
  <c r="K216" i="12"/>
  <c r="M216" i="12"/>
  <c r="O216" i="12"/>
  <c r="Q216" i="12"/>
  <c r="V216" i="12"/>
  <c r="G221" i="12"/>
  <c r="M221" i="12" s="1"/>
  <c r="I221" i="12"/>
  <c r="K221" i="12"/>
  <c r="K207" i="12" s="1"/>
  <c r="O221" i="12"/>
  <c r="Q221" i="12"/>
  <c r="V221" i="12"/>
  <c r="V207" i="12" s="1"/>
  <c r="AE226" i="12"/>
  <c r="AF226" i="12"/>
  <c r="I20" i="1"/>
  <c r="I19" i="1"/>
  <c r="I18" i="1"/>
  <c r="I17" i="1"/>
  <c r="I16" i="1"/>
  <c r="I111" i="1"/>
  <c r="J110" i="1" s="1"/>
  <c r="F71" i="1"/>
  <c r="G23" i="1" s="1"/>
  <c r="G71" i="1"/>
  <c r="G25" i="1" s="1"/>
  <c r="H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71" i="1" s="1"/>
  <c r="J90" i="1" l="1"/>
  <c r="J82" i="1"/>
  <c r="J84" i="1"/>
  <c r="J88" i="1"/>
  <c r="J86" i="1"/>
  <c r="J94" i="1"/>
  <c r="J104" i="1"/>
  <c r="J78" i="1"/>
  <c r="J92" i="1"/>
  <c r="J98" i="1"/>
  <c r="J96" i="1"/>
  <c r="J102" i="1"/>
  <c r="J100" i="1"/>
  <c r="J79" i="1"/>
  <c r="J108" i="1"/>
  <c r="J80" i="1"/>
  <c r="J83" i="1"/>
  <c r="J85" i="1"/>
  <c r="J87" i="1"/>
  <c r="J89" i="1"/>
  <c r="J91" i="1"/>
  <c r="J93" i="1"/>
  <c r="J95" i="1"/>
  <c r="J97" i="1"/>
  <c r="J99" i="1"/>
  <c r="J101" i="1"/>
  <c r="J103" i="1"/>
  <c r="J81" i="1"/>
  <c r="J106" i="1"/>
  <c r="J105" i="1"/>
  <c r="J107" i="1"/>
  <c r="J109" i="1"/>
  <c r="A27" i="1"/>
  <c r="A28" i="1" s="1"/>
  <c r="G28" i="1" s="1"/>
  <c r="G27" i="1" s="1"/>
  <c r="G29" i="1" s="1"/>
  <c r="M165" i="32"/>
  <c r="M158" i="32"/>
  <c r="M134" i="32"/>
  <c r="M211" i="32"/>
  <c r="M10" i="32"/>
  <c r="M195" i="32"/>
  <c r="M150" i="32"/>
  <c r="M116" i="32"/>
  <c r="G195" i="32"/>
  <c r="G150" i="32"/>
  <c r="G134" i="32"/>
  <c r="G191" i="32"/>
  <c r="M189" i="32"/>
  <c r="M188" i="32" s="1"/>
  <c r="G185" i="32"/>
  <c r="G10" i="32"/>
  <c r="G211" i="32"/>
  <c r="G165" i="32"/>
  <c r="G116" i="32"/>
  <c r="AF247" i="32"/>
  <c r="M88" i="32"/>
  <c r="M85" i="32" s="1"/>
  <c r="M69" i="32"/>
  <c r="M65" i="32" s="1"/>
  <c r="M51" i="30"/>
  <c r="M34" i="30"/>
  <c r="M33" i="30" s="1"/>
  <c r="M30" i="30"/>
  <c r="M29" i="30" s="1"/>
  <c r="M23" i="30"/>
  <c r="M21" i="30" s="1"/>
  <c r="M14" i="30"/>
  <c r="M8" i="30" s="1"/>
  <c r="M12" i="27"/>
  <c r="AF81" i="27"/>
  <c r="M36" i="27"/>
  <c r="M34" i="27" s="1"/>
  <c r="M16" i="27"/>
  <c r="M15" i="27" s="1"/>
  <c r="M14" i="25"/>
  <c r="M10" i="25"/>
  <c r="G34" i="25"/>
  <c r="G14" i="25"/>
  <c r="M67" i="25"/>
  <c r="M34" i="25" s="1"/>
  <c r="M33" i="23"/>
  <c r="M14" i="23"/>
  <c r="G33" i="23"/>
  <c r="M12" i="23"/>
  <c r="M10" i="23" s="1"/>
  <c r="G14" i="23"/>
  <c r="AF79" i="23"/>
  <c r="M8" i="22"/>
  <c r="M283" i="22"/>
  <c r="AF288" i="22"/>
  <c r="M281" i="22"/>
  <c r="M280" i="22" s="1"/>
  <c r="M275" i="22"/>
  <c r="M274" i="22" s="1"/>
  <c r="G8" i="22"/>
  <c r="M158" i="22"/>
  <c r="M155" i="22" s="1"/>
  <c r="M140" i="22"/>
  <c r="M134" i="22" s="1"/>
  <c r="M372" i="21"/>
  <c r="M8" i="21"/>
  <c r="M213" i="21"/>
  <c r="M177" i="21"/>
  <c r="G369" i="21"/>
  <c r="G363" i="21"/>
  <c r="G213" i="21"/>
  <c r="M209" i="21"/>
  <c r="M208" i="21" s="1"/>
  <c r="G8" i="21"/>
  <c r="M182" i="21"/>
  <c r="G13" i="20"/>
  <c r="M11" i="20"/>
  <c r="M8" i="20" s="1"/>
  <c r="M95" i="19"/>
  <c r="M68" i="19"/>
  <c r="M44" i="19"/>
  <c r="M114" i="19"/>
  <c r="M8" i="19"/>
  <c r="M57" i="19"/>
  <c r="G114" i="19"/>
  <c r="G95" i="19"/>
  <c r="G68" i="19"/>
  <c r="G44" i="19"/>
  <c r="M123" i="19"/>
  <c r="M122" i="19" s="1"/>
  <c r="G57" i="19"/>
  <c r="G8" i="19"/>
  <c r="M37" i="19"/>
  <c r="M30" i="19" s="1"/>
  <c r="M156" i="18"/>
  <c r="M8" i="18"/>
  <c r="M134" i="18"/>
  <c r="M183" i="18"/>
  <c r="M187" i="18"/>
  <c r="M177" i="18"/>
  <c r="M174" i="18" s="1"/>
  <c r="M160" i="18"/>
  <c r="M92" i="18"/>
  <c r="M82" i="18" s="1"/>
  <c r="AF202" i="18"/>
  <c r="G8" i="18"/>
  <c r="M188" i="17"/>
  <c r="M83" i="17"/>
  <c r="M8" i="17"/>
  <c r="G177" i="17"/>
  <c r="G137" i="17"/>
  <c r="G83" i="17"/>
  <c r="G8" i="17"/>
  <c r="G188" i="17"/>
  <c r="M169" i="17"/>
  <c r="M165" i="17" s="1"/>
  <c r="M145" i="17"/>
  <c r="M140" i="17" s="1"/>
  <c r="M123" i="16"/>
  <c r="M8" i="16"/>
  <c r="M78" i="16"/>
  <c r="G164" i="16"/>
  <c r="G123" i="16"/>
  <c r="G78" i="16"/>
  <c r="G8" i="16"/>
  <c r="M182" i="16"/>
  <c r="M175" i="16" s="1"/>
  <c r="M171" i="16"/>
  <c r="M166" i="16" s="1"/>
  <c r="M199" i="15"/>
  <c r="M80" i="15"/>
  <c r="M8" i="15"/>
  <c r="M190" i="15"/>
  <c r="M167" i="15"/>
  <c r="M166" i="15" s="1"/>
  <c r="G140" i="15"/>
  <c r="G75" i="15"/>
  <c r="G8" i="15"/>
  <c r="M148" i="15"/>
  <c r="M145" i="15" s="1"/>
  <c r="G13" i="14"/>
  <c r="M77" i="13"/>
  <c r="M8" i="13"/>
  <c r="M173" i="13"/>
  <c r="M164" i="13"/>
  <c r="G173" i="13"/>
  <c r="G77" i="13"/>
  <c r="G8" i="13"/>
  <c r="M158" i="13"/>
  <c r="M154" i="13" s="1"/>
  <c r="M134" i="13"/>
  <c r="M131" i="13" s="1"/>
  <c r="M162" i="12"/>
  <c r="M8" i="12"/>
  <c r="M192" i="12"/>
  <c r="M191" i="12" s="1"/>
  <c r="M112" i="12"/>
  <c r="M111" i="12" s="1"/>
  <c r="G162" i="12"/>
  <c r="G8" i="12"/>
  <c r="M212" i="12"/>
  <c r="M207" i="12" s="1"/>
  <c r="M201" i="12"/>
  <c r="M198" i="12" s="1"/>
  <c r="M108" i="12"/>
  <c r="M105" i="12" s="1"/>
  <c r="J68" i="1"/>
  <c r="J64" i="1"/>
  <c r="J58" i="1"/>
  <c r="J54" i="1"/>
  <c r="J48" i="1"/>
  <c r="J44" i="1"/>
  <c r="J40" i="1"/>
  <c r="J47" i="1"/>
  <c r="J41" i="1"/>
  <c r="J69" i="1"/>
  <c r="J67" i="1"/>
  <c r="J65" i="1"/>
  <c r="J63" i="1"/>
  <c r="J61" i="1"/>
  <c r="J59" i="1"/>
  <c r="J57" i="1"/>
  <c r="J55" i="1"/>
  <c r="J51" i="1"/>
  <c r="J45" i="1"/>
  <c r="J39" i="1"/>
  <c r="J71" i="1" s="1"/>
  <c r="J70" i="1"/>
  <c r="J66" i="1"/>
  <c r="J62" i="1"/>
  <c r="J60" i="1"/>
  <c r="J56" i="1"/>
  <c r="J52" i="1"/>
  <c r="J50" i="1"/>
  <c r="J46" i="1"/>
  <c r="J42" i="1"/>
  <c r="J53" i="1"/>
  <c r="J49" i="1"/>
  <c r="J43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11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>
  <authors>
    <author>Mottl Tomáš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<sst xmlns="http://schemas.openxmlformats.org/spreadsheetml/2006/main" count="10562" uniqueCount="2037">
  <si>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</si>
  <si>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</si>
  <si>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</si>
  <si>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</si>
  <si>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</si>
  <si>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</si>
  <si>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</si>
  <si>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</si>
  <si>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</si>
  <si>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</si>
  <si>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</si>
  <si>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</si>
  <si>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</si>
  <si>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</si>
  <si>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</si>
  <si>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</si>
  <si>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</si>
  <si>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</si>
  <si>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</si>
  <si>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</si>
  <si>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</si>
  <si>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</si>
  <si>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</si>
  <si>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</si>
  <si>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</si>
  <si>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</si>
  <si>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</si>
  <si>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</si>
  <si>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</si>
  <si>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</si>
  <si>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</si>
  <si>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</si>
  <si>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</si>
  <si>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</si>
  <si>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</si>
  <si>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</si>
  <si>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</si>
  <si>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</si>
  <si>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</si>
  <si>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</si>
  <si>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</si>
  <si>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</si>
  <si>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</si>
  <si>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103_2018</t>
  </si>
  <si>
    <t>Oprava vnitrobloku Kounicova - Tábor - Pod Kaštany - Šumavská</t>
  </si>
  <si>
    <t>Statutární město Brno</t>
  </si>
  <si>
    <t>Dominikánské náměstí 196/1</t>
  </si>
  <si>
    <t>Brno-město</t>
  </si>
  <si>
    <t>60200</t>
  </si>
  <si>
    <t>44992785</t>
  </si>
  <si>
    <t>CZ44992785</t>
  </si>
  <si>
    <t>IKA BRNO,s.r.o.</t>
  </si>
  <si>
    <t>Antonínská 549/2</t>
  </si>
  <si>
    <t>Brno-Veveří</t>
  </si>
  <si>
    <t>47910453</t>
  </si>
  <si>
    <t>CZ47910453</t>
  </si>
  <si>
    <t>Stavba</t>
  </si>
  <si>
    <t>SO 101</t>
  </si>
  <si>
    <t>KOMUNIKACE - 1. etapa</t>
  </si>
  <si>
    <t>1</t>
  </si>
  <si>
    <t>Lokalita 2</t>
  </si>
  <si>
    <t>2</t>
  </si>
  <si>
    <t>Lokalita 5</t>
  </si>
  <si>
    <t>3</t>
  </si>
  <si>
    <t>Vedlejší a ostatní náklady</t>
  </si>
  <si>
    <t>SO 102</t>
  </si>
  <si>
    <t>KOMUNIKACE - 2. etapa</t>
  </si>
  <si>
    <t>Lokalita 1</t>
  </si>
  <si>
    <t>Lokalita 3</t>
  </si>
  <si>
    <t>Lokalita 4</t>
  </si>
  <si>
    <t>4</t>
  </si>
  <si>
    <t>Lokalita 6</t>
  </si>
  <si>
    <t>4/4A</t>
  </si>
  <si>
    <t>Stavební část - ostatní</t>
  </si>
  <si>
    <t>5</t>
  </si>
  <si>
    <t>SO 301</t>
  </si>
  <si>
    <t>Odvodnění komunikací</t>
  </si>
  <si>
    <t>Odvodnění komunikací - I .etapa</t>
  </si>
  <si>
    <t>SO 302</t>
  </si>
  <si>
    <t>Odvodnění komunikací - II. etapa</t>
  </si>
  <si>
    <t>SO 401</t>
  </si>
  <si>
    <t>Veřejné osvětlení</t>
  </si>
  <si>
    <t>SO 402</t>
  </si>
  <si>
    <t>SO 403</t>
  </si>
  <si>
    <t>SO 411</t>
  </si>
  <si>
    <t>Přeložka NN</t>
  </si>
  <si>
    <t>SO 603</t>
  </si>
  <si>
    <t>Stavební úpravy ostatní</t>
  </si>
  <si>
    <t>ZTI</t>
  </si>
  <si>
    <t>SO 801 - 803</t>
  </si>
  <si>
    <t>Veřejná zeleň vč. mobiliáře</t>
  </si>
  <si>
    <t>Celkem za stavbu</t>
  </si>
  <si>
    <t>CZK</t>
  </si>
  <si>
    <t>Rekapitulace dílů</t>
  </si>
  <si>
    <t>Typ dílu</t>
  </si>
  <si>
    <t>0</t>
  </si>
  <si>
    <t>Přípravné a pomocné práce</t>
  </si>
  <si>
    <t>Asanace</t>
  </si>
  <si>
    <t>Zemní práce</t>
  </si>
  <si>
    <t>11</t>
  </si>
  <si>
    <t>Přípravné a zemní práce,pěšiny,hřiště</t>
  </si>
  <si>
    <t>12</t>
  </si>
  <si>
    <t>Stromy</t>
  </si>
  <si>
    <t>13</t>
  </si>
  <si>
    <t>Keře</t>
  </si>
  <si>
    <t>14</t>
  </si>
  <si>
    <t>Pnoucí dřeviny</t>
  </si>
  <si>
    <t>18</t>
  </si>
  <si>
    <t>Regenerace trávníku</t>
  </si>
  <si>
    <t>Základy a zvláštní zakládání</t>
  </si>
  <si>
    <t>Svislé a kompletní konstrukce</t>
  </si>
  <si>
    <t>Vodorovné konstrukce</t>
  </si>
  <si>
    <t>46</t>
  </si>
  <si>
    <t>Zpevněné plochy</t>
  </si>
  <si>
    <t>Komunikace</t>
  </si>
  <si>
    <t>63</t>
  </si>
  <si>
    <t>Podlahy a podlahové konstrukce</t>
  </si>
  <si>
    <t>8</t>
  </si>
  <si>
    <t>Trubní vedení</t>
  </si>
  <si>
    <t>91</t>
  </si>
  <si>
    <t>Doplňující práce - pěšiny z prefabrikátů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</si>
  <si>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</si>
  <si>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</si>
  <si>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</si>
  <si>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</si>
  <si>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</si>
  <si>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</si>
  <si>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</si>
  <si>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</si>
  <si>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</si>
  <si>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</si>
  <si>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</si>
  <si>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</si>
  <si>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</si>
  <si>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734</t>
  </si>
  <si>
    <t>Armatury</t>
  </si>
  <si>
    <t>762</t>
  </si>
  <si>
    <t>Konstrukce tesařské+Pergola</t>
  </si>
  <si>
    <t>767</t>
  </si>
  <si>
    <t>Konstrukce zámečnické</t>
  </si>
  <si>
    <t>Konstrukce zámečnické-mobiliář-herní prvky</t>
  </si>
  <si>
    <t>M21</t>
  </si>
  <si>
    <t>Elektromontáže</t>
  </si>
  <si>
    <t>M212</t>
  </si>
  <si>
    <t>Demontáže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</si>
  <si>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</si>
  <si>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</si>
  <si>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</si>
  <si>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</si>
  <si>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</si>
  <si>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</si>
  <si>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</si>
  <si>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</si>
  <si>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</si>
  <si>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</si>
  <si>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</si>
  <si>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</si>
  <si>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</si>
  <si>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</si>
  <si>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</si>
  <si>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</si>
  <si>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</si>
  <si>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</si>
  <si>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</si>
  <si>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</si>
  <si>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</si>
  <si>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</si>
  <si>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</si>
  <si>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</si>
  <si>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</si>
  <si>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</si>
  <si>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</si>
  <si>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</si>
  <si>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</si>
  <si>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</si>
  <si>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</si>
  <si>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</si>
  <si>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</si>
  <si>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</si>
  <si>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dlažeb z betonových dlaždic na sucho</t>
  </si>
  <si>
    <t>m2</t>
  </si>
  <si>
    <t>RTS 19/ I</t>
  </si>
  <si>
    <t>RTS 18/ II</t>
  </si>
  <si>
    <t>POL1_</t>
  </si>
  <si>
    <t>Vybourání ploch z betn. dlaž. stávajících chodníků : 10,6</t>
  </si>
  <si>
    <t>VV</t>
  </si>
  <si>
    <t>113106221R00</t>
  </si>
  <si>
    <t>Rozebrání dlažeb z drobných kostek v kam. těženém</t>
  </si>
  <si>
    <t>Vybourání ze žulové kostky drobné stávajících chodníků : 75,4</t>
  </si>
  <si>
    <t>113108305R00</t>
  </si>
  <si>
    <t>Odstranění asfaltové vrstvy pl.do 50 m2, tl. 5 cm</t>
  </si>
  <si>
    <t>Vybourání živičných ploch stávajících chodníků- 30 mm : 10</t>
  </si>
  <si>
    <t>113108405R00</t>
  </si>
  <si>
    <t>Odstranění asfaltové vrstvy pl.nad 50 m2, tl. 5 cm</t>
  </si>
  <si>
    <t>Vybourání živičných ploch stávajících komunikací : 733</t>
  </si>
  <si>
    <t>113108408R00</t>
  </si>
  <si>
    <t>Odstranění asfaltové vrstvy pl.nad 50 m2, tl. 8 cm</t>
  </si>
  <si>
    <t>113109305R00</t>
  </si>
  <si>
    <t>Odstranění podkladu pl. 50 m2, bet.prostý tl.5 cm</t>
  </si>
  <si>
    <t>Vybourání ploch z betonu stávajících chodníků : 7,4</t>
  </si>
  <si>
    <t>113109307R00</t>
  </si>
  <si>
    <t>Odstranění podkladu pl. 50 m2, bet.prostý tl.7 cm</t>
  </si>
  <si>
    <t>Vybourání živič. ploch stávají. chodníků : 10</t>
  </si>
  <si>
    <t>113111218R00</t>
  </si>
  <si>
    <t>Odstranění podkl.pl.nad 50 m2,kam.zpev.cem.tl.18cm</t>
  </si>
  <si>
    <t>113202111R00</t>
  </si>
  <si>
    <t>Vytrhání obrub z krajníků nebo obrubníků stojatých</t>
  </si>
  <si>
    <t>m</t>
  </si>
  <si>
    <t>Vybourání stávajících obrub : 10</t>
  </si>
  <si>
    <t>113203111R00</t>
  </si>
  <si>
    <t>Vytrhání obrub z dlažebních kostek</t>
  </si>
  <si>
    <t>Vybourání stávajících obrub : 144,7</t>
  </si>
  <si>
    <t>121101101R00</t>
  </si>
  <si>
    <t>Sejmutí ornice s přemístěním na vzdálenost do 50 m</t>
  </si>
  <si>
    <t>m3</t>
  </si>
  <si>
    <t>Zemní práce : 701*0,1</t>
  </si>
  <si>
    <t>122201102R00</t>
  </si>
  <si>
    <t>Odkopávky nezapažené v hor. 3 do 1000 m3</t>
  </si>
  <si>
    <t>strojně i ručně vč. příplatku za blízkost vedení, lepivost a odstranění kořenů v prostoru odkopávek.</t>
  </si>
  <si>
    <t>POP</t>
  </si>
  <si>
    <t>Začátek provozního součtu</t>
  </si>
  <si>
    <t xml:space="preserve">  zemní práce : 379,000</t>
  </si>
  <si>
    <t xml:space="preserve">  Vybourání ploch z betn. dlaž. stávajících chodníků : 10,60*0,05</t>
  </si>
  <si>
    <t xml:space="preserve">  Vybourání ploch z betn. dlaž. stávajících chodníků : 10,60*0,18</t>
  </si>
  <si>
    <t xml:space="preserve">  Vybourání ze žulové kostky drobné stávajících chodníků : 75,40*0,18</t>
  </si>
  <si>
    <t xml:space="preserve">  Vybourání živič. ploch stávají. chodníků : 10,00*0,15</t>
  </si>
  <si>
    <t xml:space="preserve">  Vybourání ploch z betonu stávajících chodníků : 7,40*0,018</t>
  </si>
  <si>
    <t xml:space="preserve">  Vybourání ze žulové kostky drobné stávajících chodníku : 75,40*0,05</t>
  </si>
  <si>
    <t xml:space="preserve">  Vybourání živičných ploch stávajících komunikací : 733,00*0,2</t>
  </si>
  <si>
    <t xml:space="preserve">  Mezisoučet</t>
  </si>
  <si>
    <t>Konec provozního součtu</t>
  </si>
  <si>
    <t>30% : 0,3*547,013</t>
  </si>
  <si>
    <t>122301102R00</t>
  </si>
  <si>
    <t>Odkopávky nezapažené v hor. 4 do 1000 m3</t>
  </si>
  <si>
    <t>70% : 0,7*547,013</t>
  </si>
  <si>
    <t>130901121R00</t>
  </si>
  <si>
    <t>Bourání konstrukcí v hloubených vykopávkách z betonu, prostého, pneumatickým kladivem</t>
  </si>
  <si>
    <t>Vybourání ploch z betonu kolem stávaj. mříží : 0,63</t>
  </si>
  <si>
    <t>132101110R00</t>
  </si>
  <si>
    <t>Hloubení rýh šířky do 60 cm do 50 m3, v hornině 1-2, hloubení strojně</t>
  </si>
  <si>
    <t>strojně i ručně vč. příplatku za blízkost vedení, lepivost a odstranění kořenů v prostoru hloubení.</t>
  </si>
  <si>
    <t>Odvodnění- Výkop pro trativod : 11,7</t>
  </si>
  <si>
    <t>Odvodnění-Plochy-komunikace+parkovací stání : 2,7</t>
  </si>
  <si>
    <t>162201102R00</t>
  </si>
  <si>
    <t>Vodorovné přemístění výkopku z horniny 1 až 4, na vzdálenost přes 20  do 50 m</t>
  </si>
  <si>
    <t>vč. nákladů souvisejících s místem provádění.</t>
  </si>
  <si>
    <t>Hodnota z bývalého odkazu. : 14,4</t>
  </si>
  <si>
    <t>Hodnota z bývalého odkazu. : 379</t>
  </si>
  <si>
    <t>Hodnota z bývalého odkazu. : 19,4</t>
  </si>
  <si>
    <t>162701105R00</t>
  </si>
  <si>
    <t>Vodorovné přemístění výkopku z horniny 1 až 4, na vzdálenost přes 9 000  do 10 000 m</t>
  </si>
  <si>
    <t xml:space="preserve">- Zásyp : </t>
  </si>
  <si>
    <t>Hodnota z bývalého odkazu. : -19,4</t>
  </si>
  <si>
    <t>162606112R00</t>
  </si>
  <si>
    <t>Vodorovné přemístění výkopku zemina pro zúrodnění, vzdálenost přes 4000 do 5000,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</si>
  <si>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</si>
  <si>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</si>
  <si>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</si>
  <si>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násypiště,</t>
  </si>
  <si>
    <t>- nákladů souvisejících s místem provádění.</t>
  </si>
  <si>
    <t>Hodnota z bývalého odkazu. : 11,31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</si>
  <si>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</si>
  <si>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</si>
  <si>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</si>
  <si>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Odvodnění- Zpětný zásyp trativodu : 5,1</t>
  </si>
  <si>
    <t>Odvodnění-Plochy-komunikace+parkovací stání- Zpětný zásyp trativodu : 1,2</t>
  </si>
  <si>
    <t>Hutněný zásyp zeminou na plochách po vybouraných komunikacích : 13,1</t>
  </si>
  <si>
    <t>181201101R00</t>
  </si>
  <si>
    <t>Úprava pláně v násypech v hornině 1 až 4, bez zhutnění</t>
  </si>
  <si>
    <t xml:space="preserve">Zeleń : </t>
  </si>
  <si>
    <t>Úprava pláně bez zhutnění : 113,1</t>
  </si>
  <si>
    <t>181301101R00</t>
  </si>
  <si>
    <t>Rozprostření a urovnání ornice v rovině v souvislé ploše do 500 m2, tloušťka vrstvy do 100 mm</t>
  </si>
  <si>
    <t>z. : 113,100</t>
  </si>
  <si>
    <t>sejmutá ornice : 70,100</t>
  </si>
  <si>
    <t>184807111R00</t>
  </si>
  <si>
    <t>Ochrana stromu bedněním zřízení bednění</t>
  </si>
  <si>
    <t>Indiv</t>
  </si>
  <si>
    <t>Včetně řeziva.</t>
  </si>
  <si>
    <t>Ochrana stromů bedněním : (0,5*2*4)*5</t>
  </si>
  <si>
    <t>184807112R00</t>
  </si>
  <si>
    <t>Ochrana stromu bedněním odstranění bednění</t>
  </si>
  <si>
    <t>199000002R00</t>
  </si>
  <si>
    <t>Poplatky za skládku horniny 1- 4</t>
  </si>
  <si>
    <t>Položka pořadí 23 : 374,00000</t>
  </si>
  <si>
    <t>10364200R</t>
  </si>
  <si>
    <t>Ornice pro pozemkové úpravy</t>
  </si>
  <si>
    <t>SPCM</t>
  </si>
  <si>
    <t>POL3_</t>
  </si>
  <si>
    <t>Zeleń : 113,1*0,1</t>
  </si>
  <si>
    <t>212571121xxx</t>
  </si>
  <si>
    <t>Výplň odvodňov. trativodů kamen. drobným drceným frakce 4/8</t>
  </si>
  <si>
    <t>Vlastní</t>
  </si>
  <si>
    <t>Kalkul</t>
  </si>
  <si>
    <t>Odvodnění : 1,12</t>
  </si>
  <si>
    <t>212810010RAC</t>
  </si>
  <si>
    <t>Trativody z flexibilních trubek lože ze štěrkopísku a obsyp z drceného kameniva, d 100 mm</t>
  </si>
  <si>
    <t>POL2_</t>
  </si>
  <si>
    <t>Odvodnění : 73,2</t>
  </si>
  <si>
    <t>Odvodnení-Plochy-komunikace+parkovací stání : 16,8</t>
  </si>
  <si>
    <t>564851111R00</t>
  </si>
  <si>
    <t>Podklad ze štěrkodrti s rozprostřením a zhutněním frakce 0-63 mm, tloušťka po zhutnění 150 mm</t>
  </si>
  <si>
    <t>Zpevněné plochy nepojízdné : 181,6</t>
  </si>
  <si>
    <t>Venkov. parkov. smerem do zelene : 108,9</t>
  </si>
  <si>
    <t>Plochy-komunikace+parkovací stání : 276,9</t>
  </si>
  <si>
    <t>564851114R00</t>
  </si>
  <si>
    <t>Podklad ze štěrkodrti s rozprostřením a zhutněním frakce 0-63 mm, tloušťka po zhutnění 180 mm</t>
  </si>
  <si>
    <t>Venk. parkov. směrem do zpevň. nepojížděných ploch : 338,7</t>
  </si>
  <si>
    <t>Plochy-komunikace+parkovací stání : 296,9</t>
  </si>
  <si>
    <t>564861111RT4</t>
  </si>
  <si>
    <t>Podklad ze štěrkodrti s rozprostřením a zhutněním frakce 0-63 mm, tloušťka po zhutnění 200 mm</t>
  </si>
  <si>
    <t>Konstr. zpevněných pojížděných ploch : 574,1</t>
  </si>
  <si>
    <t>565161111R00</t>
  </si>
  <si>
    <t>Podklad z obal kam.ACP 16+,ACP 22+,do 3 m,tl. 8 cm</t>
  </si>
  <si>
    <t>Konstr. zpevnených pojíždených ploch : 551,5</t>
  </si>
  <si>
    <t>567122114R00</t>
  </si>
  <si>
    <t>Podklad z kameniva zpev.cementem SC C8/10 tl.15 cm</t>
  </si>
  <si>
    <t>Venk. parkov. směrem do zpevň. nepojížděných ploch : 328,2</t>
  </si>
  <si>
    <t>567132115R00</t>
  </si>
  <si>
    <t>Podklad z kameniva zpev.cementem SC C8/10 tl.20 cm</t>
  </si>
  <si>
    <t>573111115R00</t>
  </si>
  <si>
    <t>Postřik živičný infiltrační s posypem kamenivem v množství 2,5 kg/m2</t>
  </si>
  <si>
    <t>573231110R00</t>
  </si>
  <si>
    <t>Postřik živičný spojovací bez posypu kamenivem z emulze, v množství od 0,3 do 0,5 kg/m2</t>
  </si>
  <si>
    <t>577131111R00</t>
  </si>
  <si>
    <t>Beton asfalt. ACO 11+ obrusný, š. do 3 m, tl. 4 cm</t>
  </si>
  <si>
    <t>596215021R00</t>
  </si>
  <si>
    <t>Kladení zámkové dlažby do drtě tloušťka dlažby 60 mm, tloušťka lože 40 mm</t>
  </si>
  <si>
    <t>Zpevnené plochy nepojízdné : 181,6</t>
  </si>
  <si>
    <t>596215040R00</t>
  </si>
  <si>
    <t>Kladení zámkové dlažby do drtě tloušťka dlažby 80 mm, tloušťka lože 40 mm</t>
  </si>
  <si>
    <t>Venkov. parkov. směrem do zeleně : 108,9</t>
  </si>
  <si>
    <t>596291111R00</t>
  </si>
  <si>
    <t>Řezání zámkové dlažby tloušťky 60 mm</t>
  </si>
  <si>
    <t>Zpevněné plochy nepojízdné : 91</t>
  </si>
  <si>
    <t>596291113R00</t>
  </si>
  <si>
    <t>Řezání zámkové dlažby tloušťky 80 mm</t>
  </si>
  <si>
    <t>Venk. parkov. smerem do zpevn. nepojíždených ploch : 75</t>
  </si>
  <si>
    <t>Venkov. parkov. smerem do zelene : 56</t>
  </si>
  <si>
    <t>Plochy-komunikace+parkovací stání : 167</t>
  </si>
  <si>
    <t>59245110R</t>
  </si>
  <si>
    <t>Dlažba sklad. HOLLAND I 20x10x6 cm přírodní</t>
  </si>
  <si>
    <t>Položka pořadí 46 : 181,60000</t>
  </si>
  <si>
    <t>prořez : 0,03</t>
  </si>
  <si>
    <t>592451170R</t>
  </si>
  <si>
    <t>Dlažba HOLLAND I 20x10x8 cm přírodní</t>
  </si>
  <si>
    <t>Venk. parkov. směrem do zpevň. nepojížděných ploch : 328,2-(90*0,2)</t>
  </si>
  <si>
    <t>Venkov. parkov. směrem do zeleně : 108,9-(57,6*0,2)</t>
  </si>
  <si>
    <t>Plochy-komunikace+parkovací stání : 276,9-(48*0,2)</t>
  </si>
  <si>
    <t>592451171R</t>
  </si>
  <si>
    <t>Dlažba HOLLAND I 20x10x8 cm červená</t>
  </si>
  <si>
    <t>Venk. parkov. směrem do zpevň. nepojížděných ploch : 90*0,2</t>
  </si>
  <si>
    <t>Venkov. parkov. smerem do zelene : 57,6*0,2</t>
  </si>
  <si>
    <t>Plochy-komunikace+parkovací stání : 48*0,2</t>
  </si>
  <si>
    <t>899431111xxx</t>
  </si>
  <si>
    <t>Výšková úprava uličního vstupu nebo vpustě do 20 cm Výšková úprava do 20 cm</t>
  </si>
  <si>
    <t>kus</t>
  </si>
  <si>
    <t>zpevněné plochy nepojížděné : 13</t>
  </si>
  <si>
    <t>914001121R00</t>
  </si>
  <si>
    <t>Osazení a montáž svislých dopravních značek sloupek, do betonového základu a AL patky,</t>
  </si>
  <si>
    <t>Svislé dopr. značení : 10</t>
  </si>
  <si>
    <t>914001125R00</t>
  </si>
  <si>
    <t>Osazení a montáž svislých dopravních značek značka, na sloupek,sloup, konzolu nebo objekt,</t>
  </si>
  <si>
    <t>Svislé dopr. značení : 23</t>
  </si>
  <si>
    <t>917862111RU2</t>
  </si>
  <si>
    <t>Osazení silničního nebo chodníkového obrubníku včetně dodávky betonovéího obrubníku rozměru, 1000/150/250 mm, stojatého, s boční opěrou z betonu prostého, do lože z betonu prostého C 12/15</t>
  </si>
  <si>
    <t>Venkov. parkov. směrem do zeleně : 189,9</t>
  </si>
  <si>
    <t>Plochy-komunikace+parkovací stání : 43,1</t>
  </si>
  <si>
    <t>917862111RV3</t>
  </si>
  <si>
    <t>Osazení silničního nebo chodníkového obrubníku včetně dodávky betonovéího obrubníku nájezdového, 1000/150/150 mm, stojatého, s boční opěrou z betonu prostého, do lože z betonu prostého C 12/15</t>
  </si>
  <si>
    <t>Venkov. parkov. směrem do zeleně : 144,8</t>
  </si>
  <si>
    <t>Plochy-komunikace+parkovací stání : 90,4</t>
  </si>
  <si>
    <t>919735111R00</t>
  </si>
  <si>
    <t>Řezání stávajících krytů nebo podkladů živičných, hloubky do  50 mm</t>
  </si>
  <si>
    <t>Vybourání živičných ploch stávajících komunikací : 33,6</t>
  </si>
  <si>
    <t>916661111XXX</t>
  </si>
  <si>
    <t>Osazení park. zábran pod kola</t>
  </si>
  <si>
    <t xml:space="preserve">ks    </t>
  </si>
  <si>
    <t>Venkov. parkov. smerem do zelene : 14</t>
  </si>
  <si>
    <t>Plochy-komunikace+parkovací stání : 12</t>
  </si>
  <si>
    <t>40445050.AR</t>
  </si>
  <si>
    <t>Značka dopr inf IP 11-13 500/700 fól1, EG7letá</t>
  </si>
  <si>
    <t>Dopravní značka- IP 12 : 8</t>
  </si>
  <si>
    <t>40445157xx</t>
  </si>
  <si>
    <t>Značka dopr dodat E 7b</t>
  </si>
  <si>
    <t>Dopravní značka- E7b : 3</t>
  </si>
  <si>
    <t>40445161.AR</t>
  </si>
  <si>
    <t>Značka dopr dodat E 9,10 500/500 fól 1, EG 7 letá</t>
  </si>
  <si>
    <t>Dopravní značka- E13 : 8</t>
  </si>
  <si>
    <t>404459502R</t>
  </si>
  <si>
    <t>Sloupek Fe pr.60 pozinkovaný, l= 2500 mm</t>
  </si>
  <si>
    <t>404459516R</t>
  </si>
  <si>
    <t>Patka kotevní kompletní AP 60/4, čtyřkotevní</t>
  </si>
  <si>
    <t>592314880R</t>
  </si>
  <si>
    <t>Parkovací zábrana 1600x200x130 mm</t>
  </si>
  <si>
    <t>Venkov. parkov. směrem do zeleně : 14</t>
  </si>
  <si>
    <t>979024441R00</t>
  </si>
  <si>
    <t>Očištění vybouraných obrubníků, dlaždic obrubníků, krajníků vybouraných z jakéhokoliv lože a s, jakoukoliv výplní spár</t>
  </si>
  <si>
    <t>Vybourání stávajících obrub : 144,7+10</t>
  </si>
  <si>
    <t>979071121R00</t>
  </si>
  <si>
    <t>Očištění vybouraných dlažebních kostek drobných,  s původním vyplněním spár kamenivem těženým</t>
  </si>
  <si>
    <t>Položka pořadí 2 : 75,40000</t>
  </si>
  <si>
    <t>998223011R00</t>
  </si>
  <si>
    <t>Přesun hmot pozemních komunikací, kryt dlážděný jakékoliv délky objektu</t>
  </si>
  <si>
    <t>t</t>
  </si>
  <si>
    <t>POL7_</t>
  </si>
  <si>
    <t>711823121RT5</t>
  </si>
  <si>
    <t>Ochrana konstrukcí nopovou fólií svisle, výška nopu 8 mm, včetně dodávky fólie</t>
  </si>
  <si>
    <t>Zpevnené plochy nepojízdné : 70*1</t>
  </si>
  <si>
    <t>711823129RT5</t>
  </si>
  <si>
    <t>Ochrana konstrukcí nopovou fólií ukončovací lišta,  , včetně dodávky lišty</t>
  </si>
  <si>
    <t>Zpevnené plochy nepojízdné : 70</t>
  </si>
  <si>
    <t>998711101R00</t>
  </si>
  <si>
    <t>Přesun hmot pro izolace proti vodě svisle do 6 m</t>
  </si>
  <si>
    <t>POL1_7</t>
  </si>
  <si>
    <t xml:space="preserve">Hmotnosti z položek s pořadovými čísly: : </t>
  </si>
  <si>
    <t xml:space="preserve">69,70, : </t>
  </si>
  <si>
    <t>Součet: : 0,06720</t>
  </si>
  <si>
    <t>979990001R00</t>
  </si>
  <si>
    <t>Poplatek za skládku stavební suti</t>
  </si>
  <si>
    <t>Uložení na skládce vytěženého materiálu BKOM a.s. předepsaným způsobem nebo uložení a poplatek na nejbližší řízené skládce.</t>
  </si>
  <si>
    <t>Suť celkem : 958,46711</t>
  </si>
  <si>
    <t>- Asfalt : -210,738</t>
  </si>
  <si>
    <t>979990112R00</t>
  </si>
  <si>
    <t>Poplatek za skládku obalovaný asfalt</t>
  </si>
  <si>
    <t>Dem.hmotnost položky pořadí 10 : 1,10000</t>
  </si>
  <si>
    <t>Dem.hmotnost položky pořadí 12 : 129,01000</t>
  </si>
  <si>
    <t>Dem.hmotnost položky pořadí 11 : 80,63000</t>
  </si>
  <si>
    <t>979082213R00</t>
  </si>
  <si>
    <t>Vodorovná doprava suti po suchu do 1 km</t>
  </si>
  <si>
    <t>POL1_9</t>
  </si>
  <si>
    <t xml:space="preserve">Demontážní hmotnosti z položek s pořadovými čísly: : </t>
  </si>
  <si>
    <t xml:space="preserve">1,2,3,4,5,6,7,8,9,10,11,12,13,14,15,16,17, : </t>
  </si>
  <si>
    <t>Součet: : 958,46711</t>
  </si>
  <si>
    <t>979082219R00</t>
  </si>
  <si>
    <t>Příplatek za dopravu suti po suchu za další 1 km</t>
  </si>
  <si>
    <t>Součet: : 13418,53954</t>
  </si>
  <si>
    <t>SUM</t>
  </si>
  <si>
    <t>Poznámky uchazeče k zadání</t>
  </si>
  <si>
    <t>POPUZIV</t>
  </si>
  <si>
    <t>END</t>
  </si>
  <si>
    <t>Rozebrání komunikací pro pěší s jakýmkoliv ložem a výplní spár z betonových nebo kameninových, dlaždic nebo tvarovek</t>
  </si>
  <si>
    <t>Vybourání ploch z beton. dlažby stávajících chodníků : 285,5</t>
  </si>
  <si>
    <t>113107405R00</t>
  </si>
  <si>
    <t>Odstranění podkladů nebo krytů z kameniva těženého, v ploše jednotlivě nad 50 m2, tloušťka vrstvy 50, mm</t>
  </si>
  <si>
    <t>113107515R00</t>
  </si>
  <si>
    <t>Odstranění podkladů nebo krytů z kameniva hrubého drceného, v ploše jednotlivě do 50 m2, tloušťka, vrstvy 150 mm</t>
  </si>
  <si>
    <t>Vybourání živičných ploch stávají. chodníků : 216,7</t>
  </si>
  <si>
    <t>113107518R00</t>
  </si>
  <si>
    <t>Odstranění podkladů nebo krytů z kameniva hrubého drceného, v ploše jednotlivě do 50 m2, tloušťka, vrstvy 180 mm</t>
  </si>
  <si>
    <t>113107620R00</t>
  </si>
  <si>
    <t>Odstranění podkladů nebo krytů z kameniva hrubého drceného, v ploše jednotlivě nad 50 m2, tloušťka, vrstvy 200 mm</t>
  </si>
  <si>
    <t>Vybourání živičných ploch stávajících komunikací : 833,8</t>
  </si>
  <si>
    <t>Vybourání živičných ploch stávají. Parkovacích stání : 756,1</t>
  </si>
  <si>
    <t>Odstranění podkladů nebo krytů živičných, v ploše jednotlivě nad 50 m2, tloušťka vrstvy 50 mm</t>
  </si>
  <si>
    <t>113108407R00</t>
  </si>
  <si>
    <t>Odstranění podkladů nebo krytů živičných, v ploše jednotlivě nad 50 m2, tloušťka vrstvy 70 mm</t>
  </si>
  <si>
    <t>Odstranění podkladů nebo krytů živičných, v ploše jednotlivě nad 50 m2, tloušťka vrstvy 80 mm</t>
  </si>
  <si>
    <t>113109407R00</t>
  </si>
  <si>
    <t>Odstranění podkladů nebo krytů z betonu prostého, v ploše jednotlivě nad 50 m2, tloušťka vrstvy 70, mm</t>
  </si>
  <si>
    <t>Odstranění podkladů nebo krytů z kameniva zpevněného cementem, v ploše jednotlivě nad 50 m2,, tloušťka vrstvy 180 mm</t>
  </si>
  <si>
    <t>113201111R00</t>
  </si>
  <si>
    <t>Vytrhání obrub chodníkových ležatých</t>
  </si>
  <si>
    <t>Vybourání stávajících obrub : 142,3</t>
  </si>
  <si>
    <t>Vybourání stávajících obrub : 311,6</t>
  </si>
  <si>
    <t>122101102R00</t>
  </si>
  <si>
    <t>Odkopávky a  prokopávky nezapažené v horninách 1 a 2 přes 100 do 1 000 m3</t>
  </si>
  <si>
    <t>Zemní práce : 647,8</t>
  </si>
  <si>
    <t>Odvodnění- výkop pro trativod : 25,3</t>
  </si>
  <si>
    <t xml:space="preserve">-zásyp : </t>
  </si>
  <si>
    <t>Odvodnění- opěovné zasypání trativodu : 11,1</t>
  </si>
  <si>
    <t>Hutnený zásyp zeminou na plochách po vybouraných komunikacích : 3,9</t>
  </si>
  <si>
    <t>Zeleň : 631,3</t>
  </si>
  <si>
    <t>Ochrana stromu bedněním : 0,5*2*4</t>
  </si>
  <si>
    <t>Položka pořadí 16 : 658,10000</t>
  </si>
  <si>
    <t>631,3*0,1</t>
  </si>
  <si>
    <t>Odvodnění : 1,47</t>
  </si>
  <si>
    <t>Odvodnění : 157,8</t>
  </si>
  <si>
    <t>Zpevněné ploochy nepojížděné- pro pěší : 696,8</t>
  </si>
  <si>
    <t>Venkovní parkov. směrem do zeleně : 380,6</t>
  </si>
  <si>
    <t>Venkovní parkov. směrem do nepojíždě. ploch : 375,9</t>
  </si>
  <si>
    <t>Venkovní parkov. směrem do zeleně : 410,6</t>
  </si>
  <si>
    <t>Venkovní parkov. směrem do zeleně kostky : 93,1</t>
  </si>
  <si>
    <t>Konstruk. zpevněných pojížděcích ploch : 1083,8</t>
  </si>
  <si>
    <t>Konstruk. zpevněných pojížděcích ploch : 1053,2</t>
  </si>
  <si>
    <t>Venkovní parkov. směrem do nepojíždě. ploch : 345,9</t>
  </si>
  <si>
    <t>567132113R00</t>
  </si>
  <si>
    <t>Podklad z kameniva zpev.cementem SC C8/10 tl.18 cm</t>
  </si>
  <si>
    <t>Dlážděný povrch pojížděných zpevněn. ploch ze žulových kostek : 93,1</t>
  </si>
  <si>
    <t>Konstruk. zpevněných pojížděcích ploch : 1053,8</t>
  </si>
  <si>
    <t>591211111R00</t>
  </si>
  <si>
    <t>Kladení dlažby z kostek drobných z kamene, do lože z kameniva těženého tloušťky 50 mm</t>
  </si>
  <si>
    <t>Venkovní parkov. směrem do nepojíždě. ploch : 145</t>
  </si>
  <si>
    <t>Venkovní parkov. směrem do nepojíždě. ploch : 76</t>
  </si>
  <si>
    <t>Venkovní parkov. směrem do zeleně : 85</t>
  </si>
  <si>
    <t>58380129R</t>
  </si>
  <si>
    <t>Kostka dlažební drobná 10/12 štípaná Itř. 1t=4,0m2</t>
  </si>
  <si>
    <t>Prořez : 0,02</t>
  </si>
  <si>
    <t>Prořez : 0,03</t>
  </si>
  <si>
    <t>Venkovní parkov. směrem do nepojíždě. ploch : 345,9-115</t>
  </si>
  <si>
    <t>Venkovní parkov. směrem do zeleně : 380,6-129,6</t>
  </si>
  <si>
    <t>Venkovní parkov. směrem do nepojíždě. ploch : 115*0,2</t>
  </si>
  <si>
    <t>Venkovní parkov. směrem do zeleně : 129,6*0,2</t>
  </si>
  <si>
    <t>Svislé doprav. značení : 4</t>
  </si>
  <si>
    <t>Svislé doprav. značení : 8</t>
  </si>
  <si>
    <t>Dlážděný povrch pojížděných zpevněn. ploch ze žulových kostek : 209,4</t>
  </si>
  <si>
    <t>Dlážděný povrch pojížděných zpevněn. ploch ze žulových kostek : 268,6</t>
  </si>
  <si>
    <t>919735112R00</t>
  </si>
  <si>
    <t>Řezání stávajících krytů nebo podkladů živičných, hloubky přes 50 do 100 mm</t>
  </si>
  <si>
    <t>Venkovní parkov. směrem do zeleně : 30</t>
  </si>
  <si>
    <t>960111221R00</t>
  </si>
  <si>
    <t>Bourání konstrukcí vodních staveb dílce prefabrikované betonové a železobetonové</t>
  </si>
  <si>
    <t>Včetně bourání geotextilií, výplně otvorů tvárnic, drenáží, trubek a dilatačních prvků apod. zabudovaných v bouraných konstrukcích.</t>
  </si>
  <si>
    <t>Vybourání stávajících uličních vpustí : 4*0,5</t>
  </si>
  <si>
    <t>966006211R00</t>
  </si>
  <si>
    <t>Odstranění svislých dopr. značek včetně demontáže ze sloupů nebo konzolí</t>
  </si>
  <si>
    <t>Odstran. stávají. doprav. značek : 3</t>
  </si>
  <si>
    <t>966006215R00</t>
  </si>
  <si>
    <t>Odstranění svislých dopr. značek včetně demontáže sloupků z AL patek</t>
  </si>
  <si>
    <t>Zpevněné ploochy nepojížděné- pro pěší : 133*1</t>
  </si>
  <si>
    <t>Zpevněné ploochy nepojížděné- pro pěší : 133</t>
  </si>
  <si>
    <t xml:space="preserve">64,65, : </t>
  </si>
  <si>
    <t>Součet: : 0,12768</t>
  </si>
  <si>
    <t>suť celkem : 2221,41012</t>
  </si>
  <si>
    <t>- asfalt : -378,7432</t>
  </si>
  <si>
    <t>Dem.hmotnost položky pořadí 6 : 115,56000</t>
  </si>
  <si>
    <t>Dem.hmotnost položky pořadí 7 : 116,44000</t>
  </si>
  <si>
    <t>Dem.hmotnost položky pořadí 8 : 146,75000</t>
  </si>
  <si>
    <t xml:space="preserve">1,2,3,4,5,6,7,8,9,10,11,12,60,61, : </t>
  </si>
  <si>
    <t>Součet: : 2221,41012</t>
  </si>
  <si>
    <t>Součet: : 31099,74172</t>
  </si>
  <si>
    <t>005111021R</t>
  </si>
  <si>
    <t>Vytyčení inženýrských sítí</t>
  </si>
  <si>
    <t>Soubor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</si>
  <si>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</si>
  <si>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</si>
  <si>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</si>
  <si>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</si>
  <si>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</si>
  <si>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</si>
  <si>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</si>
  <si>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</si>
  <si>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Předláždění stáv. chodníků z beton. dlažby : 43,1</t>
  </si>
  <si>
    <t>Rozebrání vozovek a ploch s jakoukoliv výplní spár  v ploše jednotlivě do 200 m2, z drobných, kostek nebo odseků, kladených do lože z kameniva těženého, škváry nebo strusky</t>
  </si>
  <si>
    <t>Předláždění stáv. vjezdu z kostky žulové drobné : 10,4</t>
  </si>
  <si>
    <t>113106231R00</t>
  </si>
  <si>
    <t>Rozebrání vozovek a ploch s jakoukoliv výplní spár  v jakékoliv ploše, ze zámkové dlažky,, kladených do lože z kameniva</t>
  </si>
  <si>
    <t>Konstrukce náběhů doprav. prahů- Předláždění : 1,8</t>
  </si>
  <si>
    <t>113107305R00</t>
  </si>
  <si>
    <t>Odstranění podkladů nebo krytů z kameniva těženého, v ploše jednotlivě do 50 m2, tloušťka vrstvy 50, mm</t>
  </si>
  <si>
    <t>Vybourání živičných ploch stávajících chodníků : 35,6</t>
  </si>
  <si>
    <t>Vybourání dláždených ploch stávajících chodníku : 361,5</t>
  </si>
  <si>
    <t>113107605R00</t>
  </si>
  <si>
    <t>Odstranění podkladů nebo krytů z kameniva hrubého drceného, v ploše jednotlivě nad 50 m2, tloušťka, vrstvy 50 mm</t>
  </si>
  <si>
    <t>Vybourání živičných ploch stávajících komunikací : 695,1</t>
  </si>
  <si>
    <t>Odstranění podkladů nebo krytů živičných, v ploše jednotlivě do 50 m2, tloušťka vrstvy 50 mm</t>
  </si>
  <si>
    <t>113108406R00</t>
  </si>
  <si>
    <t>Odstranění podkladů nebo krytů živičných, v ploše jednotlivě nad 50 m2, tloušťka vrstvy 60 mm</t>
  </si>
  <si>
    <t>Odstranění podkladů nebo krytů z betonu prostého, v ploše jednotlivě do 50 m2, tloušťka vrstvy 70 mm</t>
  </si>
  <si>
    <t>Vybourání stávajících obrub : 145,9</t>
  </si>
  <si>
    <t>Vybourání stávajících obrub-kamených : 32,1</t>
  </si>
  <si>
    <t>Vybourání stávajících obrub- betonových : 58,5</t>
  </si>
  <si>
    <t>Vybourání stávajících obrub : 7,5</t>
  </si>
  <si>
    <t>Silniční krajník : 141,7</t>
  </si>
  <si>
    <t>Zemní práce : 76,1</t>
  </si>
  <si>
    <t>Odvodnění : 30,3</t>
  </si>
  <si>
    <t>Odvodnění- Zpětné zasypání trativodu se zhutněním : 13,27</t>
  </si>
  <si>
    <t>Zeleň : 135,1</t>
  </si>
  <si>
    <t>Položka pořadí 20 : 93,13000</t>
  </si>
  <si>
    <t>135,1*0,1</t>
  </si>
  <si>
    <t>Odvodnění : 1,06</t>
  </si>
  <si>
    <t>Odvodnení- Trativod : 189,2</t>
  </si>
  <si>
    <t>Zpevněné plochy nepojížděné- pro pěší : 187,8</t>
  </si>
  <si>
    <t>Venkovní parkov. směrem do zpevněných nepojízdných ploch : 150,3</t>
  </si>
  <si>
    <t>564861111R00</t>
  </si>
  <si>
    <t>Konstrukce nábehu doprav. prahu : 48,2</t>
  </si>
  <si>
    <t>Konstrukce zpevněných pojížděných ploch a rovné části doprav. prahu : 724,7</t>
  </si>
  <si>
    <t>Konstrukce zpevněných pojížděných ploch a rovné části doprav. prahu : 713,4</t>
  </si>
  <si>
    <t>Venkovní parkov. směrem do zpevněných nepojízdných ploch : 120,3</t>
  </si>
  <si>
    <t>Konstrukce náběhů doprav. prahů : 48,2</t>
  </si>
  <si>
    <t>591241111R00</t>
  </si>
  <si>
    <t>Kladení dlažby drobné kostky, lože z MC tl. 5 cm</t>
  </si>
  <si>
    <t>odvodnění kolem pásové vpusti : 18*0,12*2</t>
  </si>
  <si>
    <t>Zpevněné plochy nepojížděné- pro pěší : 199+12</t>
  </si>
  <si>
    <t>Venkovní parkov. směrem do zpevněných nepojízdných ploch : 120,3+12</t>
  </si>
  <si>
    <t>Zpevněné plochy nepojížděné- pro pěší : 94</t>
  </si>
  <si>
    <t>Konstrukce náběhů doprav. prahů : 23</t>
  </si>
  <si>
    <t>Venkovní parkov. směrem do zpevněných nepojízdných ploch : 25</t>
  </si>
  <si>
    <t>596811111R00</t>
  </si>
  <si>
    <t>Kladení dlažby z betonových nebo kameninových dlaždic do lože z kameniva těženého tloušťky do 30 mm</t>
  </si>
  <si>
    <t>597101020RA0</t>
  </si>
  <si>
    <t>Odvodňovací žlaby komunikací a zpevněných ploch žlab odvodnovací polymerbetonový včetně dodávky, roštu a žlabu, pro zatížení B125</t>
  </si>
  <si>
    <t>odvodnění kolem pásové vpusti : 18*0,12*2/4</t>
  </si>
  <si>
    <t>Zpevněné plochy nepojížděné- pro pěší : 199,8</t>
  </si>
  <si>
    <t>592451150R</t>
  </si>
  <si>
    <t>Dlažba HOLLAND I SLP skladba  20x10x6 cm přírodní, dlažba pro nevidomé</t>
  </si>
  <si>
    <t>Zpevněné plochy nepojížděné- pro pěší : 12</t>
  </si>
  <si>
    <t>592451157R</t>
  </si>
  <si>
    <t>Dlažba HOLLAND I SLP skladba 20x10x8 cm přírodní, dlažba pro nevidomé</t>
  </si>
  <si>
    <t>Konstrukce náběhů doprav. prahů : 22,7</t>
  </si>
  <si>
    <t>Konstrukce náběhů doprav. prahů : 48,2-22,7</t>
  </si>
  <si>
    <t>0,03</t>
  </si>
  <si>
    <t>Venkovní parkov. směrem do zpevněných nepojízdných ploch : 12</t>
  </si>
  <si>
    <t>895941311xxx</t>
  </si>
  <si>
    <t>Zřízení vpusti uliční vč. dodávky</t>
  </si>
  <si>
    <t>Odvodnění : 6</t>
  </si>
  <si>
    <t>831350113RAD</t>
  </si>
  <si>
    <t>Kanalizační přípojka D 160 mm, rýha 900x1500 mm</t>
  </si>
  <si>
    <t>Odvodnění : 47,3</t>
  </si>
  <si>
    <t>917862111RT5</t>
  </si>
  <si>
    <t>Osazení silničního nebo chodníkového obrubníku včetně dodávky betonovéího obrubníku rozměru, 1000/100/250 mm, stojatého, s boční opěrou z betonu prostého, do lože z betonu prostého C 12/15</t>
  </si>
  <si>
    <t>zpevněné plochy pojížděné : 147,6</t>
  </si>
  <si>
    <t>zpevněné plochy pojížděné : 75,4</t>
  </si>
  <si>
    <t>zpevněné plochy pojížděné : 239,9</t>
  </si>
  <si>
    <t>Vybourání živičných ploch stávajících komunikací : 20</t>
  </si>
  <si>
    <t>Značka dopr dodat IZ 5a</t>
  </si>
  <si>
    <t>Svislé doprav. znacení : 4</t>
  </si>
  <si>
    <t>Zemní práce- Vybourání stávajících uličních vpustí : 3*0,5</t>
  </si>
  <si>
    <t>966004114R00</t>
  </si>
  <si>
    <t>Rozebrání a odstranění betonových svodidel   , výšky 1200 mm</t>
  </si>
  <si>
    <t>Zemní práce- odstran. beton zábran : 5*2</t>
  </si>
  <si>
    <t>Zemní práce - Odstranění stávajících doprav. značek : 1</t>
  </si>
  <si>
    <t>Zemní práce- Odstranění stávajících doprav. značek : 1</t>
  </si>
  <si>
    <t>970241100R00</t>
  </si>
  <si>
    <t>Řezání prostého betonu hloubka řezu 100 mm</t>
  </si>
  <si>
    <t>Vybourání dlážděných ploch stávajících chodníků : 29,5</t>
  </si>
  <si>
    <t>Položka pořadí 16 : 149,20000</t>
  </si>
  <si>
    <t>Položka pořadí 15 : 90,60000</t>
  </si>
  <si>
    <t>Položka pořadí 14 : 145,90000</t>
  </si>
  <si>
    <t>Položka pořadí 3 : 1,80000</t>
  </si>
  <si>
    <t>Položka pořadí 2 : 10,40000</t>
  </si>
  <si>
    <t>Položka pořadí 1 : 43,10000</t>
  </si>
  <si>
    <t>Zpevněné plochy nepojížděné- pro pěší : 9,4*1</t>
  </si>
  <si>
    <t>Zpevněné plochy nepojížděné- pro pěší : 9,4</t>
  </si>
  <si>
    <t xml:space="preserve">74,75, : </t>
  </si>
  <si>
    <t>Součet: : 0,00902</t>
  </si>
  <si>
    <t>suť celkem : 1152,7809</t>
  </si>
  <si>
    <t>- asfalt : -250,4326</t>
  </si>
  <si>
    <t>Dem.hmotnost položky pořadí 8 : 3,92000</t>
  </si>
  <si>
    <t>Dem.hmotnost položky pořadí 10 : 47,72000</t>
  </si>
  <si>
    <t>Dem.hmotnost položky pořadí 11 : 122,34000</t>
  </si>
  <si>
    <t>Dem.hmotnost položky pořadí 9 : 76,46000</t>
  </si>
  <si>
    <t xml:space="preserve">1,2,3,4,5,6,7,8,9,10,11,12,13,14,15,16,66,67,68,70, : </t>
  </si>
  <si>
    <t>Součet: : 1152,78090</t>
  </si>
  <si>
    <t>Součet: : 16138,93256</t>
  </si>
  <si>
    <t>Vybourání ploch z beton. dlažby stávajících chodníků : 313,3</t>
  </si>
  <si>
    <t>113107615R00</t>
  </si>
  <si>
    <t>Odstranění podkladů nebo krytů z kameniva hrubého drceného, v ploše jednotlivě nad 50 m2, tloušťka, vrstvy 150 mm</t>
  </si>
  <si>
    <t>Vybourání živicných ploch stávajících chodníku : 597,6</t>
  </si>
  <si>
    <t>113107618R00</t>
  </si>
  <si>
    <t>Odstranění podkladů nebo krytů z kameniva hrubého drceného, v ploše jednotlivě nad 50 m2, tloušťka, vrstvy 180 mm</t>
  </si>
  <si>
    <t>Vybourání živicných ploch stávajících komunikací : 466,8</t>
  </si>
  <si>
    <t>Vybourání stávajících obrub - Kamených : 91,6</t>
  </si>
  <si>
    <t>Vybourání stávajících obrub- Betonových : 65,3</t>
  </si>
  <si>
    <t>Vybourání stávajících obrub- Krajník : 22,1</t>
  </si>
  <si>
    <t>Zemní práce : 411,8</t>
  </si>
  <si>
    <t>Odvodnení : 12,2</t>
  </si>
  <si>
    <t>Plochy-komunikace a parkovací stání na samostatném parkovišti- Odvodnení : 10,2</t>
  </si>
  <si>
    <t>Odvodnění- Zpětné zasypání trativodu se zhutněním : 9,8</t>
  </si>
  <si>
    <t>Hutnený zásyp zeminou na plochách po vybouraných komunikacích : 16,3</t>
  </si>
  <si>
    <t>Zeleň : 245,2</t>
  </si>
  <si>
    <t>(0,5*2*4)*5</t>
  </si>
  <si>
    <t>Položka pořadí 16 : 408,10000</t>
  </si>
  <si>
    <t>245,2*0,1</t>
  </si>
  <si>
    <t>Plochy-komunikace a parkovací stání na samostatném parkovišti- Odvodnení : 1,06</t>
  </si>
  <si>
    <t>Odvodnení : 76,3</t>
  </si>
  <si>
    <t>Plochy-komunikace a parkovací stání na samostatném parkovišti- Odvodnení : 63,6</t>
  </si>
  <si>
    <t>Zpevněné plochy nepojížděné- pro pěší : 265,8</t>
  </si>
  <si>
    <t>Plochy-komunikace a parkovací stání na samostatném parkovišti : 944,2</t>
  </si>
  <si>
    <t>Venkovní parkov. směrem do zpevněných nepojízdných ploch : 124,7</t>
  </si>
  <si>
    <t>Plochy-komunikace a parkovací stání na samostatném parkovišti : 969,1</t>
  </si>
  <si>
    <t>Konstrukce zpevněných pojížděných ploch : 367,9</t>
  </si>
  <si>
    <t>Konstrukce zpevněných pojížděných ploch : 357,7</t>
  </si>
  <si>
    <t>Venkovní parkov. směrem do zpevněných nepojízdných ploch : 109,5</t>
  </si>
  <si>
    <t>Venkovní parkov. směrem do zpevněných nepojízdných ploch : 109,5+2</t>
  </si>
  <si>
    <t>Zpevněné plochy nepojížděné- pro pěší : 82</t>
  </si>
  <si>
    <t>Venkovní parkov. směrem do zpevněných nepojízdných ploch : 31</t>
  </si>
  <si>
    <t>Plochy-komunikace a parkovací stání na samostatném parkovišti : 321</t>
  </si>
  <si>
    <t>Venkovní parkov. směrem do zpevněných nepojízdných ploch : 109,5-30</t>
  </si>
  <si>
    <t>Venkovní parkov. směrem do zpevněných nepojízdných ploch : 10*0,2</t>
  </si>
  <si>
    <t>Plochy-komunikace a parkovací stání na samostatném parkovišti : 140*0,2</t>
  </si>
  <si>
    <t>899431111R00</t>
  </si>
  <si>
    <t>Výšková úprava uličního vstupu nebo vpustě do 20 cm zvýšením krytu šoupěte</t>
  </si>
  <si>
    <t>Odvodnení : 6</t>
  </si>
  <si>
    <t xml:space="preserve">Plochy-komunikace a parkovací stání na samostatném parkovišti : </t>
  </si>
  <si>
    <t>Svislé značení : 1</t>
  </si>
  <si>
    <t>Svislé značení : 3</t>
  </si>
  <si>
    <t>zpevněné plochy pojížděné : 68,2</t>
  </si>
  <si>
    <t>Plochy-komunikace a parkovací stání na samostatném parkovišti- Odvodnení : 208,8</t>
  </si>
  <si>
    <t>zpevněné plochy pojížděné : 101,1</t>
  </si>
  <si>
    <t>Plochy-komunikace a parkovací stání na samostatném parkovišti- Odvodnení : 133,5</t>
  </si>
  <si>
    <t>Vybourání živicných ploch stávajících komunikací : 33,6</t>
  </si>
  <si>
    <t>Plochy-komunikace+parkovací stání : 11</t>
  </si>
  <si>
    <t>Svislé doprav. znacení : 1</t>
  </si>
  <si>
    <t>Plochy-komunikace a parkovací stání na samostatném parkovišti : 11</t>
  </si>
  <si>
    <t>Vybourání stávajících ulič. vpustí : 6*0,5</t>
  </si>
  <si>
    <t>Položka pořadí 11 : 156,90000</t>
  </si>
  <si>
    <t>Položka pořadí 10 : 144,70000</t>
  </si>
  <si>
    <t>Položka pořadí 1 : 313,30000</t>
  </si>
  <si>
    <t>Položka pořadí 12 : 22,10000</t>
  </si>
  <si>
    <t>Zpevněné plochy nepojížděné- pro pěší : 7,6*1</t>
  </si>
  <si>
    <t>Zpevněné plochy nepojížděné- pro pěší : 7,6</t>
  </si>
  <si>
    <t xml:space="preserve">60,61, : </t>
  </si>
  <si>
    <t>Součet: : 0,00730</t>
  </si>
  <si>
    <t>suť celkem : 1202,70294</t>
  </si>
  <si>
    <t>- asfalt : -199,2408</t>
  </si>
  <si>
    <t>Dem.hmotnost položky pořadí 6 : 117,08000</t>
  </si>
  <si>
    <t>Dem.hmotnost položky pořadí 7 : 82,16000</t>
  </si>
  <si>
    <t xml:space="preserve">1,2,3,4,5,6,7,8,9,10,11,12,57, : </t>
  </si>
  <si>
    <t>Součet: : 1202,70294</t>
  </si>
  <si>
    <t>Součet: : 16837,84110</t>
  </si>
  <si>
    <t>Vybourání ploch z beton. dlažby stávajících chodníku : 695,7</t>
  </si>
  <si>
    <t>Předláždění stáv. vjezdu z kostky žulové drobné : 10,5</t>
  </si>
  <si>
    <t>Vybourání živicných ploch stávajících chodníků : 4,9</t>
  </si>
  <si>
    <t>Vybourání živicných ploch stávajících komunikací : 963,7</t>
  </si>
  <si>
    <t>Vybourání stávajících obrub : 203,3</t>
  </si>
  <si>
    <t>Vybourání stávajících obrub- Kamený : 227,6</t>
  </si>
  <si>
    <t>Vybourání stávajících obrub- Krajník : 154</t>
  </si>
  <si>
    <t>113231315R00</t>
  </si>
  <si>
    <t>Bourání liniových odvodňovacích žabů zatížení C250, šířka žlabu 150 mm</t>
  </si>
  <si>
    <t>včetně betonového lože</t>
  </si>
  <si>
    <t>Vybourání stávající pásové vpusti : 4,7</t>
  </si>
  <si>
    <t>Zemní práce : 177,3</t>
  </si>
  <si>
    <t>Venkovní parkov.smerem do zpevnených nepojíždených ploch-ODVODNĚNÍ : 30,5</t>
  </si>
  <si>
    <t>Odvodnění- Zpětné zasypání trativodu se zhutněním : 13,4</t>
  </si>
  <si>
    <t>Hutněný zásyp zeminou na plochách po vybouraných komunikacích : 42,8</t>
  </si>
  <si>
    <t>Zeleň : 111,7</t>
  </si>
  <si>
    <t>(0,5*2*4)*6</t>
  </si>
  <si>
    <t>Položka pořadí 20 : 151,60000</t>
  </si>
  <si>
    <t>111,7*0,1</t>
  </si>
  <si>
    <t>Venkovní parkov.smerem do zpevnených nepojíždených ploch-ODVODNĚNÍ : 1,55</t>
  </si>
  <si>
    <t>Venkovní parkov.smerem do zpevnených nepojíždených ploch-ODVODNĚNÍ : 190,6</t>
  </si>
  <si>
    <t>Zpevněné plochy nepojížděné- pro pěší : 628,8</t>
  </si>
  <si>
    <t>Venkovní parkov.směrem do zpevněných nepojížděných ploch : 265,1</t>
  </si>
  <si>
    <t>Konstrukce zpevněných pojížděných ploch a rovné části doprav. prahu : 743,4</t>
  </si>
  <si>
    <t>Venkovní parkov.smerem do zpevnených nepojíždených ploch : 242,4</t>
  </si>
  <si>
    <t>kolem pásové vpusti : 5,4*0,12*2</t>
  </si>
  <si>
    <t>Konstrukce náběhů doprav. prahů : 17,2+19,8</t>
  </si>
  <si>
    <t>Venkovní parkov.smerem do zpevnených nepojíždených ploch : 242,4+8,4</t>
  </si>
  <si>
    <t>Zpevněné plochy nepojížděné- pro pěší : 175</t>
  </si>
  <si>
    <t>Konstrukce náběhů doprav. prahů : 5</t>
  </si>
  <si>
    <t>Venkovní parkov.smerem do zpevnených nepojíždených ploch : 87</t>
  </si>
  <si>
    <t>Venkovní parkov.smerem do zpevnených nepojíždených ploch-ODVODNĚNÍ : 5</t>
  </si>
  <si>
    <t>kolem pásové vpusti : 5,4*0,12*2/4</t>
  </si>
  <si>
    <t>Konstrukce náběhů doprav. prahů : 19,8</t>
  </si>
  <si>
    <t>Konstrukce náběhů doprav. prahů : 17,2</t>
  </si>
  <si>
    <t>Venkovní parkov.smerem do zpevnených nepojíždených ploch : 42*0,2</t>
  </si>
  <si>
    <t>Venkovní parkov.smerem do zpevnených nepojíždených ploch-ODVODNĚNÍ : 15</t>
  </si>
  <si>
    <t>zpevněné plochy pojížděné : 4</t>
  </si>
  <si>
    <t>zpevněné plochy pojížděné : 8</t>
  </si>
  <si>
    <t>zpevněné plochy pojížděné : 136,3</t>
  </si>
  <si>
    <t>Venkovní parkov.smerem do zpevnených nepojíždených ploch : 151,1</t>
  </si>
  <si>
    <t>Venkovní parkov.smerem do zpevnených nepojíždených ploch : 244,1</t>
  </si>
  <si>
    <t>Svislé doprav znacení : 2</t>
  </si>
  <si>
    <t>40445137.xxx</t>
  </si>
  <si>
    <t>Značka dopravní info IJ 4b, 500 fólie 1, EG 7 letá-IZ 5b</t>
  </si>
  <si>
    <t>Svislé doprav. značení : 2</t>
  </si>
  <si>
    <t>40445137xxx</t>
  </si>
  <si>
    <t>Značka dopravní info IJ 4b, 500 fólie 1, EG 7 letá-IZ 5a</t>
  </si>
  <si>
    <t>Svislé doprav značení : 2</t>
  </si>
  <si>
    <t>Vybourání stávajících ulič. vpustí : 4*0,5</t>
  </si>
  <si>
    <t>7</t>
  </si>
  <si>
    <t>Položka pořadí 14 : 227,60000</t>
  </si>
  <si>
    <t>Položka pořadí 13 : 203,30000</t>
  </si>
  <si>
    <t>Položka pořadí 15 : 154,00000</t>
  </si>
  <si>
    <t>Zpevněné plochy nepojížděné- pro pěší : 76,4*1</t>
  </si>
  <si>
    <t>Zpevněné plochy nepojížděné- pro pěší : 76,4</t>
  </si>
  <si>
    <t xml:space="preserve">73,74, : </t>
  </si>
  <si>
    <t>Součet: : 0,07334</t>
  </si>
  <si>
    <t>suť celkem : 1726,48813</t>
  </si>
  <si>
    <t>-asfalt : -276,1572</t>
  </si>
  <si>
    <t>Dem.hmotnost položky pořadí 8 : 0,54000</t>
  </si>
  <si>
    <t>Dem.hmotnost položky pořadí 9 : 106,01000</t>
  </si>
  <si>
    <t>Dem.hmotnost položky pořadí 10 : 169,61000</t>
  </si>
  <si>
    <t xml:space="preserve">1,2,3,4,5,6,7,8,9,10,11,12,13,14,15,16,68,69, : </t>
  </si>
  <si>
    <t>Součet: : 1726,48813</t>
  </si>
  <si>
    <t>Součet: : 24170,83375</t>
  </si>
  <si>
    <t>113106111R00</t>
  </si>
  <si>
    <t>Rozebrání komunikací pro pěší s jakýmkoliv ložem a výplní spár z mozaiky</t>
  </si>
  <si>
    <t>Vybourání dlážděných ploch stávajících parkovacích stání : 382,5</t>
  </si>
  <si>
    <t>Vybourání ploch z beton. dlažby stávajících chodníku : 130,2</t>
  </si>
  <si>
    <t>Vybourání živicných ploch stávajících chodníků : 30,9</t>
  </si>
  <si>
    <t>Vybourání živicných ploch stávajících komunikací : 796,2</t>
  </si>
  <si>
    <t>Vybourání živičných ploch stávajících parkovacích stání : 382,5</t>
  </si>
  <si>
    <t>Vybourání stávajících obrub : 176,8</t>
  </si>
  <si>
    <t>Vybourání stávajících obrub : 311,5</t>
  </si>
  <si>
    <t>Zemní práce : 630,6</t>
  </si>
  <si>
    <t>Odvodnění : 29,9</t>
  </si>
  <si>
    <t>Odvodnění- Zpětné zasypání trativodu se zhutněním : 17,9</t>
  </si>
  <si>
    <t>Hutnený zásyp zeminou na plochách po vybouraných komunikacích : 5,1</t>
  </si>
  <si>
    <t>Zeleň : 545,1</t>
  </si>
  <si>
    <t>(0,5*2*4)*8</t>
  </si>
  <si>
    <t>Položka pořadí 18 : 637,50000</t>
  </si>
  <si>
    <t>545,1*0,1</t>
  </si>
  <si>
    <t>Zeleň- Odvodňovací žebra : 1,62</t>
  </si>
  <si>
    <t>Odvodnění : 134,1</t>
  </si>
  <si>
    <t>Zpevnené plochy nepojíždené- pro peší : 540,9</t>
  </si>
  <si>
    <t>Venkovní parkovište smerem do zelene : 291,2</t>
  </si>
  <si>
    <t>Venkovní parkov.smerem do zpevnených nepojíždených ploch : 414,9</t>
  </si>
  <si>
    <t>Venkovní parkovište smerem do zelene : 326,5</t>
  </si>
  <si>
    <t>Dlážděný povrch pojížděných zpevněných ploch ze žulové kostky : 85,9</t>
  </si>
  <si>
    <t>Konstrukce zpevnených pojíždených ploch : 1080,7</t>
  </si>
  <si>
    <t>Konstrukce zpevnených pojíždených ploch : 1035,8</t>
  </si>
  <si>
    <t>Venkovní parkov.smerem do zpevnených nepojíždených ploch : 380,5</t>
  </si>
  <si>
    <t>Venkovní parkov.smerem do zpevnených nepojíždených ploch : 380,5+21,8</t>
  </si>
  <si>
    <t>Venkovní parkovište smerem do zelene : 291,2+17,28</t>
  </si>
  <si>
    <t>Zpevnené plochy nepojíždené- pro peší : 184</t>
  </si>
  <si>
    <t>Venkovní parkov.smerem do zpevnených nepojíždených ploch : 96,5</t>
  </si>
  <si>
    <t>dlážděný povrch pojížděný : 85,9/4</t>
  </si>
  <si>
    <t>Venkovní parkov.smerem do zpevnených nepojíždených ploch : 109*0,2</t>
  </si>
  <si>
    <t>Venkovní parkovište smerem do zelene : 17,3</t>
  </si>
  <si>
    <t>899231111R00</t>
  </si>
  <si>
    <t>Výšková úprava uličního vstupu nebo vpustě do 20 cm zvýšením mříže</t>
  </si>
  <si>
    <t>Zpevnené plochy nepojíždené- pro peší : 13</t>
  </si>
  <si>
    <t>Dlážděný povrch pojížděných zpevněných ploch ze žulové kostky : 380,7</t>
  </si>
  <si>
    <t>Dlážděný povrch pojížděných zpevněných ploch ze žulové kostky : 229,8</t>
  </si>
  <si>
    <t>Venkovní parkoviště smerem do zeleně : 21</t>
  </si>
  <si>
    <t>Vybourání stávajících uličních vpustí : 6*0,5</t>
  </si>
  <si>
    <t>Odstranění stáv. beton. zábran : 3*2</t>
  </si>
  <si>
    <t>Odstranění stáv. svislých dopravních značek : 2</t>
  </si>
  <si>
    <t>Položka pořadí 1 : 382,50000</t>
  </si>
  <si>
    <t>Položka pořadí 2 : 130,20000</t>
  </si>
  <si>
    <t>Položka pořadí 13 : 176,80000</t>
  </si>
  <si>
    <t>Položka pořadí 14 : 311,50000</t>
  </si>
  <si>
    <t>Položka pořadí 62 : 6,00000</t>
  </si>
  <si>
    <t>Zpevnené plochy nepojíždené- pro peší : 130,2*1</t>
  </si>
  <si>
    <t>Zpevnené plochy nepojíždené- pro peší : 130,2</t>
  </si>
  <si>
    <t xml:space="preserve">67,68, : </t>
  </si>
  <si>
    <t>Součet: : 0,12499</t>
  </si>
  <si>
    <t>suť celkem : 1974,38462</t>
  </si>
  <si>
    <t>- asfalt : -290,0172</t>
  </si>
  <si>
    <t>Dem.hmotnost položky pořadí 7 : 3,40000</t>
  </si>
  <si>
    <t>Dem.hmotnost položky pořadí 8 : 87,58000</t>
  </si>
  <si>
    <t>Dem.hmotnost položky pořadí 9 : 58,91000</t>
  </si>
  <si>
    <t>Dem.hmotnost položky pořadí 10 : 140,13000</t>
  </si>
  <si>
    <t xml:space="preserve">1,2,3,4,5,6,7,8,9,10,11,12,13,14,61,62,63, : </t>
  </si>
  <si>
    <t>Součet: : 1974,38462</t>
  </si>
  <si>
    <t>Součet: : 27641,38474</t>
  </si>
  <si>
    <t>Chodník směr Šumavská mezi objekty č.p. 36-40 a 28-34 : 237,1</t>
  </si>
  <si>
    <t>Venkovní schodiště vlevo č.p. 36-40 : 19,8</t>
  </si>
  <si>
    <t>Venkovní schodiště vpravo č.p. 36-40 : 19,8</t>
  </si>
  <si>
    <t>Chodník směr Šumavská mezi objekty č.p. 36-40 a 28-34 : 85,4</t>
  </si>
  <si>
    <t>139601102R00</t>
  </si>
  <si>
    <t>Ruční výkop jam, rýh a šachet v hornině 3</t>
  </si>
  <si>
    <t xml:space="preserve">základ pro schodiště : </t>
  </si>
  <si>
    <t>Venkovní schodiště vlevo č.p. 36-40 : 23,3*0,25</t>
  </si>
  <si>
    <t>Venkovní schodište vpravo c.p. 36-40 : 23,3*0,25</t>
  </si>
  <si>
    <t>Položka pořadí 7 : 11,65000</t>
  </si>
  <si>
    <t>273324117R00</t>
  </si>
  <si>
    <t>Základové desky ze železobetonu beton C 25/30, XA2</t>
  </si>
  <si>
    <t>Venkovní schodište- vlevo, smer Šumavská c.p. 36-40 : 23,3*0,15</t>
  </si>
  <si>
    <t>Venkovní schodište- vpravo, smer Šumavská c.p. 28-34 : 23,3*0,15</t>
  </si>
  <si>
    <t>273351215R00</t>
  </si>
  <si>
    <t>Bednění stěn základových desek zřízení</t>
  </si>
  <si>
    <t>Venkovní schodište- vlevo, smer Šumavská c.p. 36,38,40 : 12*0,3*3</t>
  </si>
  <si>
    <t>Venkovní schodište- vpravo, smer Šumavská c.p. 28-34 : 12*0,3*4</t>
  </si>
  <si>
    <t>273351216R00</t>
  </si>
  <si>
    <t>Bednění stěn základových desek odstranění</t>
  </si>
  <si>
    <t>Včetně očištění, vytřídění a uložení bednicího materiálu.</t>
  </si>
  <si>
    <t>273361921RT4</t>
  </si>
  <si>
    <t>Výztuž základových desek ze svařovaných sítí průměr drátu 6 mm, velikost oka 100/100 mm</t>
  </si>
  <si>
    <t>Venkovní schodište- vlevo, smer Šumavská c.p. 36,38,40 : 23,3*4,44/1000</t>
  </si>
  <si>
    <t>Venkovní schodište- vpravo, smer Šumavská c.p. 28-34 : 23,3*4,44/1000</t>
  </si>
  <si>
    <t>311321411R00</t>
  </si>
  <si>
    <t>Beton nadzákladových zdí železový třídy C 25/30</t>
  </si>
  <si>
    <t>Venkovní schodište- vlevo, smer Šumavská c.p. 36,38,40 : 9*1*0,45</t>
  </si>
  <si>
    <t>Venkovní schodište- vpravo, smer Šumavská c.p. 28-34 : 9*1*0,45</t>
  </si>
  <si>
    <t>311351105R00</t>
  </si>
  <si>
    <t>Bednění nadzákladových zdí oboustranné za každou stranu zřízení</t>
  </si>
  <si>
    <t>Venkovní schodište- vlevo, smer Šumavská c.p. 36,38,40 : (0,45+9)*2*1</t>
  </si>
  <si>
    <t>Venkovní schodište- vpravo, smer Šumavská c.p. 28-34 : (0,45+9)*2*1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</si>
  <si>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</si>
  <si>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</si>
  <si>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</si>
  <si>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</si>
  <si>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 xml:space="preserve">t     </t>
  </si>
  <si>
    <t>Venkovní schodište- vlevo, smer Šumavská c.p. 36,38,40 : 4,05*90/1000</t>
  </si>
  <si>
    <t>Venkovní schodište- vpravo, smer Šumavská c.p. 28-34 : 4,05*90/100</t>
  </si>
  <si>
    <t>434121415xxx</t>
  </si>
  <si>
    <t>Osazení schodišťových kamenných stupňů do pískového lože</t>
  </si>
  <si>
    <t>venkovní schod. vlevo směr Šumavská : 1,25*8</t>
  </si>
  <si>
    <t>1,1*8</t>
  </si>
  <si>
    <t>venkovní schod. vpravo Šumavská : 1,25*8</t>
  </si>
  <si>
    <t>58388010R</t>
  </si>
  <si>
    <t>stupeň schodišťový  kamenný; výstupní, plný, přímý, řezaný; podstupnice rovná; l = 100,0 cm; š = 30,, 0 cm; h = 15,0 cm; povrch tryskaný</t>
  </si>
  <si>
    <t>venkovní schod. vlevo směr Šumavská : 10</t>
  </si>
  <si>
    <t>9</t>
  </si>
  <si>
    <t>venkovní schod. vpravo Šumavská : 10</t>
  </si>
  <si>
    <t>564231111R00</t>
  </si>
  <si>
    <t>Podklad nebo podsyp ze štěrkopísku tloušťka po zhutnění 100 mm</t>
  </si>
  <si>
    <t>Venkovní schodiště- vlevo, směr Šumavská č.p. 36,38,40 : 23,3</t>
  </si>
  <si>
    <t>Venkovní schodiště- vpravo Šumavská 28- 34 : 23,3</t>
  </si>
  <si>
    <t>Zpevnené plochy nepojíždené- pro peší : 237,1</t>
  </si>
  <si>
    <t xml:space="preserve">Zpevnené plochy nepojíždené- pro peší- Mezi schodišť. stupni : </t>
  </si>
  <si>
    <t>Vlevo č.p. 36-40 : 19,8</t>
  </si>
  <si>
    <t>Vpravo č.p. 28-34 : 19,8</t>
  </si>
  <si>
    <t>Zpevnené plochy nepojíždené- pro peší : 118,5</t>
  </si>
  <si>
    <t>Vlevo. č.p. 36-40 : 10,4</t>
  </si>
  <si>
    <t>Vpravo č.p. 28-34 : 10,4</t>
  </si>
  <si>
    <t>dlažba betonová dvouvrstvá, skladebná; obdélník; šedá; l = 200 mm; š = 100 mm; tl. 60,0 mm</t>
  </si>
  <si>
    <t>Zpevnené plochy nepojíždené- pro peší- Mezi objekty : 237,1</t>
  </si>
  <si>
    <t>Zpevnené plochy nepojíždené- pro peší- Mezi schodišť. stupni- Vlevo č.p. 36-40 : 19,8</t>
  </si>
  <si>
    <t>Zpevnené plochy nepojíždené- pro peší- Mezi schodišť. stupni- Vpravo č.p.28-34 : 19,8</t>
  </si>
  <si>
    <t>917762111RT5</t>
  </si>
  <si>
    <t>Osazení silničního nebo chodníkového obrubníku včetně dodávky betonovéího obrubníku rozměru, 1000/100/250 mm, ležatého, s boční opěrou z betonu prostého, do lože z betonu prostého C 12/15</t>
  </si>
  <si>
    <t>Zpevnené plochy nepojíždené- pro peší : 85,4</t>
  </si>
  <si>
    <t>962022491R00</t>
  </si>
  <si>
    <t>Bourání zdiva nadzákladového kamenného kamenného na maltu cementovou</t>
  </si>
  <si>
    <t>Venkovní schodiště vlevo č.p. 36-40 : 4,05</t>
  </si>
  <si>
    <t>Venkovní schodište vpravo c.p. 28-34 : 4,05</t>
  </si>
  <si>
    <t>963022819R00</t>
  </si>
  <si>
    <t>Bourání kamenných schodišťových stupňů zhotovených na místě</t>
  </si>
  <si>
    <t>Venkovní schodiště vlevo č.p. 36-40 : 18,8</t>
  </si>
  <si>
    <t>Venkovní schodište vpravo c.p. 28-34 : 18,8</t>
  </si>
  <si>
    <t>976071111R00</t>
  </si>
  <si>
    <t>Vybourání kovových doplňkových konstrukcí madel a zábradlí v jakémkoliv zdivu</t>
  </si>
  <si>
    <t>Venkovní schodiště vlevo č.p. 36-40 : 9</t>
  </si>
  <si>
    <t>Venkovní schodište vpravo c.p. 28-34 : 9</t>
  </si>
  <si>
    <t>Položka pořadí 4 : 85,40000</t>
  </si>
  <si>
    <t>979054441R00</t>
  </si>
  <si>
    <t>Očištění vybouraných obrubníků, dlaždic dlaždic, desek nebo tvarovek s původním vyplněním spár, kamenivem těženým</t>
  </si>
  <si>
    <t>Položka pořadí 1 : 276,70000</t>
  </si>
  <si>
    <t>POL1_1</t>
  </si>
  <si>
    <t xml:space="preserve">11,12,14,15,16,18,19,20,21,22,23,24,25,26,27, : </t>
  </si>
  <si>
    <t>Součet: : 243,54498</t>
  </si>
  <si>
    <t>767/1</t>
  </si>
  <si>
    <t>Zábradlí ocel trubkové, včetně nátěru, D+ M</t>
  </si>
  <si>
    <t>venkovní schod. vlevo směr Šumavská : 1</t>
  </si>
  <si>
    <t>venkovní schod. vpravo Šumavská : 1</t>
  </si>
  <si>
    <t>998767101R00</t>
  </si>
  <si>
    <t>Přesun hmot pro kovové stavební doplňk. konstrukce v objektech výšky do 6 m</t>
  </si>
  <si>
    <t xml:space="preserve">33, : </t>
  </si>
  <si>
    <t>Součet: : 0,20000</t>
  </si>
  <si>
    <t>202,0724</t>
  </si>
  <si>
    <t xml:space="preserve">1,2,3,4,27,28,29, : </t>
  </si>
  <si>
    <t>Součet: : 202,07240</t>
  </si>
  <si>
    <t>Součet: : 2829,01360</t>
  </si>
  <si>
    <t>119001401R00</t>
  </si>
  <si>
    <t>Dočasné zajištění podzemního potrubí nebo vedení ocelového potrubí DN  do 200 mm</t>
  </si>
  <si>
    <t xml:space="preserve">křížení : </t>
  </si>
  <si>
    <t>voda : 1,50</t>
  </si>
  <si>
    <t>plyn : 1,50</t>
  </si>
  <si>
    <t>119001402R00</t>
  </si>
  <si>
    <t>Dočasné zajištění podzemního potrubí nebo vedení ocelového potrubí DN  přes 200  do 500 mm</t>
  </si>
  <si>
    <t>větrání CO : 2,00*3</t>
  </si>
  <si>
    <t>119001421R00</t>
  </si>
  <si>
    <t>Dočasné zajištění podzemního potrubí nebo vedení kabelů do 3 kabelů</t>
  </si>
  <si>
    <t>kabely : 1,50*7</t>
  </si>
  <si>
    <t>131201202R00</t>
  </si>
  <si>
    <t>Hloubení zapažených jam a zářezů do 1000 m3, v hornině 3, hloubení ručně a strojně</t>
  </si>
  <si>
    <t>strojně i ručně vč. příplatku za blízkost vedení, lepivost a odstranění kořenů v prostoru hloubení jam.</t>
  </si>
  <si>
    <t>D1-km 0,00-0,0045 : 2,20*4,40*4,50</t>
  </si>
  <si>
    <t>PRO SPADIŠTĚ : 2,20*2,70*5,01</t>
  </si>
  <si>
    <t>D2-km 0,00-0,010 : 2,20*4,80*10,00</t>
  </si>
  <si>
    <t>PRO SPADIŠTĚ : 2,20*2,70*5,40</t>
  </si>
  <si>
    <t>132201212R00</t>
  </si>
  <si>
    <t>Hloubení rýh šířky přes 60 do 200 cm do 1000 m3, v hornině 3, hloubení strojně</t>
  </si>
  <si>
    <t>strojně i ručně vč. příplatku za blízkost vedení, lepivost a odstranění kořenů v prostoru hloubení rýh.</t>
  </si>
  <si>
    <t>D1-km 0,0045-0,08395 : 1,20*1,87*79,45</t>
  </si>
  <si>
    <t>2,60*1,40*(2,28+1,88+1,76+1,57+1,43)</t>
  </si>
  <si>
    <t>D1-1 : 1,20*2,45*38,00</t>
  </si>
  <si>
    <t>2,60*1,40*(2,71+2,35+2,24)</t>
  </si>
  <si>
    <t>D2-km 0,010-0,1025 : 1,20*1,66*92,50</t>
  </si>
  <si>
    <t>2,60*1,40*(1,62+1,63+1,62)</t>
  </si>
  <si>
    <t xml:space="preserve">PŘÍPOJKY : </t>
  </si>
  <si>
    <t>UV10 : 0,90*1,48*1,80</t>
  </si>
  <si>
    <t>UV1 : 0,90*1,47*1,80</t>
  </si>
  <si>
    <t>UV12 : 0,90*1,42*1,80</t>
  </si>
  <si>
    <t>UV13 : 0,90*1,39*3,20</t>
  </si>
  <si>
    <t>UV14 : 0,90*1,32*8,10</t>
  </si>
  <si>
    <t>UV15 : 0,90*1,35*3,10</t>
  </si>
  <si>
    <t>UV16 : 0,90*1,24*1,50</t>
  </si>
  <si>
    <t>UV17 : 0,90*1,48*10,00</t>
  </si>
  <si>
    <t>UV18 : 0,90*1,56*9,00</t>
  </si>
  <si>
    <t>UV19 : 0,90*1,47*2,30</t>
  </si>
  <si>
    <t>UV20 : 0,90*1,46*21,50</t>
  </si>
  <si>
    <t>UV21 : 0,90*1,37*3,00</t>
  </si>
  <si>
    <t>UV22 : 0,90*1,37*3,00</t>
  </si>
  <si>
    <t>UV23 : 0,90*1,37*3,00</t>
  </si>
  <si>
    <t>UV24 : 0,90*1,26*7,90</t>
  </si>
  <si>
    <t>UV25 : 0,90*1,22*3,00</t>
  </si>
  <si>
    <t>UV26 : 0,90*1,32*1,40</t>
  </si>
  <si>
    <t>UV27 : 0,90*1,37*14,20</t>
  </si>
  <si>
    <t>UV28 : 0,90*1,45*4,20</t>
  </si>
  <si>
    <t>UV29 : 0,90*1,32*10,20</t>
  </si>
  <si>
    <t>PV11 : 0,90*1,32*5,50</t>
  </si>
  <si>
    <t>rozšíření pro vpustě : 1,80*0,60*1,37*20</t>
  </si>
  <si>
    <t>151101101R00</t>
  </si>
  <si>
    <t>Zřízení pažení a rozepření stěn rýh příložné  pro jakoukoliv mezerovitost, hloubky do 2 m</t>
  </si>
  <si>
    <t>D1-km 0,0045-0,08395 : 1,87*79,45*2</t>
  </si>
  <si>
    <t>1,40*2*(2,28+1,88+1,76+1,57+1,43)</t>
  </si>
  <si>
    <t>D2-km 0,010-0,1025 : 1,66*92,50*2</t>
  </si>
  <si>
    <t>1,40*2*(1,62+1,63+1,62)</t>
  </si>
  <si>
    <t>UV10 : 1,48*1,80*2</t>
  </si>
  <si>
    <t>UV1 : 1,47*1,80*2</t>
  </si>
  <si>
    <t>UV12 : 1,42*1,80*2</t>
  </si>
  <si>
    <t>UV13 : 1,39*3,20*2</t>
  </si>
  <si>
    <t>UV14 : 1,32*8,10*2</t>
  </si>
  <si>
    <t>UV15 : 1,35*3,10*2</t>
  </si>
  <si>
    <t>UV16 : 1,24*1,50*2</t>
  </si>
  <si>
    <t>UV17 : 1,48*10,00*2</t>
  </si>
  <si>
    <t>UV18 : 1,56*9,00*2</t>
  </si>
  <si>
    <t>UV19 : 1,47*2,30*2</t>
  </si>
  <si>
    <t>UV20 : 1,46*21,50*2</t>
  </si>
  <si>
    <t>UV21 : 1,37*3,00*2</t>
  </si>
  <si>
    <t>UV22 : 1,37*3,00*2</t>
  </si>
  <si>
    <t>UV23 : 1,37*3,00*2</t>
  </si>
  <si>
    <t>UV24 : 1,26*7,90*2</t>
  </si>
  <si>
    <t>UV25 : 1,22*3,00*2</t>
  </si>
  <si>
    <t>UV26 : 1,32*1,40*2</t>
  </si>
  <si>
    <t>UV27 : 1,37*14,20*2</t>
  </si>
  <si>
    <t>UV28 : 1,45*4,20*2</t>
  </si>
  <si>
    <t>UV29 : 1,32*10,20*2</t>
  </si>
  <si>
    <t>PV11 : 1,32*5,50*2</t>
  </si>
  <si>
    <t>rozšíření pro vpustě : 0,60*2*1,37*20</t>
  </si>
  <si>
    <t>151101102R00</t>
  </si>
  <si>
    <t>Zřízení pažení a rozepření stěn rýh příložné  pro jakoukoliv mezerovitost, hloubky do 4 m</t>
  </si>
  <si>
    <t>D1-1 : 2,45*38,00*2</t>
  </si>
  <si>
    <t>1,40*2*(2,71+2,35+2,24)</t>
  </si>
  <si>
    <t>151101111R00</t>
  </si>
  <si>
    <t>Odstranění pažení a rozepření rýh příložné , hloubky do 2 m</t>
  </si>
  <si>
    <t>151101112R00</t>
  </si>
  <si>
    <t>Odstranění pažení a rozepření rýh příložné , hloubky do 4 m</t>
  </si>
  <si>
    <t>151101202R00</t>
  </si>
  <si>
    <t>Zřízení pažení stěn výkopu bez rozepření, vzepření příložné, hloubky do 8 m</t>
  </si>
  <si>
    <t>D1-km 0,00-0,0045 : 4,40*4,50*2</t>
  </si>
  <si>
    <t>PRO SPADIŠTĚ : (2,20+2,70)*2*5,01</t>
  </si>
  <si>
    <t>D2-km 0,00-0,010 : 4,80*10,00*2</t>
  </si>
  <si>
    <t>PRO SPADIŠTĚ : (2,20+2,70)*2*5,40</t>
  </si>
  <si>
    <t>151101212R00</t>
  </si>
  <si>
    <t>Odstranění pažení stěn výkopu příložné, hloubky do 8 m</t>
  </si>
  <si>
    <t>151101302R00</t>
  </si>
  <si>
    <t>Zřízení rozepření zapažených stěn výkopů při roubení příložném, hloubky do 8 m</t>
  </si>
  <si>
    <t>151101312R00</t>
  </si>
  <si>
    <t>Odstranění rozepření stěn výkopů při roubení příložném, hloubky do 8 m</t>
  </si>
  <si>
    <t>161101101R00</t>
  </si>
  <si>
    <t>Svislé přemístění výkopku z horniny 1 až 4, při hloubce výkopu přes 1 do 2,5 m</t>
  </si>
  <si>
    <t xml:space="preserve">  D1-km 0,0045-0,08395 : 1,20*1,87*79,45</t>
  </si>
  <si>
    <t xml:space="preserve">      2,60*1,40*(2,28+1,88+1,76+1,57+1,43)</t>
  </si>
  <si>
    <t xml:space="preserve">  D2-km 0,010-0,1025 : 1,20*1,66*92,50</t>
  </si>
  <si>
    <t xml:space="preserve">      2,60*1,40*(1,62+1,63+1,62)</t>
  </si>
  <si>
    <t xml:space="preserve">  PŘÍPOJKY : </t>
  </si>
  <si>
    <t xml:space="preserve">  UV10 : 0,90*1,48*1,80</t>
  </si>
  <si>
    <t xml:space="preserve">  UV1 : 0,90*1,47*1,80</t>
  </si>
  <si>
    <t xml:space="preserve">  UV12 : 0,90*1,42*1,80</t>
  </si>
  <si>
    <t xml:space="preserve">  UV13 : 0,90*1,39*3,20</t>
  </si>
  <si>
    <t xml:space="preserve">  UV14 : 0,90*1,32*8,10</t>
  </si>
  <si>
    <t xml:space="preserve">  UV15 : 0,90*1,35*3,10</t>
  </si>
  <si>
    <t xml:space="preserve">  UV16 : 0,90*1,24*1,50</t>
  </si>
  <si>
    <t xml:space="preserve">  UV17 : 0,90*1,48*10,00</t>
  </si>
  <si>
    <t xml:space="preserve">  UV18 : 0,90*1,56*9,00</t>
  </si>
  <si>
    <t xml:space="preserve">  UV19 : 0,90*1,47*2,30</t>
  </si>
  <si>
    <t xml:space="preserve">  UV20 : 0,90*1,46*21,50</t>
  </si>
  <si>
    <t xml:space="preserve">  UV21 : 0,90*1,37*3,00</t>
  </si>
  <si>
    <t xml:space="preserve">  UV22 : 0,90*1,37*3,00</t>
  </si>
  <si>
    <t xml:space="preserve">  UV23 : 0,90*1,37*3,00</t>
  </si>
  <si>
    <t xml:space="preserve">  UV24 : 0,90*1,26*7,90</t>
  </si>
  <si>
    <t xml:space="preserve">  UV25 : 0,90*1,22*3,00</t>
  </si>
  <si>
    <t xml:space="preserve">  UV26 : 0,90*1,32*1,40</t>
  </si>
  <si>
    <t xml:space="preserve">  UV27 : 0,90*1,37*14,20</t>
  </si>
  <si>
    <t xml:space="preserve">  UV28 : 0,90*1,45*4,20</t>
  </si>
  <si>
    <t xml:space="preserve">  UV29 : 0,90*1,32*10,20</t>
  </si>
  <si>
    <t xml:space="preserve">  PV11 : 0,90*1,32*5,50</t>
  </si>
  <si>
    <t xml:space="preserve">  rozšíření pro vpustě : 1,80*0,60*1,37*20</t>
  </si>
  <si>
    <t>592,383*0,5</t>
  </si>
  <si>
    <t>161101102R00</t>
  </si>
  <si>
    <t>Svislé přemístění výkopku z horniny 1 až 4, při hloubce výkopu přes 2,5 do 4 m</t>
  </si>
  <si>
    <t xml:space="preserve">  D1-1 : 1,20*2,45*38,00</t>
  </si>
  <si>
    <t xml:space="preserve">      2,60*1,40*(2,71+2,35+2,24)</t>
  </si>
  <si>
    <t>138,29*0,55</t>
  </si>
  <si>
    <t>161101104R00</t>
  </si>
  <si>
    <t>Svislé přemístění výkopku z horniny 1 až 4, při hloubce výkopu přes 6 do 8 m</t>
  </si>
  <si>
    <t xml:space="preserve">  D1-km 0,00-0,0045 : 2,20*4,40*4,50</t>
  </si>
  <si>
    <t xml:space="preserve">  PRO SPADIŠTĚ : 2,20*2,70*5,01</t>
  </si>
  <si>
    <t xml:space="preserve">  D2-km 0,00-0,010 : 2,20*4,80*10,00</t>
  </si>
  <si>
    <t xml:space="preserve">  PRO SPADIŠTĚ : 2,20*2,70*5,40</t>
  </si>
  <si>
    <t>210,995*0,4</t>
  </si>
  <si>
    <t xml:space="preserve">vytlač kubatura : </t>
  </si>
  <si>
    <t>lože,potrubí DN150-200,OBETONOVÁNÍ : 0,90*0,08*119,80</t>
  </si>
  <si>
    <t>0,40*119,80</t>
  </si>
  <si>
    <t>lože,potrubí DN300,obetonování : 1,20*0,08*224,45</t>
  </si>
  <si>
    <t>0,55*224,45</t>
  </si>
  <si>
    <t>šachty : 0,70*0,70*3,14*(2,28+1,88+1,76+1,57+1,43+2,71+2,35+2,24+1,62+1,63+1,62)</t>
  </si>
  <si>
    <t>vpustě : 0,30*0,30*3,14*1,17*20</t>
  </si>
  <si>
    <t>lože : 1,80*1,80*0,20*20</t>
  </si>
  <si>
    <t>obetonování vpustě : 0,35*20</t>
  </si>
  <si>
    <t xml:space="preserve">spadiště : </t>
  </si>
  <si>
    <t xml:space="preserve">Š1 : </t>
  </si>
  <si>
    <t xml:space="preserve">podkladní kce : </t>
  </si>
  <si>
    <t>2,20*2,70*0,15</t>
  </si>
  <si>
    <t>1,80*2,30*0,10</t>
  </si>
  <si>
    <t>SPADIŠTĚ Š1 : 2,10*1,60*3,85+0,50*0,50*3,14*1,43</t>
  </si>
  <si>
    <t xml:space="preserve">Š10 : </t>
  </si>
  <si>
    <t>podkladní kce : 2,20*2,85*0,15</t>
  </si>
  <si>
    <t>2,45*1,80*0,10</t>
  </si>
  <si>
    <t>SPADIŠTĚ Š10 : 2,25*1,60*4,85+0,50*0,50*3,14*0,63</t>
  </si>
  <si>
    <t>162701109R00</t>
  </si>
  <si>
    <t>Vodorovné přemístění výkopku příplatek k ceně za každých dalších i započatých 1 000 m přes 10 000, m z horniny 1 až 4</t>
  </si>
  <si>
    <t>295,26*10</t>
  </si>
  <si>
    <t>Zásyp jam, rýh, šachet se zhutněním</t>
  </si>
  <si>
    <t>výkop : 730,67+210,995</t>
  </si>
  <si>
    <t>odečte se vytl kubatura : -295,26</t>
  </si>
  <si>
    <t>199000005R00</t>
  </si>
  <si>
    <t>Poplatky za skládku zeminy 1- 4</t>
  </si>
  <si>
    <t>295,26*1,8</t>
  </si>
  <si>
    <t>119001412R00.1</t>
  </si>
  <si>
    <t>Dočasné zajištění beton.-top kanál</t>
  </si>
  <si>
    <t>křížení : 1,70*2</t>
  </si>
  <si>
    <t>451572111R00</t>
  </si>
  <si>
    <t>Lože pod potrubí, stoky a drobné objekty z kameniva drobného těženého 0÷4 mm</t>
  </si>
  <si>
    <t>pod vpustě : 1,80*1,80*0,10*20</t>
  </si>
  <si>
    <t>pod Š1 : 2,20*2,70*0,15</t>
  </si>
  <si>
    <t>Š10 : 2,20*2,85*0,15</t>
  </si>
  <si>
    <t>452111111R00</t>
  </si>
  <si>
    <t>Osazení betonových dílců pod potrubí pražců v otevřeném výkopu průřezové plochy do 25 000 mm2</t>
  </si>
  <si>
    <t>D1 : 84</t>
  </si>
  <si>
    <t>D1-1 : 38</t>
  </si>
  <si>
    <t>D2 : 103</t>
  </si>
  <si>
    <t>přípojky : 120</t>
  </si>
  <si>
    <t>452311161R00</t>
  </si>
  <si>
    <t>Podkladní a zajišťovací konstrukce z betonu desky pod potrubí, stoky a drobné objekty , z betonu, prostého třídy C 25/30</t>
  </si>
  <si>
    <t>POD potrubí : 0,90*0,08*119,80</t>
  </si>
  <si>
    <t>1,20*0,08*224,45</t>
  </si>
  <si>
    <t>pod šachty : 2,60*2,60*0,10*11</t>
  </si>
  <si>
    <t xml:space="preserve">pod spadiště : </t>
  </si>
  <si>
    <t>Š1 : 1,80*2,30*0,10</t>
  </si>
  <si>
    <t>Š10 : 2,45*1,80*0,10</t>
  </si>
  <si>
    <t>452351101R00</t>
  </si>
  <si>
    <t>Bednění podkladních a zajišťovacích konstrukcí desek nebo sedlových loží pod potrubí, stoky a drobné, objekty</t>
  </si>
  <si>
    <t>Š1 : (1,80+2,30)*2*0,10</t>
  </si>
  <si>
    <t>Š10 : (2,45+1,80)*2*0,10</t>
  </si>
  <si>
    <t>452368113R00.1</t>
  </si>
  <si>
    <t>Výztuž podkladních desek z KARI sítě</t>
  </si>
  <si>
    <t>Š1 : 1,80*2,30*5,50*2*0,001</t>
  </si>
  <si>
    <t>Š10 : 2,45*1,80*5,50*2*0,001</t>
  </si>
  <si>
    <t>592-01</t>
  </si>
  <si>
    <t>Pražce betonové pod KT 150X120/600</t>
  </si>
  <si>
    <t>631313611RM1</t>
  </si>
  <si>
    <t>Mazanina betonová tl. 8 - 12 cm C 16/20, z betonu prostého</t>
  </si>
  <si>
    <t xml:space="preserve">STROP spadiště : </t>
  </si>
  <si>
    <t>Š1 : 2,10*1,60*0,085</t>
  </si>
  <si>
    <t>Š10 : 2,25*1,60*0,085</t>
  </si>
  <si>
    <t>831312121R00</t>
  </si>
  <si>
    <t>Montáž potrubí z trub kameninových těsněných pryžovými kroužky montáž- bez specifikace DN 150 mm</t>
  </si>
  <si>
    <t>831352121R00</t>
  </si>
  <si>
    <t>Montáž potrubí z trub kameninových těsněných pryžovými kroužky montáž- bez specifikace DN 200 mm</t>
  </si>
  <si>
    <t>831372121R00</t>
  </si>
  <si>
    <t>Montáž potrubí z trub kameninových těsněných pryžovými kroužky montáž- bez specifikace DN 300 mm</t>
  </si>
  <si>
    <t>837311221R00</t>
  </si>
  <si>
    <t>Montáž kameninových tvarovek těsněných pryžovými kroužky odbočných DN 150 mm</t>
  </si>
  <si>
    <t>150/100 : 20</t>
  </si>
  <si>
    <t>837351221R00</t>
  </si>
  <si>
    <t>Montáž kameninových tvarovek těsněných pryžovými kroužky odbočných DN 200 mm</t>
  </si>
  <si>
    <t>200/150 : 1</t>
  </si>
  <si>
    <t>837371221R00</t>
  </si>
  <si>
    <t>Montáž kameninových tvarovek těsněných pryžovými kroužky odbočných DN 300 mm</t>
  </si>
  <si>
    <t>300/150 : 11</t>
  </si>
  <si>
    <t>837312221R00</t>
  </si>
  <si>
    <t>Montáž kameninových tvarovek těsněných pryžovými kroužky jednoosých DN 150 mm</t>
  </si>
  <si>
    <t>K45/150 : 13</t>
  </si>
  <si>
    <t>K30/150 : 1</t>
  </si>
  <si>
    <t>K15/150 : 1</t>
  </si>
  <si>
    <t>K60/150 : 20</t>
  </si>
  <si>
    <t>K90/150 : 20</t>
  </si>
  <si>
    <t>837352221R00</t>
  </si>
  <si>
    <t>Montáž kameninových tvarovek těsněných pryžovými kroužky jednoosých DN 200 mm</t>
  </si>
  <si>
    <t>R200/150 : 1</t>
  </si>
  <si>
    <t>892571111R00</t>
  </si>
  <si>
    <t>Zkoušky těsnosti kanalizačního potrubí zkouška těsnosti kanalizačního potrubí vodou do DN 200 mm</t>
  </si>
  <si>
    <t>přípojky : 119,80</t>
  </si>
  <si>
    <t>892581111R00</t>
  </si>
  <si>
    <t>Zkoušky těsnosti kanalizačního potrubí zkouška těsnosti kanalizačního potrubí vodou do DN 300 mm</t>
  </si>
  <si>
    <t>892573111R00</t>
  </si>
  <si>
    <t>Zkoušky těsnosti kanalizačního potrubí zabezpečení konců kanalizačního potrubí při tlakových, zkouškách vodou do DN 200 mm</t>
  </si>
  <si>
    <t>úsek</t>
  </si>
  <si>
    <t>892583111R00</t>
  </si>
  <si>
    <t>Zkoušky těsnosti kanalizačního potrubí zabezpečení konců kanalizačního potrubí při tlakových, zkouškách vodou do DN 300 mm</t>
  </si>
  <si>
    <t>892855113R00</t>
  </si>
  <si>
    <t>Kamerové prohlídky potrubí do 100 m</t>
  </si>
  <si>
    <t>894201261R00</t>
  </si>
  <si>
    <t>Stěny šachet z betonu V 4 - C 25/30, tl. nad 20 cm</t>
  </si>
  <si>
    <t>dno : 2,10*1,60*0,35</t>
  </si>
  <si>
    <t>stěny : 2,10*3,15*0,30*2</t>
  </si>
  <si>
    <t>1,00*3,15*0,30</t>
  </si>
  <si>
    <t>1,00*3,15*0,45</t>
  </si>
  <si>
    <t>strop : 2,10*1,60*0,35</t>
  </si>
  <si>
    <t>dno : 1,60*2,25*0,35</t>
  </si>
  <si>
    <t>stěny : 2,25*4,15*0,30*2</t>
  </si>
  <si>
    <t>1,00*4,15*0,30</t>
  </si>
  <si>
    <t>1,00*4,15*0,45</t>
  </si>
  <si>
    <t>strop : 2,25*1,60*0,35</t>
  </si>
  <si>
    <t>894411121R00</t>
  </si>
  <si>
    <t>Zřízení šachet kanalizačních z betonových dílců na potrubí s obložením dna betonem C 25/30 z cementu, portlandského nebo struskoportlandského, na potrubí DN přes 200 do 300 mm</t>
  </si>
  <si>
    <t>894403011R00</t>
  </si>
  <si>
    <t>Osazení betonových dílců pro šachty stropních jakéhokoliv druhu</t>
  </si>
  <si>
    <t>RZP překlady pro Š1+10 : 4+5</t>
  </si>
  <si>
    <t>894421111R00</t>
  </si>
  <si>
    <t>Osazení betonových dílců pro šachty podle DIN 4034 skruže rovné, o hmotnosti do 0,5 t</t>
  </si>
  <si>
    <t>63/10 : 1</t>
  </si>
  <si>
    <t>63/8 : 1</t>
  </si>
  <si>
    <t>100/50/12 : 1</t>
  </si>
  <si>
    <t xml:space="preserve">š10 : </t>
  </si>
  <si>
    <t>63/12 : 1</t>
  </si>
  <si>
    <t>100-63/17 : 1</t>
  </si>
  <si>
    <t>894422111R00</t>
  </si>
  <si>
    <t>Osazení betonových dílců pro šachty podle DIN 4034 skruže přechodové, pro jakoukoliv hmotnost</t>
  </si>
  <si>
    <t>spadiště Š1 : 1</t>
  </si>
  <si>
    <t>894502201R00</t>
  </si>
  <si>
    <t>Bednění konstrukcí na trubním vedení stěn šachet prvoúhlých, oboustranné</t>
  </si>
  <si>
    <t>Š1 : (2,10+1,60)*2*3,85</t>
  </si>
  <si>
    <t>(1,50+1,00)*2*3,85</t>
  </si>
  <si>
    <t>Š10 : (1,60+2,25)*2*4,85</t>
  </si>
  <si>
    <t>(1,00+1,75)*2*4,15</t>
  </si>
  <si>
    <t>894608112R00</t>
  </si>
  <si>
    <t>Výztuž šachet z betonářské oceli 10 505(R)</t>
  </si>
  <si>
    <t>strop : 2,10*1,60*5,50*0,001</t>
  </si>
  <si>
    <t>strop : 2,25*1,60*5,50*0,001</t>
  </si>
  <si>
    <t>894703011R00</t>
  </si>
  <si>
    <t>Ostatní konstrukce na trubním vedení z kameniny dlažba šachet ze stokových desek čtyř a, vícehranných</t>
  </si>
  <si>
    <t>VODOR žlab : 0,35*1,25*2</t>
  </si>
  <si>
    <t>vodorovný : 0,35*1,25*2</t>
  </si>
  <si>
    <t xml:space="preserve">obklad : </t>
  </si>
  <si>
    <t>Š1 : 1,00*3,15</t>
  </si>
  <si>
    <t>Š10 : 1,00*4,15</t>
  </si>
  <si>
    <t>895941311RT2</t>
  </si>
  <si>
    <t>Zřízení vpusti kanalizační uliční z betonových dílců včetně dodávky dílců pro uliční vpusti TBV, pro typ UVB-50</t>
  </si>
  <si>
    <t>899103111R00</t>
  </si>
  <si>
    <t>Osazení poklopů litinových a ocelových o hmotnost jednotlivě přes 100  do 150 kg</t>
  </si>
  <si>
    <t>na šachty : 11</t>
  </si>
  <si>
    <t>na spadiště : 2</t>
  </si>
  <si>
    <t>899203111R00</t>
  </si>
  <si>
    <t>Osazení mříží litinových o hmotnost jednotlivě přes 100  do 150 kg</t>
  </si>
  <si>
    <t>899521111RT1</t>
  </si>
  <si>
    <t>Stupadla do šachet a drobných objektů ocelplastová osazovaná při zdění nebo betonáži</t>
  </si>
  <si>
    <t>Š1 : 15</t>
  </si>
  <si>
    <t>Š10 : 17</t>
  </si>
  <si>
    <t>899623161R00</t>
  </si>
  <si>
    <t>Obetonování potrubí nebo zdiva stok betonem prostým třídy C 20/25</t>
  </si>
  <si>
    <t>D1 : 0,55*83,95</t>
  </si>
  <si>
    <t>D1-1 : 0,55*38,00</t>
  </si>
  <si>
    <t>D2 : 0,55*102,50</t>
  </si>
  <si>
    <t>přípojky : 0,40*119,80</t>
  </si>
  <si>
    <t>obeton u vpustí : 0,35*20</t>
  </si>
  <si>
    <t>899623171R00</t>
  </si>
  <si>
    <t>Obetonování potrubí nebo zdiva stok betonem prostým třídy C 25/30</t>
  </si>
  <si>
    <t>VODOR žlab : 0,25*1,25*0,25*2</t>
  </si>
  <si>
    <t>šikmý : 0,35*2,25*0,15*2</t>
  </si>
  <si>
    <t>vodorovný : 0,25*1,25*0,25*2</t>
  </si>
  <si>
    <t>šikmý : 0,35*3,25*0,15*2</t>
  </si>
  <si>
    <t>8-01</t>
  </si>
  <si>
    <t>Napojení D1-DN 300 do stáv šachty na stoce DN 750/500,otvor vč zpětného utěsnění</t>
  </si>
  <si>
    <t>8-02</t>
  </si>
  <si>
    <t>Napojení D2-DN 300 do stáv šachty na stoce DN 750/500,otvor vč zpětného utěsnění</t>
  </si>
  <si>
    <t>8-03</t>
  </si>
  <si>
    <t>Napojení přípojek UV28+29+PV11-DN 150 do stáv stoky ,vč napoj tvarovek</t>
  </si>
  <si>
    <t>894701201R00.1</t>
  </si>
  <si>
    <t>Žlaby kameninové  poloměru 15 cm VČ dod materiálu</t>
  </si>
  <si>
    <t>VODOR žlab : 1,25</t>
  </si>
  <si>
    <t>šikmý : 2,25</t>
  </si>
  <si>
    <t>vodorovný : 1,25</t>
  </si>
  <si>
    <t>šikmý : 3,25</t>
  </si>
  <si>
    <t>894431421RAB</t>
  </si>
  <si>
    <t>Šachta D 600 mm, dl.šach.roury 2,00 m, přímá, dno KG D 160 mm, poklop litina 40 t</t>
  </si>
  <si>
    <t>55340325R</t>
  </si>
  <si>
    <t xml:space="preserve">Poklop D 400-GU-B-1 litinový, bez odvětrání </t>
  </si>
  <si>
    <t>spadiště : 2</t>
  </si>
  <si>
    <t>55340394R.1</t>
  </si>
  <si>
    <t>Rám s mříží,-litinový rám a plastová mříž, 500/500</t>
  </si>
  <si>
    <t>59224174.AR</t>
  </si>
  <si>
    <t>Prstenec vyrovnávací TBW-Q 625/40/120</t>
  </si>
  <si>
    <t>59224175R</t>
  </si>
  <si>
    <t>Prstenec vyrovnávací TBW-Q 625/60/120</t>
  </si>
  <si>
    <t>59224176R</t>
  </si>
  <si>
    <t>Prstenec vyrovnávací TBW-Q 625/80/120</t>
  </si>
  <si>
    <t>šachty : 4</t>
  </si>
  <si>
    <t>59224177.AR</t>
  </si>
  <si>
    <t>Prstenec vyrovnávací TBW-Q 625/120/120</t>
  </si>
  <si>
    <t>Š10 : 1</t>
  </si>
  <si>
    <t>59224177R</t>
  </si>
  <si>
    <t>Prstenec vyrovnávací TBW-Q 625/100/120</t>
  </si>
  <si>
    <t>šachty : 6</t>
  </si>
  <si>
    <t>S1 : 1</t>
  </si>
  <si>
    <t>59224353.AR</t>
  </si>
  <si>
    <t>Konus šachetní TBR-Q.1 100-63/58/12 KPS</t>
  </si>
  <si>
    <t>šachty : 11</t>
  </si>
  <si>
    <t>Š1 : 1</t>
  </si>
  <si>
    <t>59224354R</t>
  </si>
  <si>
    <t>Deska zákrytová TZK-Q.1 100-63/17</t>
  </si>
  <si>
    <t>59224358.AR</t>
  </si>
  <si>
    <t>Skruž šachetní TBS-Q.1 100/25/12 PS</t>
  </si>
  <si>
    <t>59224361.AR</t>
  </si>
  <si>
    <t>Skruž šachetní TBS-Q.1 100/50/12 PS</t>
  </si>
  <si>
    <t>šachty : 8</t>
  </si>
  <si>
    <t>59224364.AR</t>
  </si>
  <si>
    <t>Skruž šachetní TBS-Q.1 100/100/12 PS</t>
  </si>
  <si>
    <t>59224366.AR</t>
  </si>
  <si>
    <t>Dno šachetní přímé TBZ-Q.1 100/60 V max. 40</t>
  </si>
  <si>
    <t>59224373.AR</t>
  </si>
  <si>
    <t>Těsnění elastom pro šach díly EMT - DN 1000</t>
  </si>
  <si>
    <t>59321101R</t>
  </si>
  <si>
    <t>Překlad železobetonový RZP 2/10 149/14/14</t>
  </si>
  <si>
    <t>597-01</t>
  </si>
  <si>
    <t>Koleno hrdlové 60° kamenina DN 150, FN 34, spojovací systém F</t>
  </si>
  <si>
    <t>59710956R</t>
  </si>
  <si>
    <t>Koleno hrdlové 90° kamenina DN 150, FN 34, spojovací systém F</t>
  </si>
  <si>
    <t>597-03</t>
  </si>
  <si>
    <t>Přechod kamenina 200/150, spojovací systém F/C, délka 0,25 m</t>
  </si>
  <si>
    <t>59710632R</t>
  </si>
  <si>
    <t>Trouba kameninová hrdlová DN 150, l=1,00 m, FN 34, hrdlo L, spojovací systém F</t>
  </si>
  <si>
    <t>116,70*1,015</t>
  </si>
  <si>
    <t>59710633R</t>
  </si>
  <si>
    <t>Trouba kameninová hrdlová DN 200, l=1,00 m, FN 32, hrdlo L, spojovací systém F</t>
  </si>
  <si>
    <t>3,10*1,015</t>
  </si>
  <si>
    <t>59710699.AR</t>
  </si>
  <si>
    <t>Trouba kameninová hrdlová DN 300, l=2,50 m, FN 48, hrdlo K nebo S, spojovací systém C, normální zatížení</t>
  </si>
  <si>
    <t>224,45*1,015</t>
  </si>
  <si>
    <t>59710944R</t>
  </si>
  <si>
    <t>Koleno hrdlové 15° kamenina DN 150, FN 34, spojovací systém F</t>
  </si>
  <si>
    <t>597109450R</t>
  </si>
  <si>
    <t>Koleno hrdlové 30° kamenina DN 150, FN 34, spojovací systém F</t>
  </si>
  <si>
    <t>597109451R</t>
  </si>
  <si>
    <t>Koleno hrdlové 45° kamenina DN 150, FN 34, spojovací systém F</t>
  </si>
  <si>
    <t>59711538R</t>
  </si>
  <si>
    <t>Odbočka 45° kamenina hrdlová 150/100 FN 34/34, spojovací systém F/F, délka 0,4 m</t>
  </si>
  <si>
    <t>59711543.AR</t>
  </si>
  <si>
    <t>Odbočka 45° kamenina hrdlová 200/150 FN 48/34, spojovací systém C/F, délka 0,5 m</t>
  </si>
  <si>
    <t>59711549R</t>
  </si>
  <si>
    <t>Odbočka 45° kamenina hrdlová 300/150 FN 48/34, spojovací systém C/F, délka 0,5 m</t>
  </si>
  <si>
    <t>91-01</t>
  </si>
  <si>
    <t>Úprava povrchu kolem poklopů šachet-2 řady dlaž kostek do lože,vč dod materiálu</t>
  </si>
  <si>
    <t>998275101R00</t>
  </si>
  <si>
    <t>Přesun hmot, kanalizace kameninové, otevřený výkop</t>
  </si>
  <si>
    <t>00411 R</t>
  </si>
  <si>
    <t>Přípravné a průzkumné služby či práce</t>
  </si>
  <si>
    <t>POL99_2</t>
  </si>
  <si>
    <t>005211020R</t>
  </si>
  <si>
    <t>Ochrana stávaj. inženýrských sítí na staveništi</t>
  </si>
  <si>
    <t>005241010R</t>
  </si>
  <si>
    <t xml:space="preserve">Dokumentace skutečného provedení </t>
  </si>
  <si>
    <t xml:space="preserve">Geodetické zaměření skutečného provedení  </t>
  </si>
  <si>
    <t>CO : 2,00*5</t>
  </si>
  <si>
    <t xml:space="preserve">KŘÍŽENÍ : </t>
  </si>
  <si>
    <t>kabely : 1,50*9</t>
  </si>
  <si>
    <t>D3-km 0,00-0,005 : 2,20*5,74*5,00</t>
  </si>
  <si>
    <t>spadiště Š14 : 2,20*2,70*6,76</t>
  </si>
  <si>
    <t xml:space="preserve">D3 : </t>
  </si>
  <si>
    <t>km 0,005-0,02275 : 1,20*2,59*17,75</t>
  </si>
  <si>
    <t>km 0,02275-0,09365 : 1,20*1,78*70,90</t>
  </si>
  <si>
    <t>2,60*1,40*(2,24+1,79+1,63+1,76+1,62)</t>
  </si>
  <si>
    <t>D3-1 : 1,20*1,75*136,30</t>
  </si>
  <si>
    <t>2,60*1,40*(2,89+2,73+2,58+2,54+2,24+1,62)</t>
  </si>
  <si>
    <t>D3-2 : 1,20*1,67*70,10</t>
  </si>
  <si>
    <t>2,60*1,40*1,62*2</t>
  </si>
  <si>
    <t xml:space="preserve">přípojky : </t>
  </si>
  <si>
    <t>UV30 : 0,90*1,45*13,80</t>
  </si>
  <si>
    <t>UV31 : 0,90*1,97*2,70</t>
  </si>
  <si>
    <t>UV32 : 0,90*1,32*1,70</t>
  </si>
  <si>
    <t>UV33 : 0,90*1,27*1,70</t>
  </si>
  <si>
    <t>UV34 : 0,90*1,27*2,50</t>
  </si>
  <si>
    <t>UV35 : 0,90*1,27*8,50</t>
  </si>
  <si>
    <t>UV36 : 0,90*1,85*8,10</t>
  </si>
  <si>
    <t>UV37 : 0,90*1,87*4,40</t>
  </si>
  <si>
    <t>UV38 : 0,90*1,89*1,80</t>
  </si>
  <si>
    <t>UV39 : 0,90*1,77*3,40</t>
  </si>
  <si>
    <t>UV40 : 0,90*1,71*17,40</t>
  </si>
  <si>
    <t>UV41 : 0,90*1,82*1,70</t>
  </si>
  <si>
    <t>UV42 : 0,90*1,59*10,70</t>
  </si>
  <si>
    <t>UV43 : 0,90*1,51*1,70</t>
  </si>
  <si>
    <t>UV44 : 0,90*1,13*15,80</t>
  </si>
  <si>
    <t>UV45 : 0,90*1,27*2,20</t>
  </si>
  <si>
    <t>UV46 : 0,90*1,51*3,00</t>
  </si>
  <si>
    <t>UV47 : 0,90*1,25*6,10</t>
  </si>
  <si>
    <t>UV48 : 0,90*1,41*2,30</t>
  </si>
  <si>
    <t>PV12 : 0,90*1,57*5,30</t>
  </si>
  <si>
    <t>PV13 : 0,90*1,13*19,60</t>
  </si>
  <si>
    <t>PV14 : 0,90*1,32*1,00</t>
  </si>
  <si>
    <t>pro vpustě : 1,80*0,60*1,42*19</t>
  </si>
  <si>
    <t>km 0,02275-0,09365 : 1,78*70,90*2</t>
  </si>
  <si>
    <t>1,40*2*(2,24+1,79+1,63+1,76+1,62)</t>
  </si>
  <si>
    <t>D3-1 : 1,75*136,30*2</t>
  </si>
  <si>
    <t>D3-2 : 1,67*70,10*2</t>
  </si>
  <si>
    <t>1,40*2*1,62*2</t>
  </si>
  <si>
    <t>UV30 : 1,45*13,80*2</t>
  </si>
  <si>
    <t>UV31 : 1,97*2,70*2</t>
  </si>
  <si>
    <t>UV32 : 1,32*1,70*2</t>
  </si>
  <si>
    <t>UV33 : 1,27*1,70*2</t>
  </si>
  <si>
    <t>UV34 : 1,27*2,50*2</t>
  </si>
  <si>
    <t>UV35 : 1,27*8,50*2</t>
  </si>
  <si>
    <t>UV36 : 1,85*8,10*2</t>
  </si>
  <si>
    <t>UV37 : 1,87*4,40*2</t>
  </si>
  <si>
    <t>UV38 : 1,89*1,80*2</t>
  </si>
  <si>
    <t>UV39 : 1,77*3,40*2</t>
  </si>
  <si>
    <t>UV40 : 1,71*17,40*2</t>
  </si>
  <si>
    <t>UV41 : 1,82*1,70*2</t>
  </si>
  <si>
    <t>UV42 : 1,59*10,70*2</t>
  </si>
  <si>
    <t>UV43 : 1,51*1,70*2</t>
  </si>
  <si>
    <t>UV44 : 1,13*15,80*2</t>
  </si>
  <si>
    <t>UV45 : 1,27*2,20*2</t>
  </si>
  <si>
    <t>UV46 : 1,51*3,00*2</t>
  </si>
  <si>
    <t>UV47 : 1,25*6,10*2</t>
  </si>
  <si>
    <t>UV48 : 1,41*2,30*2</t>
  </si>
  <si>
    <t>PV12 : 1,57*5,30*2</t>
  </si>
  <si>
    <t>PV13 : 1,13*19,60*2</t>
  </si>
  <si>
    <t>PV14 : 1,32*1,00*2</t>
  </si>
  <si>
    <t>pro vpustě : 0,60*1,42*2*19</t>
  </si>
  <si>
    <t>1,40*2*(2,89+2,73+2,58+2,54+2,24+1,62)</t>
  </si>
  <si>
    <t>D3-km 0,00-0,005 : (2,20+5,74)*2*5,00</t>
  </si>
  <si>
    <t>spadiště Š14 : (2,20+2,70)*2*6,76</t>
  </si>
  <si>
    <t>937,24*0,5</t>
  </si>
  <si>
    <t>103,29*0,4</t>
  </si>
  <si>
    <t>lože,potrubí DN150-200,OBETONOVÁNÍ : 0,90*0,08*136,30</t>
  </si>
  <si>
    <t>0,40*136,30</t>
  </si>
  <si>
    <t>lože,potrubí DN300,obetonování : 1,20*0,08*300,05</t>
  </si>
  <si>
    <t>0,55*300,05</t>
  </si>
  <si>
    <t>šachty : 0,70*0,70*3,14*(2,24+1,79+1,63+1,76+1,62+2,89+2,73+2,58+2,54+2,24+1,62+1,62*2)</t>
  </si>
  <si>
    <t>vpustě : 0,30*0,30*3,14*1,17*19</t>
  </si>
  <si>
    <t>lože : 1,80*1,80*0,10*19</t>
  </si>
  <si>
    <t>obetonování vpustě : 0,35*19</t>
  </si>
  <si>
    <t xml:space="preserve">Š14 : </t>
  </si>
  <si>
    <t>2,20*2,85*0,15</t>
  </si>
  <si>
    <t>1,80*2,45*0,10</t>
  </si>
  <si>
    <t>1,60*2,25*4,85+0,50*0,50*3,14*1,66</t>
  </si>
  <si>
    <t>338,756*10</t>
  </si>
  <si>
    <t>VÝKOP : 937,24+103,29</t>
  </si>
  <si>
    <t>ODEČTE SE VYTL KUBATURA : -338,756</t>
  </si>
  <si>
    <t>338,756*1,8</t>
  </si>
  <si>
    <t>top kanál : 1,70*3</t>
  </si>
  <si>
    <t>POD VPUSTĚ : 1,80*1,80*0,10*19</t>
  </si>
  <si>
    <t>pod Š14 : 2,20*2,85*0,15</t>
  </si>
  <si>
    <t>POD KT : 94+137+70+137</t>
  </si>
  <si>
    <t xml:space="preserve">pod KT : </t>
  </si>
  <si>
    <t>DN150 : 0,90*0,08*136,30</t>
  </si>
  <si>
    <t>DN300 : 1,20*0,08*300,05</t>
  </si>
  <si>
    <t>pod šachty : 2,60*2,60*0,10*13</t>
  </si>
  <si>
    <t>pod Š14 : 1,80*2,45*0,10</t>
  </si>
  <si>
    <t>pod Š14 : (1,80+2,45)*2*0,10</t>
  </si>
  <si>
    <t>pod Š14 : 1,80*2,45*2*5,50*0,001</t>
  </si>
  <si>
    <t>Mazanina z betonu prostého tl. přes 80 do 120 mm třídy C 16/20 ,</t>
  </si>
  <si>
    <t>strop : 2,25*1,60*0,085</t>
  </si>
  <si>
    <t>PŘÍPOJKY : 115,10</t>
  </si>
  <si>
    <t>150/100 : 19</t>
  </si>
  <si>
    <t>200/150 : 3</t>
  </si>
  <si>
    <t>300/200 : 1</t>
  </si>
  <si>
    <t>KK15/150 : 2</t>
  </si>
  <si>
    <t>KK30/150 : 1</t>
  </si>
  <si>
    <t>KK45/150 : 20</t>
  </si>
  <si>
    <t>KK60/150 : 19</t>
  </si>
  <si>
    <t>KK90/150 : 19</t>
  </si>
  <si>
    <t>R200/150 : 3</t>
  </si>
  <si>
    <t>300,05</t>
  </si>
  <si>
    <t>Ostatní konstrukce na trubním vedení z betonu prostého stěny šachet tloušťky přes 200 mm  z betonu, vodostavebního třídy V 4 -  C 25/30</t>
  </si>
  <si>
    <t>dno : 2,25*1,60*0,35</t>
  </si>
  <si>
    <t>stěny : 3,25*4,15*0,30*2</t>
  </si>
  <si>
    <t>RZP na Š14 : 5</t>
  </si>
  <si>
    <t>100/25 : 1</t>
  </si>
  <si>
    <t>100/50 : 1</t>
  </si>
  <si>
    <t>63/58 : 1</t>
  </si>
  <si>
    <t>Š14 : (1,60+2,25)*2*4,85</t>
  </si>
  <si>
    <t>(1,00+1,65)*2*4,15</t>
  </si>
  <si>
    <t>Š14-stropní deska : 2,25*1,60*5,50*0,001</t>
  </si>
  <si>
    <t>dlažba vodorovně kolem žlabu : 0,35*1,25*2</t>
  </si>
  <si>
    <t>obklad na stěnu : 1,00*4,15</t>
  </si>
  <si>
    <t>šachty : 13</t>
  </si>
  <si>
    <t>Š14 : 1</t>
  </si>
  <si>
    <t>š14 : 17</t>
  </si>
  <si>
    <t>PŘÍPOJKY : 0,40*136,30</t>
  </si>
  <si>
    <t>STOKY : 0,55*93,65</t>
  </si>
  <si>
    <t>0,55*136,30</t>
  </si>
  <si>
    <t>0,55*70,10</t>
  </si>
  <si>
    <t>vpustě : 0,35*19</t>
  </si>
  <si>
    <t>beton pod vodor žlab : 0,25*1,25*0,25*2</t>
  </si>
  <si>
    <t>pod šikmý žlab : 0,35*3,25*2*0,15</t>
  </si>
  <si>
    <t>Napojení D3-DN 300 do stáv šachty na stoce DN 750/500,otvor vč zpětného utěsnění</t>
  </si>
  <si>
    <t>Napojení přípojek PV12+14-DN 150 do stáv stoky ,vč napoj tvarovek</t>
  </si>
  <si>
    <t>Šachty plastové plastové šachty z dílců D 600 mm, dno přímé s výkyvnými hrdly, D 160 mm, délka, šachtové roury 2,00 m, poklop litina 40 t</t>
  </si>
  <si>
    <t>poklop kanalizační s tlumící vložkou; litinový; D výrobku 785 mm; únosnost D 400 kN; bez odvětrání</t>
  </si>
  <si>
    <t>prstenec betonový; DN = 625,0 mm; h = 40,0 mm; s = 120,00 mm</t>
  </si>
  <si>
    <t>prstenec betonový; DN = 625,0 mm; h = 60,0 mm; s = 120,00 mm</t>
  </si>
  <si>
    <t>prstenec betonový; DN = 625,0 mm; h = 80,0 mm; s = 120,00 mm</t>
  </si>
  <si>
    <t>šachty : 9</t>
  </si>
  <si>
    <t>spadiště : 1</t>
  </si>
  <si>
    <t>prstenec betonový; DN = 625,0 mm; h = 120,0 mm; s = 120,00 mm</t>
  </si>
  <si>
    <t>prstenec betonový; DN = 625,0 mm; h = 100,0 mm; s = 120,00 mm</t>
  </si>
  <si>
    <t>šachty : 5</t>
  </si>
  <si>
    <t>konus šachetní; železobetonový; TBR; d = 1 240,0 mm; DN = 1 000,0 mm; DN 2 = 625 mm; h = 580 mm;, počet stupadel 2; ocelové s PE povlakem, kapsové</t>
  </si>
  <si>
    <t>skruž železobetonová TBS; DN = 1 000,0 mm; h = 250,0 mm; s = 120,00 mm; počet stupadel 1; ocelové s, PE povlakem; beton C 40/50</t>
  </si>
  <si>
    <t>šachty : 3</t>
  </si>
  <si>
    <t>skruž železobetonová TBS; DN = 1 000,0 mm; h = 500,0 mm; s = 120,00 mm; počet stupadel 2; ocelové s, PE povlakem; beton C 40/50</t>
  </si>
  <si>
    <t>skruž železobetonová TBS; DN = 1 000,0 mm; h = 1 000,0 mm; s = 120,00 mm; počet stupadel 4; ocelové, s PE povlakem; beton C 40/50</t>
  </si>
  <si>
    <t>dno šachetní přímé; železobeton; TBZ; DN = 1 000,0 mm; D odtoku do 400 mm; h = 600 mm; t = 150 mm;, beton C 40/50</t>
  </si>
  <si>
    <t>59224368.AR</t>
  </si>
  <si>
    <t>dno šachetní přímé; železobeton; TBZ; DN = 1 000,0 mm; D odtoku do 600 mm; h = 1 000 mm; t = 150 mm;, beton C 40/50</t>
  </si>
  <si>
    <t>profil těsnicí elastomerní; pro spojení betonových šachetních dílů; tvar kruh; d = 1 000,0 mm</t>
  </si>
  <si>
    <t>překlad nosný železobetonový; RZP; l = 149,0 cm; š = 14,0 cm; h = 14,0 cm; qd = 4,488 kN/m</t>
  </si>
  <si>
    <t>oblouk kameninový 90,0 °; DN 150,0 mm; spoj F; FN 34 kN/m</t>
  </si>
  <si>
    <t>trouba kameninová DN 150,0 mm; l = 1000,0 mm; spoj F; FN 34 kN/m</t>
  </si>
  <si>
    <t>115,10*1,015</t>
  </si>
  <si>
    <t>trouba kameninová DN 200,0 mm; l = 1000,0 mm; třída 160; spoj F; FN 32 kN/m</t>
  </si>
  <si>
    <t>21,20*1,015</t>
  </si>
  <si>
    <t>trouba kameninová hrdlová; DN 300,0 mm; l = 2500,0 mm; třída 160; spoj C; FN 48 kN/m</t>
  </si>
  <si>
    <t>300,05*1,015</t>
  </si>
  <si>
    <t>oblouk kameninový 15,0 °; DN 150,0 mm; spoj F; FN 34 kN/m</t>
  </si>
  <si>
    <t>oblouk kameninový 30,0 °; DN 150,0 mm; spoj F; FN 34 kN/m</t>
  </si>
  <si>
    <t>oblouk kameninový 45,0 °; DN 150,0 mm; spoj F; FN 34 kN/m</t>
  </si>
  <si>
    <t>odbočka kameninová hrdlová šikmá; 45,0 °; DN 150,0 mm; DN2 100 mm; spoj F/F; FN 34 kN/m; FN2 34 kN/m</t>
  </si>
  <si>
    <t>odbočka kameninová hrdlová šikmá; 45,0 °; DN 200,0 mm; DN2 150 mm; spoj C/F; třída 240; FN 48 kN/m;, FN2 34 kN/m</t>
  </si>
  <si>
    <t>odbočka kameninová hrdlová šikmá; 45,0 °; DN 300,0 mm; DN2 150 mm; spoj C/F; třída 160; FN 48 kN/m;, FN2 34 kN/m</t>
  </si>
  <si>
    <t>59711553R</t>
  </si>
  <si>
    <t>odbočka kameninová hrdlová šikmá; 45,0 °; DN 300,0 mm; DN2 200 mm; spoj C/F; třída 160; / 200; FN 48, kN/m; FN2 40 kN/m</t>
  </si>
  <si>
    <t>Přesun hmot pro kanalizace z trub kameninových v otevřeném výkopu</t>
  </si>
  <si>
    <t>Dokumentace skutečného provedení</t>
  </si>
  <si>
    <t>914001127R00</t>
  </si>
  <si>
    <t>Osazení a montáž svislých dopravních značek značka, na sloup VOS,</t>
  </si>
  <si>
    <t>210191543xxx</t>
  </si>
  <si>
    <t>Demontáž skříně RZ</t>
  </si>
  <si>
    <t>210204123xxx</t>
  </si>
  <si>
    <t>Demontáž patice stožárová sklolaminátová</t>
  </si>
  <si>
    <t>210191514U00</t>
  </si>
  <si>
    <t>Dem skříň rozpojovací RF</t>
  </si>
  <si>
    <t>220110401U00</t>
  </si>
  <si>
    <t>Mtž smršť koncovka na zemní kabel</t>
  </si>
  <si>
    <t>210021055U00</t>
  </si>
  <si>
    <t>Mtž příchytka kov Sonap -40mm</t>
  </si>
  <si>
    <t>210100001R00</t>
  </si>
  <si>
    <t>Ukončení vodičů  v rozvaděči včetně zapojení a vodičové koncovky,  , průřez do 2,5 mm2</t>
  </si>
  <si>
    <t>210100151U00</t>
  </si>
  <si>
    <t>Ukončení kabelů páska žíly 4x16mm2</t>
  </si>
  <si>
    <t>210120001R00</t>
  </si>
  <si>
    <t>Montáž pojistky závitové s předním přívodem do 500 V včetně pojistkové hlavice, vložek, styčných, kroužků a zapojení,  , E 27, do 25 A</t>
  </si>
  <si>
    <t>Mtž skříň rozpojovací RF</t>
  </si>
  <si>
    <t>POL12_1</t>
  </si>
  <si>
    <t>210202011R00</t>
  </si>
  <si>
    <t>Svítidla a osvětlovací zařízení svítidlo výbojkové, 150 W, sodíková vysokotlaká výbojka (SHC) na, výložník</t>
  </si>
  <si>
    <t>210204011RS2</t>
  </si>
  <si>
    <t>Svítidla a osvětlovací zařízení Montáž stožáru veřejného osvětlení uličního, ocelového, délky do 12, m, včetně nákladů na autojeřáb</t>
  </si>
  <si>
    <t>210204103RS2</t>
  </si>
  <si>
    <t>Svítidla a osvětlovací zařízení Montáž ocelového výložníku jednoramenného, na ocelový sloup,, hmotnost výložníku do 35 kg, včetně nákladů na montážní plošinu</t>
  </si>
  <si>
    <t>210204201R00</t>
  </si>
  <si>
    <t>Svítidla a osvětlovací zařízení Montáž stožárové elektrovýzbroje pro 1 okruh</t>
  </si>
  <si>
    <t>210220022R00</t>
  </si>
  <si>
    <t>Montáž uzemňovacího vedení v zemi, včetně svorek, propojení a izolace spojů, z drátů ocelových, pozinkovaných  (FeZn), průměru do 10 mm,</t>
  </si>
  <si>
    <t>210220301R00</t>
  </si>
  <si>
    <t>Montáž svorky hromosvodové do dvou šroubů</t>
  </si>
  <si>
    <t>210270801R00</t>
  </si>
  <si>
    <t>Štítek kabelový označ.-PVC 4x8cm/15-20 znaků/</t>
  </si>
  <si>
    <t>210800529R00</t>
  </si>
  <si>
    <t>Montáž vodiče H07V-U (CY), 16 mm2, uloženého volně,</t>
  </si>
  <si>
    <t>210810005R00</t>
  </si>
  <si>
    <t>Montáž kabelu CYKY 750 V, 3 x 1,5 mm2, volně uloženého</t>
  </si>
  <si>
    <t>210810014R00</t>
  </si>
  <si>
    <t>Montáž kabelu CYKY 750 V, 4 x 16 mm2, volně uloženého</t>
  </si>
  <si>
    <t>210950201R00</t>
  </si>
  <si>
    <t>Vodiče, šňůry a kabely hliníkové příplatek na zatahování kabelů do tvárnicových tras s komorami nebo, do kolektorů, váha kabelu do, 0,75 kg,</t>
  </si>
  <si>
    <t>740991200R00</t>
  </si>
  <si>
    <t>Celkova prohlid elrozvodu-500tis kc</t>
  </si>
  <si>
    <t>460010024RT3</t>
  </si>
  <si>
    <t>Vytýčení kabelové trasy v zastavěném prostoru, délka trasy do 1000 m</t>
  </si>
  <si>
    <t>km</t>
  </si>
  <si>
    <t>460030011RT2</t>
  </si>
  <si>
    <t>Sejmutí drnu, z ploch středně zatravněných</t>
  </si>
  <si>
    <t>460030021RT1</t>
  </si>
  <si>
    <t>Odstranění dřevit. porostu - měkký, středně hustý, z plochy do 5 m2</t>
  </si>
  <si>
    <t>460030039U00</t>
  </si>
  <si>
    <t>Rozebrání zámk dlažba písek sucho</t>
  </si>
  <si>
    <t>460030061R00</t>
  </si>
  <si>
    <t>Kladení dlažby do lože z písku</t>
  </si>
  <si>
    <t>460030061RT1</t>
  </si>
  <si>
    <t>Kladení dlažby do lože z písku, včetně dodávky dlaždic HBB 30/30/4</t>
  </si>
  <si>
    <t>460200143RT2</t>
  </si>
  <si>
    <t>Výkop kabelové rýhy 35/60 cm  hor.3, ruční výkop rýhy</t>
  </si>
  <si>
    <t>460030071RT3</t>
  </si>
  <si>
    <t>Bourání živičných povrchů tl. vrstvy do 5 cm, v ploše nad 10 m2</t>
  </si>
  <si>
    <t>460030081RT1</t>
  </si>
  <si>
    <t>Řezání spáry v asfaltu nebo betonu, v tloušťce vrstvy do 5 cm</t>
  </si>
  <si>
    <t>460030172U00</t>
  </si>
  <si>
    <t>Odstranění krytu ze živice -10cm</t>
  </si>
  <si>
    <t>460030182U00</t>
  </si>
  <si>
    <t>Odstranění podklad betonový -15cm</t>
  </si>
  <si>
    <t>460050703RT1</t>
  </si>
  <si>
    <t>Jáma do 2 m3 pro stožár veřejného osvětlení, hor.3, ruční výkop jámy</t>
  </si>
  <si>
    <t>460100044R00</t>
  </si>
  <si>
    <t>Pouzdrový základ "Zelený utopenec" 800x800,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</si>
  <si>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</si>
  <si>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</si>
  <si>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</si>
  <si>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</si>
  <si>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</si>
  <si>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3 - 4, upěchování a úprava povrchu</t>
  </si>
  <si>
    <t>460120082RT1</t>
  </si>
  <si>
    <t>Násyp zeminy, hornina třídy 3-4, složení, rozprost. a udusání zeminy</t>
  </si>
  <si>
    <t>460420018RT1</t>
  </si>
  <si>
    <t>Zřízení kabelového lože v rýze š.do 35 cm z písku,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</si>
  <si>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</si>
  <si>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</si>
  <si>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</si>
  <si>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</si>
  <si>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</si>
  <si>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cm, fólie PVC šířka 33 cm</t>
  </si>
  <si>
    <t>460510031R00</t>
  </si>
  <si>
    <t>Kabelový prostup z plastových trub, D 110/6,3 mm</t>
  </si>
  <si>
    <t>460560143RT1</t>
  </si>
  <si>
    <t>Zához rýhy 35/60 cm, hornina třídy 3, ruční zához rýhy</t>
  </si>
  <si>
    <t>460600001RT8</t>
  </si>
  <si>
    <t>Naložení a odvoz zeminy, odvoz na vzdálenost 10000 m</t>
  </si>
  <si>
    <t>460600061U00</t>
  </si>
  <si>
    <t>Odvoz suti -1km</t>
  </si>
  <si>
    <t>199000000R00</t>
  </si>
  <si>
    <t>Poplatek za skládku suti</t>
  </si>
  <si>
    <t>460620006RT1</t>
  </si>
  <si>
    <t>Osetí povrchu trávou, včetně dodávky osiva</t>
  </si>
  <si>
    <t>460620011RT1</t>
  </si>
  <si>
    <t>Provizorní úprava terénu v přírodní hornině 1, ruční vyrovnání a zhutnění</t>
  </si>
  <si>
    <t>572942112R00</t>
  </si>
  <si>
    <t>Vyspravení krytu po překopech pro inženýrské sítě litým asfaltem, po zhutnění tloušťky přes  40 do, 60 mm</t>
  </si>
  <si>
    <t>578142121R00</t>
  </si>
  <si>
    <t>Litý asfalt z kameniva v pruhu šířky přes 3 m, jemnozrnný, tloušťky 40 mm</t>
  </si>
  <si>
    <t>578901111R00</t>
  </si>
  <si>
    <t>Zdrsňovací posyp litého asfaltu v množství 4 kg/m2</t>
  </si>
  <si>
    <t>460650012RT2</t>
  </si>
  <si>
    <t>Podkladová vrstva ze štěrkodrtě tl.8 cm, ze štěrkodrti  tl. 8 cm</t>
  </si>
  <si>
    <t>460650016RT1</t>
  </si>
  <si>
    <t>Podkladová vrstva z betonu, z betonu prostého C -/7,5</t>
  </si>
  <si>
    <t>DOP</t>
  </si>
  <si>
    <t>Goedetické zaměření  do 1000 m</t>
  </si>
  <si>
    <t>ks</t>
  </si>
  <si>
    <t>POL3_0</t>
  </si>
  <si>
    <t>Doprava materiálu, naložení a vyložení</t>
  </si>
  <si>
    <t>kompl.</t>
  </si>
  <si>
    <t>005124010R</t>
  </si>
  <si>
    <t>Koordinační činnost</t>
  </si>
  <si>
    <t>210204123R00</t>
  </si>
  <si>
    <t>Svítidla a osvětlovací zařízení Montáž stožárové patice sklolaminátové,</t>
  </si>
  <si>
    <t>210191543Rxx</t>
  </si>
  <si>
    <t>M210001</t>
  </si>
  <si>
    <t>Přeložka NN dle PD</t>
  </si>
  <si>
    <t>bm</t>
  </si>
  <si>
    <t>kompletní dodávka a montáž vč. všech vedlejších a ostatních nákladů</t>
  </si>
  <si>
    <t>132201210R00</t>
  </si>
  <si>
    <t>Hloubení rýh šířky přes 60 do 200 cm do 50 m3, v hornině 3, hloubení strojně</t>
  </si>
  <si>
    <t>132201219R00</t>
  </si>
  <si>
    <t>Hloubení rýh šířky přes 60 do 200 cm příplatek za lepivost, v hornině 3,</t>
  </si>
  <si>
    <t>162601102R00</t>
  </si>
  <si>
    <t>Vodorovné přemístění výkopku z horniny 1 až 4, na vzdálenost přes 4 000  do 5 000 m</t>
  </si>
  <si>
    <t>cenavlastní</t>
  </si>
  <si>
    <t>Bet.základ pod pítko</t>
  </si>
  <si>
    <t>721176224R00</t>
  </si>
  <si>
    <t>Potrubí KG svodné (ležaté) v zemi vnější průměr D 160 mm, tloušťka stěny 4,0 mm, DN 150</t>
  </si>
  <si>
    <t>721176102xxx</t>
  </si>
  <si>
    <t>Potrubí HT připojovací vnější průměr D 40 mm, tloušťka stěny 1,8 mm, DN 40, PERFOROVANÉ !!!!!</t>
  </si>
  <si>
    <t>212971110R00</t>
  </si>
  <si>
    <t>Zřízení opláštění odvod. trativodů z geotextilie o sklonu do 2,5,</t>
  </si>
  <si>
    <t>998721101R00</t>
  </si>
  <si>
    <t>Přesun hmot pro vnitřní kanalizaci v objektech výšky do 6 m</t>
  </si>
  <si>
    <t xml:space="preserve">12,13,14, : </t>
  </si>
  <si>
    <t>Součet: : 0,02720</t>
  </si>
  <si>
    <t>722130233R00</t>
  </si>
  <si>
    <t>Potrubí z ocelových trubek závitových pozinkovaných DN 25, svařovaných 11 343,  , včetně dodávky, materiálu</t>
  </si>
  <si>
    <t>734291113R00</t>
  </si>
  <si>
    <t>Kohout kulový, napouštěcí a vypouštěcí, mosazný, DN 15, PN 10, včetně dodávky materiálu</t>
  </si>
  <si>
    <t>722231074</t>
  </si>
  <si>
    <t>Ventil zpetný G 1</t>
  </si>
  <si>
    <t>722232045</t>
  </si>
  <si>
    <t>Kulový kohout s páčkou, G 1</t>
  </si>
  <si>
    <t>722262212</t>
  </si>
  <si>
    <t>Vodomer do 30 st.C zavitovy, G 1/2 QN 1,5</t>
  </si>
  <si>
    <t>722290226R00</t>
  </si>
  <si>
    <t>Dílčí tlakové zkoušky vodovodního potrubí závitového, do DN 50</t>
  </si>
  <si>
    <t>Potrubi PE 32x3,0 SDR 11</t>
  </si>
  <si>
    <t>POL12_0</t>
  </si>
  <si>
    <t>Přechod ISIFLO 32x1"</t>
  </si>
  <si>
    <t>Výstražná folie a signal.vodič</t>
  </si>
  <si>
    <t>M+D pítka  hranaté atyp s miskou</t>
  </si>
  <si>
    <t>Dopojení pítka</t>
  </si>
  <si>
    <t>Napojení ve stávající  šachtě.</t>
  </si>
  <si>
    <t>Vodoměrná šachta 1200x900 plast.</t>
  </si>
  <si>
    <t>Montáž vodoměrné šachty</t>
  </si>
  <si>
    <t>Podkl.deska pod vodoměrnou šachtu</t>
  </si>
  <si>
    <t>998722101R00</t>
  </si>
  <si>
    <t>Přesun hmot pro vnitřní vodovod v objektech výšky do 6 m</t>
  </si>
  <si>
    <t xml:space="preserve">16,21, : </t>
  </si>
  <si>
    <t>Součet: : 0,02022</t>
  </si>
  <si>
    <t>451541111</t>
  </si>
  <si>
    <t>LOZE VYKOPU ZE STERKODRTE, ( kačírek)</t>
  </si>
  <si>
    <t>M3</t>
  </si>
  <si>
    <t>451573111</t>
  </si>
  <si>
    <t>LOŽE POD POTRUBÍ ZE ŠP</t>
  </si>
  <si>
    <t>Koordinace stavebních a technologických dodávek stavby.</t>
  </si>
  <si>
    <t>110001111U0S</t>
  </si>
  <si>
    <t>Vytyčení sítí před započetím prací</t>
  </si>
  <si>
    <t>kpl</t>
  </si>
  <si>
    <t>111201101R00</t>
  </si>
  <si>
    <t>Odstranění křovin a stromů o průměru do 10 cm při celkové ploše do 1 000 m2</t>
  </si>
  <si>
    <t>111251111R00</t>
  </si>
  <si>
    <t>Drcení ořezaných větví průměr do 100 mm</t>
  </si>
  <si>
    <t>112101101R00</t>
  </si>
  <si>
    <t>Kácení stromů listnatých o průměru kmene přes 100 do 300 mm</t>
  </si>
  <si>
    <t>112101114R00</t>
  </si>
  <si>
    <t>Pokácení stromu listnaté, průměr přes 400 do 500 mm, v rovině nebo na svahu do 1:5</t>
  </si>
  <si>
    <t>112101116R00</t>
  </si>
  <si>
    <t>Pokácení stromu listnaté, průměr přes 600 do 700 mm, v rovině nebo na svahu do 1:5</t>
  </si>
  <si>
    <t>112101118R00</t>
  </si>
  <si>
    <t>Pokácení stromu listnaté, průměr přes 800 do 900 mm, v rovině nebo na svahu do 1:5</t>
  </si>
  <si>
    <t>112101119R00</t>
  </si>
  <si>
    <t>Pokácení stromu listnaté, průměr přes 900 do 1000 mm, v rovině nebo na svahu do 1:5</t>
  </si>
  <si>
    <t>112101121R00</t>
  </si>
  <si>
    <t>Kácení stromů jehličnatých bez odkornění o průměru přes 100 do 300 mm</t>
  </si>
  <si>
    <t>112101122R00</t>
  </si>
  <si>
    <t>Kácení stromů jehličnatých bez odkornění o průměru přes 300 do 500 mm</t>
  </si>
  <si>
    <t>112201101RT1</t>
  </si>
  <si>
    <t>Odstranění pařezů pod úrovní, o průměru 10 - 30 cm, odstřelením</t>
  </si>
  <si>
    <t>do 100 mm : 1</t>
  </si>
  <si>
    <t>do 300mm : 3</t>
  </si>
  <si>
    <t>112201102RT1</t>
  </si>
  <si>
    <t>Odstranění pařezů pod úrovní, o průměru 30 - 50 cm, odstřelením</t>
  </si>
  <si>
    <t>112201103RT1</t>
  </si>
  <si>
    <t>Odstranění pařezů pod úrovní, o průměru 50 - 70 cm, odstřelením</t>
  </si>
  <si>
    <t>112201104RT1</t>
  </si>
  <si>
    <t>Odstranění pařezů pod úrovní, o průměru 70 - 90 cm, odstřelením</t>
  </si>
  <si>
    <t>112201105RT1</t>
  </si>
  <si>
    <t>Odstranění pařezů o průměru  D 1000-mm vytrháním nebo odstřelením,s přesekáním kořenů</t>
  </si>
  <si>
    <t>112201112R00</t>
  </si>
  <si>
    <t>Odstranění pařezu průměr přes 200 do 300 mm, v rovině nebo na svahu do 1:5</t>
  </si>
  <si>
    <t>stávajících starších pařezů,vykopáním nebo odstřelením : 7</t>
  </si>
  <si>
    <t xml:space="preserve">s přesekáním kořenů : </t>
  </si>
  <si>
    <t>112201114R00</t>
  </si>
  <si>
    <t>Odstranění pařezu průměr přes 400 do 500 mm, v rovině nebo na svahu do 1:5</t>
  </si>
  <si>
    <t>stávajících starších pařezů,vykopáním nebo odstřelením, : 8</t>
  </si>
  <si>
    <t>161201398U0R</t>
  </si>
  <si>
    <t>Přemístění dřevin do místa zpracování štěpkováním do 100m</t>
  </si>
  <si>
    <t>161201399R00</t>
  </si>
  <si>
    <t>Dřevní hmota drcená odvoz na deponii do 5000 m</t>
  </si>
  <si>
    <t>162301411R00</t>
  </si>
  <si>
    <t>Vodorovné přemístění větví, kmenů, nebo pařezů kmenů stromů listnatých, průměru kmene přes 100 do, 300 mm, na vzdálenost do 5 000 m</t>
  </si>
  <si>
    <t>162301412R00</t>
  </si>
  <si>
    <t>Vodorovné přemístění větví, kmenů, nebo pařezů kmenů stromů listnatých, průměru kmene přes 300 do, 500 mm, na vzdálenost do 5 000 m</t>
  </si>
  <si>
    <t>162301413R00</t>
  </si>
  <si>
    <t>Vodorovné přemístění větví, kmenů, nebo pařezů kmenů stromů listnatých, průměru kmene přes 500 do, 700 mm, na vzdálenost do 5 000 m</t>
  </si>
  <si>
    <t>162301414R00</t>
  </si>
  <si>
    <t>Vodorovné přemístění větví, kmenů, nebo pařezů kmenů stromů listnatých, průměru kmene přes 700 do, 900 mm, na vzdálenost do 5 000 m</t>
  </si>
  <si>
    <t>162301414RT1</t>
  </si>
  <si>
    <t>Vod.přemístění kmenů listnatých, D100cm  do 5000 m</t>
  </si>
  <si>
    <t>162301415R00</t>
  </si>
  <si>
    <t>Vodorovné přemístění větví, kmenů, nebo pařezů kmenů stromů jehličnatých, průměru kmene přes 100 do, 300 mm, na vzdálenost do 5 000 m</t>
  </si>
  <si>
    <t>162301416R00</t>
  </si>
  <si>
    <t>Vodorovné přemístění větví, kmenů, nebo pařezů kmenů stromů jehličnatých, průměru kmene přes 300 do, 500 mm, na vzdálenost do 5 000 m</t>
  </si>
  <si>
    <t>162301421R00</t>
  </si>
  <si>
    <t>Vodorovné přemístění větví, kmenů, nebo pařezů pařezů, průměru kmene přes 100 do 300 mm, na, vzdálenost do 5 000 m</t>
  </si>
  <si>
    <t>4+7</t>
  </si>
  <si>
    <t>162301422R00</t>
  </si>
  <si>
    <t>Vodorovné přemístění větví, kmenů, nebo pařezů pařezů, průměru kmene přes 300 do 500 mm, na, vzdálenost do 5 000 m</t>
  </si>
  <si>
    <t>8+8</t>
  </si>
  <si>
    <t>162301423R00</t>
  </si>
  <si>
    <t>Vodorovné přemístění větví, kmenů, nebo pařezů pařezů, průměru kmene přes 500 do 700 mm, na, vzdálenost do 5 000 m</t>
  </si>
  <si>
    <t>162301424R00</t>
  </si>
  <si>
    <t>Vodorovné přemístění větví, kmenů, nebo pařezů pařezů, průměru kmene přes 700 do 900 mm, na, vzdálenost do 5 000 m</t>
  </si>
  <si>
    <t>D 90 cm : 1</t>
  </si>
  <si>
    <t>D 100 cm : 1</t>
  </si>
  <si>
    <t>181301114R00</t>
  </si>
  <si>
    <t>Rozprostření a urovnání ornice v rovině v souvislé ploše přes 500 m2, tloušťka vrstvy přes 200 do, 250 mm</t>
  </si>
  <si>
    <t>200*4</t>
  </si>
  <si>
    <t>181309999RT</t>
  </si>
  <si>
    <t>Poplatek za spalovnu dřeviny</t>
  </si>
  <si>
    <t>POL13_0</t>
  </si>
  <si>
    <t>0,3+5,8+4,6+5+5,1+0,9+3,1+6,2</t>
  </si>
  <si>
    <t>181101101R00</t>
  </si>
  <si>
    <t>Úprava pláně v zářezech v hor. 1-4, bez zhutnění</t>
  </si>
  <si>
    <t>182303111R0T</t>
  </si>
  <si>
    <t>Doplnění ornice tl. do 25 cm v rovině</t>
  </si>
  <si>
    <t>na plochách po rušených konstrukcích+doplnění do : 200*0,5</t>
  </si>
  <si>
    <t xml:space="preserve">stávajících ploch trávníků vč.dodávka a dovozu : </t>
  </si>
  <si>
    <t xml:space="preserve">předpoklad cca 50 procent ze skrývky na místě : </t>
  </si>
  <si>
    <t>183402112R0T</t>
  </si>
  <si>
    <t>Rozrušení půdy ,nakypření ulehlé zeminy, odstranění stávajících drnů,s odvozem odpadu</t>
  </si>
  <si>
    <t>184502114R0T</t>
  </si>
  <si>
    <t>Vyzvednutí dřeviny k přesaz.,bal do 70 cm, vč.přesazení a dodávky kůlů</t>
  </si>
  <si>
    <t>přesazovací jáma 0,4m3,hydroabsorbent : 2</t>
  </si>
  <si>
    <t>184802111R00</t>
  </si>
  <si>
    <t>Chem. odplevelení před založ. postřikem, v rovině</t>
  </si>
  <si>
    <t>184805314U00</t>
  </si>
  <si>
    <t>Úprava stávajících stromů řezem</t>
  </si>
  <si>
    <t>113107163IU0</t>
  </si>
  <si>
    <t>Odstraň podklad -200m2 kam drc 30cm</t>
  </si>
  <si>
    <t>sníšená zemina : 30,66</t>
  </si>
  <si>
    <t>113107212R00</t>
  </si>
  <si>
    <t>Odstranění podkladu nad 200 m2,kam.těžené tl.20 cm</t>
  </si>
  <si>
    <t>RTS 15/ I</t>
  </si>
  <si>
    <t>122201401R00</t>
  </si>
  <si>
    <t>Vykopávky v zemnících na suchu v hornině 3 do 100 m3</t>
  </si>
  <si>
    <t>tl.25 cm pro petangue : 4*12*0,25</t>
  </si>
  <si>
    <t>dtto pro bezp.plochy z polyuretanu : 68*0,25</t>
  </si>
  <si>
    <t>plocha pro obrubníky : 674*0,22</t>
  </si>
  <si>
    <t>plocha pro česaný beton : 30,66*0,25</t>
  </si>
  <si>
    <t>hřiště a petag. : 29</t>
  </si>
  <si>
    <t>162701104R00</t>
  </si>
  <si>
    <t>Vodorovné přemístění výkopku z horniny 1 až 4, na vzdálenost přes 8 000  do 9 000 m</t>
  </si>
  <si>
    <t>674*0,22+29</t>
  </si>
  <si>
    <t>171204111R00</t>
  </si>
  <si>
    <t>Ulozeni sypaniny bez zhut na skl</t>
  </si>
  <si>
    <t>RTS 12/ II</t>
  </si>
  <si>
    <t>3m3 ponechat pro zpětné dosypy : 148,28-3+29</t>
  </si>
  <si>
    <t>174101102R00</t>
  </si>
  <si>
    <t>Zásyp sypaninou se zhutněním v uzavřených prostorách s urovnáním povrchu zásypu s ručním zhutněním</t>
  </si>
  <si>
    <t>rozprostření zemníny z plochy pro česaný beton : 30,66*0,25</t>
  </si>
  <si>
    <t>183101215R00</t>
  </si>
  <si>
    <t>Hloubení jamek s výměnou půdy na 50 % v rovině objem přes 0,125 do 0,4 m3</t>
  </si>
  <si>
    <t>184102125R00</t>
  </si>
  <si>
    <t>Výsadba dřevin s balem průměr přes 500 do 600 mm, na svahu přes 1:5 do 1:2,</t>
  </si>
  <si>
    <t>184202112R00</t>
  </si>
  <si>
    <t>Ukotvení dřeviny kůly D do 10 cm, dl. do 3 m</t>
  </si>
  <si>
    <t>184804111R00</t>
  </si>
  <si>
    <t>Ochrana dřevin před okusem zvěří ochrana z rákosu v rovině,</t>
  </si>
  <si>
    <t>184921093R00</t>
  </si>
  <si>
    <t>Mulčování tloušťka přes 50 do 100 mm, v rovině nebo na svahu do 1:5</t>
  </si>
  <si>
    <t>185804312R00</t>
  </si>
  <si>
    <t>Zalití rostlin vodou plocha přes 20 m2,</t>
  </si>
  <si>
    <t>80l/strom : 66*0,08</t>
  </si>
  <si>
    <t>639571311R00</t>
  </si>
  <si>
    <t>Textilie proti prorůstání 45 g/m2</t>
  </si>
  <si>
    <t xml:space="preserve">dodávka a uložení dělené geotextilie,syntetika pod kořenový : </t>
  </si>
  <si>
    <t>bal stromů pro udržení vláhy : 99</t>
  </si>
  <si>
    <t>184004722R00</t>
  </si>
  <si>
    <t>Výsadba sazenic keřů bez balu, výšky do 60 cm</t>
  </si>
  <si>
    <t>15ks/strom : 66*15</t>
  </si>
  <si>
    <t>184004724R00</t>
  </si>
  <si>
    <t>půdní kondicioner stromy</t>
  </si>
  <si>
    <t>kg</t>
  </si>
  <si>
    <t>0,5 kg/strom : 66*0,5</t>
  </si>
  <si>
    <t>185100100RR</t>
  </si>
  <si>
    <t>Údržba dřevin po dobu 36 měsíců</t>
  </si>
  <si>
    <t>0260001</t>
  </si>
  <si>
    <t>Carpinus betulus /obv.km 14 - 16 cm/</t>
  </si>
  <si>
    <t>0260002</t>
  </si>
  <si>
    <t>Prunus avium  Plena obv.kmene 14 -16 cm</t>
  </si>
  <si>
    <t>0260003</t>
  </si>
  <si>
    <t>Acer campestre / obv.km. 14 - 16 cm/</t>
  </si>
  <si>
    <t>0260004</t>
  </si>
  <si>
    <t>Amelanchier arborea"Robin Hill/obv.km.12 - 14 cm/</t>
  </si>
  <si>
    <t>0260005</t>
  </si>
  <si>
    <t>Acer pseudoplatanus,/obv.km 14-16 cm/</t>
  </si>
  <si>
    <t>0260006</t>
  </si>
  <si>
    <t>Magnolia stellata /vel 150 - 175 cm/</t>
  </si>
  <si>
    <t>0260007</t>
  </si>
  <si>
    <t>Prunus semulata"Kanzan"/ obv.km. 14 -16 cm/</t>
  </si>
  <si>
    <t>0260008</t>
  </si>
  <si>
    <t>Prunus Shirotae /obv.km.14 -16 cm/</t>
  </si>
  <si>
    <t>05217500R</t>
  </si>
  <si>
    <t>Kůl ke kotvení dřeviny,D60 mm,délka 2,5</t>
  </si>
  <si>
    <t>3ks/strom : 66*3</t>
  </si>
  <si>
    <t>10364300</t>
  </si>
  <si>
    <t>Zemina pro výsadbu stromů</t>
  </si>
  <si>
    <t>0,15m3/strom : 66*0,15</t>
  </si>
  <si>
    <t>10391100R</t>
  </si>
  <si>
    <t>Kůra mulčovací VL</t>
  </si>
  <si>
    <t>66*0,1</t>
  </si>
  <si>
    <t>709213401</t>
  </si>
  <si>
    <t>chránička z bambusu</t>
  </si>
  <si>
    <t>183101212R00</t>
  </si>
  <si>
    <t>Hloubení jamek s výměnou půdy na 50 % v rovině objem přes 0,01 do 0,02 m3</t>
  </si>
  <si>
    <t>183104133R00</t>
  </si>
  <si>
    <t>Hloubení rýh bez výměny půdy šířka přes 800 do 1300 mm, hloubka do 700 mm, v rovině nebo na svahu do, 1:5</t>
  </si>
  <si>
    <t>183403131R00</t>
  </si>
  <si>
    <t>Obdělávání půdy rytím půdy hloubky do 200 mm, v hornině 1 až 2, v rovině nebo na svahu 1:5</t>
  </si>
  <si>
    <t>184102111R00</t>
  </si>
  <si>
    <t>Výsadba dřevin s balem průměr přes 100 do 200 mm, v rovině nebo na svahu do 1:5,</t>
  </si>
  <si>
    <t>184921094R00</t>
  </si>
  <si>
    <t>Mulčování tloušťka přes 50 do 100 mm, na svahu přes 1:5 do 1:2</t>
  </si>
  <si>
    <t>štěpkou z prořezů a asanací v místě : 64</t>
  </si>
  <si>
    <t>5l/rostlina : 189*0,005</t>
  </si>
  <si>
    <t>1ks/rostlina : 189*1</t>
  </si>
  <si>
    <t>půdní kondicioner keře</t>
  </si>
  <si>
    <t>0,05kg/rostlina : 189*0,05</t>
  </si>
  <si>
    <t>185100100RR1</t>
  </si>
  <si>
    <t>Údržba keřů po dobu 36 měsíců</t>
  </si>
  <si>
    <t>0265001</t>
  </si>
  <si>
    <t>Spiraea vanhoutii /v.60 - 80cm/</t>
  </si>
  <si>
    <t>0265002</t>
  </si>
  <si>
    <t>Hydrangea panniculata"Limelight"/v.60 - 80 cm/</t>
  </si>
  <si>
    <t>10391502R</t>
  </si>
  <si>
    <t>Doplnění zahradní zeminy do záhonu hortenzii (30kg/m2)</t>
  </si>
  <si>
    <t>10391550</t>
  </si>
  <si>
    <t>Dodávka jemné borky</t>
  </si>
  <si>
    <t>183101114R00</t>
  </si>
  <si>
    <t>Hloubení jamek bez výměny půdy v rovině objem přes 0,05 do 0,125 m3</t>
  </si>
  <si>
    <t>184102122R00</t>
  </si>
  <si>
    <t>Výsadba dřevin s balem průměr přes 200 do 300 mm, na svahu přes 1:5 do 1:2,</t>
  </si>
  <si>
    <t>184921093R0E</t>
  </si>
  <si>
    <t>Mulčování rostlin tl. do 0,05 m rovina a svah do 1:5/štěrk fr.8/16</t>
  </si>
  <si>
    <t>184921094RTT</t>
  </si>
  <si>
    <t>Mulčování rostlin tl. do 0,1 m, svah do 1:5 štěpkou z prořezu a asanací v  místě</t>
  </si>
  <si>
    <t>185804311R00</t>
  </si>
  <si>
    <t>Zalití rostlin vodou plocha do 20 m2,</t>
  </si>
  <si>
    <t>10l/dřevina : 0,01*2</t>
  </si>
  <si>
    <t>711491172RTR</t>
  </si>
  <si>
    <t>Uložení protikořenové folie š.100 cm</t>
  </si>
  <si>
    <t>181100100RR</t>
  </si>
  <si>
    <t>3 ks/dřevina : 2*3</t>
  </si>
  <si>
    <t>půdní kondicioner</t>
  </si>
  <si>
    <t>0,1kg/dřevina : 2*0,1</t>
  </si>
  <si>
    <t>02664100</t>
  </si>
  <si>
    <t>Parthenocissus quinquefolia"Engelmannii" /v.80 - 100 cm/</t>
  </si>
  <si>
    <t>62850170X</t>
  </si>
  <si>
    <t>Dodávka protikořenové folie</t>
  </si>
  <si>
    <t>12,96*1,05</t>
  </si>
  <si>
    <t>111211100U0R</t>
  </si>
  <si>
    <t>Pokos nově založeného trávníku s odvozem pokosené hmoty 2x</t>
  </si>
  <si>
    <t>180402112R00</t>
  </si>
  <si>
    <t>Založení trávníku parkový trávník, výsevem, na svahu přes 1:5 do 1:2</t>
  </si>
  <si>
    <t>nový trávník kolem pěšin z betonu,šlapáků a regenerace : 8450</t>
  </si>
  <si>
    <t xml:space="preserve">stávajícího trávníku(obnova trávníku výsevem) : </t>
  </si>
  <si>
    <t>183403253R00</t>
  </si>
  <si>
    <t>Obdělávání půdy hrabáním, na svahu přes 1:5 do 1:2</t>
  </si>
  <si>
    <t>183403261R00</t>
  </si>
  <si>
    <t>Obdělávání půdy válením, na svahu přes 1:5 do 1:2</t>
  </si>
  <si>
    <t>00572400R</t>
  </si>
  <si>
    <t>Směs travní parková I. běžná zátěž PROFI, á 25 kg</t>
  </si>
  <si>
    <t>273321611R0W</t>
  </si>
  <si>
    <t>Česaný beton-úprava povrchu C 30/37 (B 37)</t>
  </si>
  <si>
    <t>30,66*0,15</t>
  </si>
  <si>
    <t>Výztuž základových desek ze svařovaných sítí, průměr drátu  6,0, oka 100/100 mm KH30</t>
  </si>
  <si>
    <t>30,66*0,004*1,05</t>
  </si>
  <si>
    <t>275311125U00</t>
  </si>
  <si>
    <t>Základ patka prostý beton C16/20</t>
  </si>
  <si>
    <t>URS</t>
  </si>
  <si>
    <t>pod lavičky,pergolu a ostatní mobiliář : 4,56+(0,4*0,45*0,6)*3</t>
  </si>
  <si>
    <t>46464600</t>
  </si>
  <si>
    <t>Polyuretanový povrch s EPDM granuláty tl.35 mm</t>
  </si>
  <si>
    <t>spodní vrstva 24 mm+horní barevná vrstva tl.11mm : 68</t>
  </si>
  <si>
    <t xml:space="preserve">pod houp.hnízda,slon se skluzavkou,pruž.houpadlo koník : </t>
  </si>
  <si>
    <t>464571115R00</t>
  </si>
  <si>
    <t>mlatová plocha  na podkladu štěrkodrti tl.150 mm</t>
  </si>
  <si>
    <t>hřiště Petangue : 4*12</t>
  </si>
  <si>
    <t>561121111R00</t>
  </si>
  <si>
    <t>Zřízení podkladu z mechanicky zpevněné zeminy tloušťka po zhutnění  150 mm</t>
  </si>
  <si>
    <t>plocha +plocha pro česaný beton+hřiště Pet.+hřiště : 674+30,66+48+68</t>
  </si>
  <si>
    <t>564231111RT1</t>
  </si>
  <si>
    <t>Podklad ze štěrkodrťi po zhutnění tloušťky 10 cm</t>
  </si>
  <si>
    <t>vč.hřiště Pet. : 674+30,66+48</t>
  </si>
  <si>
    <t>564261111RT1</t>
  </si>
  <si>
    <t>Podklad ze štěrkodrťi po zhutnění tloušťky 20 cm</t>
  </si>
  <si>
    <t>hřiště : 68</t>
  </si>
  <si>
    <t>564721110R0R</t>
  </si>
  <si>
    <t>Podklad z kameniva drceného vel. 4-8 mm,tl. do 4cm Prosívka</t>
  </si>
  <si>
    <t>564801300U00</t>
  </si>
  <si>
    <t>Podklad patek štěrkodrti 15cm</t>
  </si>
  <si>
    <t>pergola : 0,3*0,3*8*0,15</t>
  </si>
  <si>
    <t>lavice atyp : 0,45*0,4*3*0,15</t>
  </si>
  <si>
    <t>ostatní mobiliař a lavičky,koše : 5,82</t>
  </si>
  <si>
    <t>591141111R00</t>
  </si>
  <si>
    <t>Kladení dlažby velké kostky, lože z MC tl. 5 cm</t>
  </si>
  <si>
    <t>599441111R00</t>
  </si>
  <si>
    <t>Vyplnění spár mezi silničními panely kamenivem těženým</t>
  </si>
  <si>
    <t>917712111RT2</t>
  </si>
  <si>
    <t>Osazení ležat. obrub. bet. bez opěr, lože z kamen., včetně obrubníku ABO 25 - 6  100/6/25</t>
  </si>
  <si>
    <t>RTS 14/ I</t>
  </si>
  <si>
    <t>4 ks do 1m2-upřesnit počty délky 100 a nebo 50 cm : 674*4</t>
  </si>
  <si>
    <t>952901411T00</t>
  </si>
  <si>
    <t>Vyčištění budov a ostatních objektů ostatních objektů (např. kanálů, zásobníků, kůlen apod.) -, vynesení zbytků stavebního rumu, kropení a 2 x zametení podlah, oprášení stěn a výplní otvorů</t>
  </si>
  <si>
    <t>jakékoliv výšky podlaží</t>
  </si>
  <si>
    <t>998231311R00</t>
  </si>
  <si>
    <t>Přesun hmot pro krajinářské a sadovnické úpravy přesun hmot pro sadovnické a krajinářské úpravy do, 5000 m vodorovně, bez svislého přesunu</t>
  </si>
  <si>
    <t>300,160-279,872</t>
  </si>
  <si>
    <t>998222012R00</t>
  </si>
  <si>
    <t>Přesun hmot, plochy pro tělovýchovu zpevněná plocha z kameniva,</t>
  </si>
  <si>
    <t>762123110R00</t>
  </si>
  <si>
    <t>Montáž konstrukce stěn z fošen, hranolů do 100 cm2</t>
  </si>
  <si>
    <t>vč.kotvících kolíků 4*4 cm L 40 cm : 32</t>
  </si>
  <si>
    <t xml:space="preserve">po 1 m : </t>
  </si>
  <si>
    <t>762712110RT2</t>
  </si>
  <si>
    <t>Prostorové vázané konstrukce z řeziva s dodávkou materiálu hraněného, z fošen, 6/14 cm</t>
  </si>
  <si>
    <t>vč spojovacích ocelových prvků viz PD vč.04 : 1</t>
  </si>
  <si>
    <t xml:space="preserve">a spodní stavby-výkopy,patky a osazení : </t>
  </si>
  <si>
    <t xml:space="preserve">vč.povrchové úpravy : </t>
  </si>
  <si>
    <t>762911113R00</t>
  </si>
  <si>
    <t>Impregnace řeziva máčením Bochemit OPTIMAL</t>
  </si>
  <si>
    <t>RTS 18/ I</t>
  </si>
  <si>
    <t>32*0,25*2</t>
  </si>
  <si>
    <t>60514088</t>
  </si>
  <si>
    <t>Fošna MD omít. II.jak.tl.5 dl. 400-600 š.17-24</t>
  </si>
  <si>
    <t>32*0,25*0,05</t>
  </si>
  <si>
    <t>998762202R00</t>
  </si>
  <si>
    <t>Přesun hmot pro konstrukce tesařské v objektech výšky do 12 m</t>
  </si>
  <si>
    <t xml:space="preserve">Ceny z položek s pořadovými čísly: : </t>
  </si>
  <si>
    <t xml:space="preserve">117,118,119,120, : </t>
  </si>
  <si>
    <t>Součet: : 79,86200</t>
  </si>
  <si>
    <t>767998105R00</t>
  </si>
  <si>
    <t>Výroba a montáž kov. atypických konstr. do 5 kg</t>
  </si>
  <si>
    <t>RTS 12/ I</t>
  </si>
  <si>
    <t>lem L profil 56/36/5 : 12,4*3,47*1,10</t>
  </si>
  <si>
    <t xml:space="preserve">žárově Pzn : </t>
  </si>
  <si>
    <t>936005213U0T</t>
  </si>
  <si>
    <t>Mtž houpačka-hnízdo</t>
  </si>
  <si>
    <t>936005222U0T</t>
  </si>
  <si>
    <t>Mtž  houpačka čtyřmístná</t>
  </si>
  <si>
    <t>936005231U0R</t>
  </si>
  <si>
    <t>Mtž pružinová houpačka jednomístná koník</t>
  </si>
  <si>
    <t>936005233U0Z</t>
  </si>
  <si>
    <t>Mtž pružinový prvek-krokodýl</t>
  </si>
  <si>
    <t>936005234U00</t>
  </si>
  <si>
    <t>Mtž průlezka slon se skluzavkou</t>
  </si>
  <si>
    <t>936104211U0T</t>
  </si>
  <si>
    <t>Mtž odpadkový koš do bet patky</t>
  </si>
  <si>
    <t>936124113U00</t>
  </si>
  <si>
    <t>Mtž stabil lavička šrouby+šachový stůl se sedáky</t>
  </si>
  <si>
    <t>7+6+1+2</t>
  </si>
  <si>
    <t>767 M.001</t>
  </si>
  <si>
    <t>Šachový stůl se sedáky</t>
  </si>
  <si>
    <t>767 M.002</t>
  </si>
  <si>
    <t>Typová lavice s opěradlem(1800x800) mat.akát</t>
  </si>
  <si>
    <t>viz. PD - výkres : 7</t>
  </si>
  <si>
    <t>767 M.003</t>
  </si>
  <si>
    <t>Typové křeslo s opěradlem</t>
  </si>
  <si>
    <t>767 M.004</t>
  </si>
  <si>
    <t>Atyp.lavice liniová,bez opěradla,akát rozměr 3000x400mm vč povrch.úpravy</t>
  </si>
  <si>
    <t>767 M.005</t>
  </si>
  <si>
    <t>Odpadkový koš</t>
  </si>
  <si>
    <t>767 M.006</t>
  </si>
  <si>
    <t>Herní prvky - houpačka hnízdo</t>
  </si>
  <si>
    <t>767 M.007</t>
  </si>
  <si>
    <t>Balanční pružinový prvek - krokodýl</t>
  </si>
  <si>
    <t>767 M.008</t>
  </si>
  <si>
    <t>Pružinové houpadlo koník</t>
  </si>
  <si>
    <t>767 M.009</t>
  </si>
  <si>
    <t>Průlezka-slon se skluzavkou</t>
  </si>
  <si>
    <t>767 M.010</t>
  </si>
  <si>
    <t>Pružinové houpadlo čtyřmístné</t>
  </si>
  <si>
    <t>767 M.011</t>
  </si>
  <si>
    <t>Zřízení pískoviště vč.podkladních beton.dlaždic 300x600x40mm,vč dodávky tříděného písku</t>
  </si>
  <si>
    <t>+ochranné sítě+zemní práce(výkop) : 1</t>
  </si>
  <si>
    <t xml:space="preserve">rozměr 2400x2400mm : </t>
  </si>
  <si>
    <t>767 M.012</t>
  </si>
  <si>
    <t>doprava mobiliáře,laviček a košů</t>
  </si>
  <si>
    <t>998767201R00</t>
  </si>
  <si>
    <t xml:space="preserve">122,123,124,125,126,127,128,129,130,131,132,133,134,135,136,137,138,139,140,141, : </t>
  </si>
  <si>
    <t>Součet: : 5242,77980</t>
  </si>
  <si>
    <t>9655 R.pol.</t>
  </si>
  <si>
    <t>Zbytkový materiál,kontejnery z dodávek zeleně, baly a ostatní odpadový materiál</t>
  </si>
  <si>
    <t>005121R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</si>
</sst>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3" fillId="0" borderId="0" xfId="0" applyNumberFormat="1" applyFont="1" applyAlignment="1">
      <alignment wrapTex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40</v>
      </c>
    </row>
    <row r="2" spans="1:7" ht="57.75" customHeight="1" x14ac:dyDescent="0.2">
      <c r="A2" s="73" t="s">
        <v>41</v>
      </c>
      <c r="B2" s="73"/>
      <c r="C2" s="73"/>
      <c r="D2" s="73"/>
      <c r="E2" s="73"/>
      <c r="F2" s="73"/>
      <c r="G2" s="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1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38</v>
      </c>
      <c r="B1" s="86" t="s">
        <v>4</v>
      </c>
      <c r="C1" s="87"/>
      <c r="D1" s="87"/>
      <c r="E1" s="87"/>
      <c r="F1" s="87"/>
      <c r="G1" s="87"/>
      <c r="H1" s="87"/>
      <c r="I1" s="87"/>
      <c r="J1" s="88"/>
    </row>
    <row r="2" spans="1:15" ht="36" customHeight="1" x14ac:dyDescent="0.2">
      <c r="A2" s="3"/>
      <c r="B2" s="100" t="s">
        <v>24</v>
      </c>
      <c r="C2" s="101"/>
      <c r="D2" s="102" t="s">
        <v>43</v>
      </c>
      <c r="E2" s="103" t="s">
        <v>44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1" t="s">
        <v>23</v>
      </c>
      <c r="C5" s="4"/>
      <c r="D5" s="116" t="s">
        <v>45</v>
      </c>
      <c r="E5" s="24"/>
      <c r="F5" s="24"/>
      <c r="G5" s="24"/>
      <c r="H5" s="26" t="s">
        <v>42</v>
      </c>
      <c r="I5" s="116" t="s">
        <v>49</v>
      </c>
      <c r="J5" s="10"/>
    </row>
    <row r="6" spans="1:15" ht="15.75" customHeight="1" x14ac:dyDescent="0.2">
      <c r="A6" s="3"/>
      <c r="B6" s="36"/>
      <c r="C6" s="24"/>
      <c r="D6" s="116" t="s">
        <v>46</v>
      </c>
      <c r="E6" s="24"/>
      <c r="F6" s="24"/>
      <c r="G6" s="24"/>
      <c r="H6" s="26" t="s">
        <v>36</v>
      </c>
      <c r="I6" s="116" t="s">
        <v>50</v>
      </c>
      <c r="J6" s="10"/>
    </row>
    <row r="7" spans="1:15" ht="15.75" customHeight="1" x14ac:dyDescent="0.2">
      <c r="A7" s="3"/>
      <c r="B7" s="37"/>
      <c r="C7" s="25"/>
      <c r="D7" s="118" t="s">
        <v>48</v>
      </c>
      <c r="E7" s="117" t="s">
        <v>47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21</v>
      </c>
      <c r="C8" s="4"/>
      <c r="D8" s="119" t="s">
        <v>51</v>
      </c>
      <c r="E8" s="4"/>
      <c r="F8" s="4"/>
      <c r="G8" s="40"/>
      <c r="H8" s="26" t="s">
        <v>42</v>
      </c>
      <c r="I8" s="116" t="s">
        <v>54</v>
      </c>
      <c r="J8" s="10"/>
    </row>
    <row r="9" spans="1:15" ht="15.75" hidden="1" customHeight="1" x14ac:dyDescent="0.2">
      <c r="A9" s="3"/>
      <c r="B9" s="3"/>
      <c r="C9" s="4"/>
      <c r="D9" s="119" t="s">
        <v>52</v>
      </c>
      <c r="E9" s="4"/>
      <c r="F9" s="4"/>
      <c r="G9" s="40"/>
      <c r="H9" s="26" t="s">
        <v>36</v>
      </c>
      <c r="I9" s="116" t="s">
        <v>55</v>
      </c>
      <c r="J9" s="10"/>
    </row>
    <row r="10" spans="1:15" ht="15.75" hidden="1" customHeight="1" x14ac:dyDescent="0.2">
      <c r="A10" s="3"/>
      <c r="B10" s="46"/>
      <c r="C10" s="25"/>
      <c r="D10" s="121" t="s">
        <v>48</v>
      </c>
      <c r="E10" s="120" t="s">
        <v>53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20</v>
      </c>
      <c r="C11" s="4"/>
      <c r="D11" s="122"/>
      <c r="E11" s="122"/>
      <c r="F11" s="122"/>
      <c r="G11" s="122"/>
      <c r="H11" s="26" t="s">
        <v>42</v>
      </c>
      <c r="I11" s="127"/>
      <c r="J11" s="10"/>
    </row>
    <row r="12" spans="1:15" ht="15.75" customHeight="1" x14ac:dyDescent="0.2">
      <c r="A12" s="3"/>
      <c r="B12" s="36"/>
      <c r="C12" s="24"/>
      <c r="D12" s="123"/>
      <c r="E12" s="123"/>
      <c r="F12" s="123"/>
      <c r="G12" s="123"/>
      <c r="H12" s="26" t="s">
        <v>36</v>
      </c>
      <c r="I12" s="127"/>
      <c r="J12" s="10"/>
    </row>
    <row r="13" spans="1:15" ht="15.75" customHeight="1" x14ac:dyDescent="0.2">
      <c r="A13" s="3"/>
      <c r="B13" s="37"/>
      <c r="C13" s="25"/>
      <c r="D13" s="126"/>
      <c r="E13" s="124"/>
      <c r="F13" s="125"/>
      <c r="G13" s="125"/>
      <c r="H13" s="27"/>
      <c r="I13" s="30"/>
      <c r="J13" s="45"/>
    </row>
    <row r="14" spans="1:15" ht="24" hidden="1" customHeight="1" x14ac:dyDescent="0.2">
      <c r="A14" s="3"/>
      <c r="B14" s="60" t="s">
        <v>22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34</v>
      </c>
      <c r="C15" s="66"/>
      <c r="D15" s="47"/>
      <c r="E15" s="92"/>
      <c r="F15" s="92"/>
      <c r="G15" s="93"/>
      <c r="H15" s="93"/>
      <c r="I15" s="93" t="s">
        <v>31</v>
      </c>
      <c r="J15" s="94"/>
    </row>
    <row r="16" spans="1:15" ht="23.25" customHeight="1" x14ac:dyDescent="0.2">
      <c r="A16" s="193" t="s">
        <v>26</v>
      </c>
      <c r="B16" s="51" t="s">
        <v>26</v>
      </c>
      <c r="C16" s="52"/>
      <c r="D16" s="53"/>
      <c r="E16" s="79"/>
      <c r="F16" s="80"/>
      <c r="G16" s="79"/>
      <c r="H16" s="80"/>
      <c r="I16" s="79">
        <f>SUMIF(F78:F110,A16,I78:I110)+SUMIF(F78:F110,"PSU",I78:I110)</f>
        <v>0</v>
      </c>
      <c r="J16" s="81"/>
    </row>
    <row r="17" spans="1:10" ht="23.25" customHeight="1" x14ac:dyDescent="0.2">
      <c r="A17" s="193" t="s">
        <v>27</v>
      </c>
      <c r="B17" s="51" t="s">
        <v>27</v>
      </c>
      <c r="C17" s="52"/>
      <c r="D17" s="53"/>
      <c r="E17" s="79"/>
      <c r="F17" s="80"/>
      <c r="G17" s="79"/>
      <c r="H17" s="80"/>
      <c r="I17" s="79">
        <f>SUMIF(F78:F110,A17,I78:I110)</f>
        <v>0</v>
      </c>
      <c r="J17" s="81"/>
    </row>
    <row r="18" spans="1:10" ht="23.25" customHeight="1" x14ac:dyDescent="0.2">
      <c r="A18" s="193" t="s">
        <v>28</v>
      </c>
      <c r="B18" s="51" t="s">
        <v>28</v>
      </c>
      <c r="C18" s="52"/>
      <c r="D18" s="53"/>
      <c r="E18" s="79"/>
      <c r="F18" s="80"/>
      <c r="G18" s="79"/>
      <c r="H18" s="80"/>
      <c r="I18" s="79">
        <f>SUMIF(F78:F110,A18,I78:I110)</f>
        <v>0</v>
      </c>
      <c r="J18" s="81"/>
    </row>
    <row r="19" spans="1:10" ht="23.25" customHeight="1" x14ac:dyDescent="0.2">
      <c r="A19" s="193" t="s">
        <v>150</v>
      </c>
      <c r="B19" s="51" t="s">
        <v>29</v>
      </c>
      <c r="C19" s="52"/>
      <c r="D19" s="53"/>
      <c r="E19" s="79"/>
      <c r="F19" s="80"/>
      <c r="G19" s="79"/>
      <c r="H19" s="80"/>
      <c r="I19" s="79">
        <f>SUMIF(F78:F110,A19,I78:I110)</f>
        <v>0</v>
      </c>
      <c r="J19" s="81"/>
    </row>
    <row r="20" spans="1:10" ht="23.25" customHeight="1" x14ac:dyDescent="0.2">
      <c r="A20" s="193" t="s">
        <v>151</v>
      </c>
      <c r="B20" s="51" t="s">
        <v>30</v>
      </c>
      <c r="C20" s="52"/>
      <c r="D20" s="53"/>
      <c r="E20" s="79"/>
      <c r="F20" s="80"/>
      <c r="G20" s="79"/>
      <c r="H20" s="80"/>
      <c r="I20" s="79">
        <f>SUMIF(F78:F110,A20,I78:I110)</f>
        <v>0</v>
      </c>
      <c r="J20" s="81"/>
    </row>
    <row r="21" spans="1:10" ht="23.25" customHeight="1" x14ac:dyDescent="0.2">
      <c r="A21" s="3"/>
      <c r="B21" s="68" t="s">
        <v>31</v>
      </c>
      <c r="C21" s="69"/>
      <c r="D21" s="70"/>
      <c r="E21" s="82"/>
      <c r="F21" s="95"/>
      <c r="G21" s="82"/>
      <c r="H21" s="95"/>
      <c r="I21" s="82">
        <f>SUM(I16:J20)</f>
        <v>0</v>
      </c>
      <c r="J21" s="83"/>
    </row>
    <row r="22" spans="1:10" ht="33" customHeight="1" x14ac:dyDescent="0.2">
      <c r="A22" s="3"/>
      <c r="B22" s="59" t="s">
        <v>35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/>
      <c r="B23" s="51" t="s">
        <v>13</v>
      </c>
      <c r="C23" s="52"/>
      <c r="D23" s="53"/>
      <c r="E23" s="54">
        <v>15</v>
      </c>
      <c r="F23" s="55" t="s">
        <v>0</v>
      </c>
      <c r="G23" s="77">
        <f>ZakladDPHSniVypocet</f>
        <v>0</v>
      </c>
      <c r="H23" s="78"/>
      <c r="I23" s="78"/>
      <c r="J23" s="56" t="str">
        <f t="shared" ref="J23:J28" si="0">Mena</f>
        <v>CZK</v>
      </c>
    </row>
    <row r="24" spans="1:10" ht="23.25" hidden="1" customHeight="1" x14ac:dyDescent="0.2">
      <c r="A24" s="3"/>
      <c r="B24" s="51" t="s">
        <v>14</v>
      </c>
      <c r="C24" s="52"/>
      <c r="D24" s="53"/>
      <c r="E24" s="54">
        <f>SazbaDPH1</f>
        <v>15</v>
      </c>
      <c r="F24" s="55" t="s">
        <v>0</v>
      </c>
      <c r="G24" s="75">
        <f>I23*E23/100</f>
        <v>0</v>
      </c>
      <c r="H24" s="76"/>
      <c r="I24" s="76"/>
      <c r="J24" s="56" t="str">
        <f t="shared" si="0"/>
        <v>CZK</v>
      </c>
    </row>
    <row r="25" spans="1:10" ht="23.25" customHeight="1" x14ac:dyDescent="0.2">
      <c r="A25" s="3"/>
      <c r="B25" s="51" t="s">
        <v>15</v>
      </c>
      <c r="C25" s="52"/>
      <c r="D25" s="53"/>
      <c r="E25" s="54">
        <v>21</v>
      </c>
      <c r="F25" s="55" t="s">
        <v>0</v>
      </c>
      <c r="G25" s="77">
        <f>ZakladDPHZaklVypocet</f>
        <v>0</v>
      </c>
      <c r="H25" s="78"/>
      <c r="I25" s="78"/>
      <c r="J25" s="56" t="str">
        <f t="shared" si="0"/>
        <v>CZK</v>
      </c>
    </row>
    <row r="26" spans="1:10" ht="23.25" hidden="1" customHeight="1" x14ac:dyDescent="0.2">
      <c r="A26" s="3"/>
      <c r="B26" s="43" t="s">
        <v>16</v>
      </c>
      <c r="C26" s="21"/>
      <c r="D26" s="17"/>
      <c r="E26" s="38">
        <f>SazbaDPH2</f>
        <v>21</v>
      </c>
      <c r="F26" s="39" t="s">
        <v>0</v>
      </c>
      <c r="G26" s="89">
        <f>I25*E25/100</f>
        <v>0</v>
      </c>
      <c r="H26" s="90"/>
      <c r="I26" s="90"/>
      <c r="J26" s="50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2" t="s">
        <v>5</v>
      </c>
      <c r="C27" s="19"/>
      <c r="D27" s="22"/>
      <c r="E27" s="19"/>
      <c r="F27" s="20"/>
      <c r="G27" s="91">
        <f>CenaCelkemBezDPH-(ZakladDPHSni+ZakladDPHZakl)</f>
        <v>0</v>
      </c>
      <c r="H27" s="91"/>
      <c r="I27" s="91"/>
      <c r="J27" s="57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6" t="s">
        <v>25</v>
      </c>
      <c r="C28" s="167"/>
      <c r="D28" s="167"/>
      <c r="E28" s="168"/>
      <c r="F28" s="169"/>
      <c r="G28" s="170">
        <f>IF(A28&gt;50, ROUNDUP(A27, 0), ROUNDDOWN(A27, 0))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3"/>
      <c r="B29" s="166" t="s">
        <v>37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92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12</v>
      </c>
      <c r="D32" s="34"/>
      <c r="E32" s="34"/>
      <c r="F32" s="18" t="s">
        <v>11</v>
      </c>
      <c r="G32" s="34"/>
      <c r="H32" s="35">
        <f ca="1">TODAY()</f>
        <v>43510</v>
      </c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84"/>
      <c r="E34" s="85"/>
      <c r="F34" s="29"/>
      <c r="G34" s="84"/>
      <c r="H34" s="85"/>
      <c r="I34" s="85"/>
      <c r="J34" s="33"/>
    </row>
    <row r="35" spans="1:10" ht="12.75" customHeight="1" x14ac:dyDescent="0.2">
      <c r="A35" s="3"/>
      <c r="B35" s="3"/>
      <c r="C35" s="4"/>
      <c r="D35" s="74" t="s">
        <v>2</v>
      </c>
      <c r="E35" s="74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17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39</v>
      </c>
      <c r="B38" s="136" t="s">
        <v>18</v>
      </c>
      <c r="C38" s="137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1" t="s">
        <v>1</v>
      </c>
      <c r="J38" s="142" t="s">
        <v>0</v>
      </c>
    </row>
    <row r="39" spans="1:10" ht="25.5" hidden="1" customHeight="1" x14ac:dyDescent="0.2">
      <c r="A39" s="132">
        <v>1</v>
      </c>
      <c r="B39" s="143" t="s">
        <v>56</v>
      </c>
      <c r="C39" s="144"/>
      <c r="D39" s="145"/>
      <c r="E39" s="145"/>
      <c r="F39" s="146">
        <f>'SO 101 1 Pol'!AE226+'SO 101 2 Pol'!AE191+'SO 101 3 Pol'!AE17+'SO 102 1 Pol'!AE218+'SO 102 2 Pol'!AE192+'SO 102 3 Pol'!AE206+'SO 102 4 Pol'!AE202+'SO 102 4_4A Pol'!AE136+'SO 102 5 Pol'!AE17+'SO 301 1 Pol'!AE377+'SO 302 1 Pol'!AE288+'SO 401 1 Pol'!AE79+'SO 401 2 Pol'!AE14+'SO 402 1 Pol'!AE80+'SO 402 2 Pol'!AE14+'SO 403 1 Pol'!AE81+'SO 403 2 Pol'!AE14+'SO 411 1 Pol'!AE12+'SO 603 1 Pol'!AE55+'SO 603 2 Pol'!AE19+'SO 801 - 803 1 Pol'!AE247</f>
        <v>0</v>
      </c>
      <c r="G39" s="147">
        <f>'SO 101 1 Pol'!AF226+'SO 101 2 Pol'!AF191+'SO 101 3 Pol'!AF17+'SO 102 1 Pol'!AF218+'SO 102 2 Pol'!AF192+'SO 102 3 Pol'!AF206+'SO 102 4 Pol'!AF202+'SO 102 4_4A Pol'!AF136+'SO 102 5 Pol'!AF17+'SO 301 1 Pol'!AF377+'SO 302 1 Pol'!AF288+'SO 401 1 Pol'!AF79+'SO 401 2 Pol'!AF14+'SO 402 1 Pol'!AF80+'SO 402 2 Pol'!AF14+'SO 403 1 Pol'!AF81+'SO 403 2 Pol'!AF14+'SO 411 1 Pol'!AF12+'SO 603 1 Pol'!AF55+'SO 603 2 Pol'!AF19+'SO 801 - 803 1 Pol'!AF247</f>
        <v>0</v>
      </c>
      <c r="H39" s="148"/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2">
        <v>2</v>
      </c>
      <c r="B40" s="151" t="s">
        <v>57</v>
      </c>
      <c r="C40" s="152" t="s">
        <v>58</v>
      </c>
      <c r="D40" s="153"/>
      <c r="E40" s="153"/>
      <c r="F40" s="154">
        <f>'SO 101 1 Pol'!AE226+'SO 101 2 Pol'!AE191+'SO 101 3 Pol'!AE17</f>
        <v>0</v>
      </c>
      <c r="G40" s="155">
        <f>'SO 101 1 Pol'!AF226+'SO 101 2 Pol'!AF191+'SO 101 3 Pol'!AF17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2">
        <v>3</v>
      </c>
      <c r="B41" s="158" t="s">
        <v>59</v>
      </c>
      <c r="C41" s="144" t="s">
        <v>60</v>
      </c>
      <c r="D41" s="145"/>
      <c r="E41" s="145"/>
      <c r="F41" s="159">
        <f>'SO 101 1 Pol'!AE226</f>
        <v>0</v>
      </c>
      <c r="G41" s="148">
        <f>'SO 101 1 Pol'!AF226</f>
        <v>0</v>
      </c>
      <c r="H41" s="148"/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2">
        <v>3</v>
      </c>
      <c r="B42" s="158" t="s">
        <v>61</v>
      </c>
      <c r="C42" s="144" t="s">
        <v>62</v>
      </c>
      <c r="D42" s="145"/>
      <c r="E42" s="145"/>
      <c r="F42" s="159">
        <f>'SO 101 2 Pol'!AE191</f>
        <v>0</v>
      </c>
      <c r="G42" s="148">
        <f>'SO 101 2 Pol'!AF191</f>
        <v>0</v>
      </c>
      <c r="H42" s="148"/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2">
        <v>3</v>
      </c>
      <c r="B43" s="158" t="s">
        <v>63</v>
      </c>
      <c r="C43" s="144" t="s">
        <v>64</v>
      </c>
      <c r="D43" s="145"/>
      <c r="E43" s="145"/>
      <c r="F43" s="159">
        <f>'SO 101 3 Pol'!AE17</f>
        <v>0</v>
      </c>
      <c r="G43" s="148">
        <f>'SO 101 3 Pol'!AF17</f>
        <v>0</v>
      </c>
      <c r="H43" s="148"/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2">
        <v>2</v>
      </c>
      <c r="B44" s="151" t="s">
        <v>65</v>
      </c>
      <c r="C44" s="152" t="s">
        <v>66</v>
      </c>
      <c r="D44" s="153"/>
      <c r="E44" s="153"/>
      <c r="F44" s="154">
        <f>'SO 102 1 Pol'!AE218+'SO 102 2 Pol'!AE192+'SO 102 3 Pol'!AE206+'SO 102 4 Pol'!AE202+'SO 102 4_4A Pol'!AE136+'SO 102 5 Pol'!AE17</f>
        <v>0</v>
      </c>
      <c r="G44" s="155">
        <f>'SO 102 1 Pol'!AF218+'SO 102 2 Pol'!AF192+'SO 102 3 Pol'!AF206+'SO 102 4 Pol'!AF202+'SO 102 4_4A Pol'!AF136+'SO 102 5 Pol'!AF17</f>
        <v>0</v>
      </c>
      <c r="H44" s="155"/>
      <c r="I44" s="156">
        <f>F44+G44+H44</f>
        <v>0</v>
      </c>
      <c r="J44" s="157" t="str">
        <f>IF(CenaCelkemVypocet=0,"",I44/CenaCelkemVypocet*100)</f>
        <v/>
      </c>
    </row>
    <row r="45" spans="1:10" ht="25.5" customHeight="1" x14ac:dyDescent="0.2">
      <c r="A45" s="132">
        <v>3</v>
      </c>
      <c r="B45" s="158" t="s">
        <v>59</v>
      </c>
      <c r="C45" s="144" t="s">
        <v>67</v>
      </c>
      <c r="D45" s="145"/>
      <c r="E45" s="145"/>
      <c r="F45" s="159">
        <f>'SO 102 1 Pol'!AE218</f>
        <v>0</v>
      </c>
      <c r="G45" s="148">
        <f>'SO 102 1 Pol'!AF218</f>
        <v>0</v>
      </c>
      <c r="H45" s="148"/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2">
        <v>3</v>
      </c>
      <c r="B46" s="158" t="s">
        <v>61</v>
      </c>
      <c r="C46" s="144" t="s">
        <v>68</v>
      </c>
      <c r="D46" s="145"/>
      <c r="E46" s="145"/>
      <c r="F46" s="159">
        <f>'SO 102 2 Pol'!AE192</f>
        <v>0</v>
      </c>
      <c r="G46" s="148">
        <f>'SO 102 2 Pol'!AF192</f>
        <v>0</v>
      </c>
      <c r="H46" s="148"/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2">
        <v>3</v>
      </c>
      <c r="B47" s="158" t="s">
        <v>63</v>
      </c>
      <c r="C47" s="144" t="s">
        <v>69</v>
      </c>
      <c r="D47" s="145"/>
      <c r="E47" s="145"/>
      <c r="F47" s="159">
        <f>'SO 102 3 Pol'!AE206</f>
        <v>0</v>
      </c>
      <c r="G47" s="148">
        <f>'SO 102 3 Pol'!AF206</f>
        <v>0</v>
      </c>
      <c r="H47" s="148"/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2">
        <v>3</v>
      </c>
      <c r="B48" s="158" t="s">
        <v>70</v>
      </c>
      <c r="C48" s="144" t="s">
        <v>71</v>
      </c>
      <c r="D48" s="145"/>
      <c r="E48" s="145"/>
      <c r="F48" s="159">
        <f>'SO 102 4 Pol'!AE202</f>
        <v>0</v>
      </c>
      <c r="G48" s="148">
        <f>'SO 102 4 Pol'!AF202</f>
        <v>0</v>
      </c>
      <c r="H48" s="148"/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2">
        <v>3</v>
      </c>
      <c r="B49" s="158" t="s">
        <v>72</v>
      </c>
      <c r="C49" s="144" t="s">
        <v>73</v>
      </c>
      <c r="D49" s="145"/>
      <c r="E49" s="145"/>
      <c r="F49" s="159">
        <f>'SO 102 4_4A Pol'!AE136</f>
        <v>0</v>
      </c>
      <c r="G49" s="148">
        <f>'SO 102 4_4A Pol'!AF136</f>
        <v>0</v>
      </c>
      <c r="H49" s="148"/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2">
        <v>3</v>
      </c>
      <c r="B50" s="158" t="s">
        <v>74</v>
      </c>
      <c r="C50" s="144" t="s">
        <v>64</v>
      </c>
      <c r="D50" s="145"/>
      <c r="E50" s="145"/>
      <c r="F50" s="159">
        <f>'SO 102 5 Pol'!AE17</f>
        <v>0</v>
      </c>
      <c r="G50" s="148">
        <f>'SO 102 5 Pol'!AF17</f>
        <v>0</v>
      </c>
      <c r="H50" s="148"/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2">
        <v>2</v>
      </c>
      <c r="B51" s="151" t="s">
        <v>75</v>
      </c>
      <c r="C51" s="152" t="s">
        <v>76</v>
      </c>
      <c r="D51" s="153"/>
      <c r="E51" s="153"/>
      <c r="F51" s="154">
        <f>'SO 301 1 Pol'!AE377</f>
        <v>0</v>
      </c>
      <c r="G51" s="155">
        <f>'SO 301 1 Pol'!AF377</f>
        <v>0</v>
      </c>
      <c r="H51" s="155"/>
      <c r="I51" s="156">
        <f>F51+G51+H51</f>
        <v>0</v>
      </c>
      <c r="J51" s="157" t="str">
        <f>IF(CenaCelkemVypocet=0,"",I51/CenaCelkemVypocet*100)</f>
        <v/>
      </c>
    </row>
    <row r="52" spans="1:10" ht="25.5" customHeight="1" x14ac:dyDescent="0.2">
      <c r="A52" s="132">
        <v>3</v>
      </c>
      <c r="B52" s="158" t="s">
        <v>59</v>
      </c>
      <c r="C52" s="144" t="s">
        <v>77</v>
      </c>
      <c r="D52" s="145"/>
      <c r="E52" s="145"/>
      <c r="F52" s="159">
        <f>'SO 301 1 Pol'!AE377</f>
        <v>0</v>
      </c>
      <c r="G52" s="148">
        <f>'SO 301 1 Pol'!AF377</f>
        <v>0</v>
      </c>
      <c r="H52" s="148"/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2">
        <v>2</v>
      </c>
      <c r="B53" s="151" t="s">
        <v>78</v>
      </c>
      <c r="C53" s="152" t="s">
        <v>76</v>
      </c>
      <c r="D53" s="153"/>
      <c r="E53" s="153"/>
      <c r="F53" s="154">
        <f>'SO 302 1 Pol'!AE288</f>
        <v>0</v>
      </c>
      <c r="G53" s="155">
        <f>'SO 302 1 Pol'!AF288</f>
        <v>0</v>
      </c>
      <c r="H53" s="155"/>
      <c r="I53" s="156">
        <f>F53+G53+H53</f>
        <v>0</v>
      </c>
      <c r="J53" s="157" t="str">
        <f>IF(CenaCelkemVypocet=0,"",I53/CenaCelkemVypocet*100)</f>
        <v/>
      </c>
    </row>
    <row r="54" spans="1:10" ht="25.5" customHeight="1" x14ac:dyDescent="0.2">
      <c r="A54" s="132">
        <v>3</v>
      </c>
      <c r="B54" s="158" t="s">
        <v>59</v>
      </c>
      <c r="C54" s="144" t="s">
        <v>79</v>
      </c>
      <c r="D54" s="145"/>
      <c r="E54" s="145"/>
      <c r="F54" s="159">
        <f>'SO 302 1 Pol'!AE288</f>
        <v>0</v>
      </c>
      <c r="G54" s="148">
        <f>'SO 302 1 Pol'!AF288</f>
        <v>0</v>
      </c>
      <c r="H54" s="148"/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">
      <c r="A55" s="132">
        <v>2</v>
      </c>
      <c r="B55" s="151" t="s">
        <v>80</v>
      </c>
      <c r="C55" s="152" t="s">
        <v>81</v>
      </c>
      <c r="D55" s="153"/>
      <c r="E55" s="153"/>
      <c r="F55" s="154">
        <f>'SO 401 1 Pol'!AE79+'SO 401 2 Pol'!AE14</f>
        <v>0</v>
      </c>
      <c r="G55" s="155">
        <f>'SO 401 1 Pol'!AF79+'SO 401 2 Pol'!AF14</f>
        <v>0</v>
      </c>
      <c r="H55" s="155"/>
      <c r="I55" s="156">
        <f>F55+G55+H55</f>
        <v>0</v>
      </c>
      <c r="J55" s="157" t="str">
        <f>IF(CenaCelkemVypocet=0,"",I55/CenaCelkemVypocet*100)</f>
        <v/>
      </c>
    </row>
    <row r="56" spans="1:10" ht="25.5" customHeight="1" x14ac:dyDescent="0.2">
      <c r="A56" s="132">
        <v>3</v>
      </c>
      <c r="B56" s="158" t="s">
        <v>59</v>
      </c>
      <c r="C56" s="144" t="s">
        <v>81</v>
      </c>
      <c r="D56" s="145"/>
      <c r="E56" s="145"/>
      <c r="F56" s="159">
        <f>'SO 401 1 Pol'!AE79</f>
        <v>0</v>
      </c>
      <c r="G56" s="148">
        <f>'SO 401 1 Pol'!AF79</f>
        <v>0</v>
      </c>
      <c r="H56" s="148"/>
      <c r="I56" s="149">
        <f>F56+G56+H56</f>
        <v>0</v>
      </c>
      <c r="J56" s="150" t="str">
        <f>IF(CenaCelkemVypocet=0,"",I56/CenaCelkemVypocet*100)</f>
        <v/>
      </c>
    </row>
    <row r="57" spans="1:10" ht="25.5" customHeight="1" x14ac:dyDescent="0.2">
      <c r="A57" s="132">
        <v>3</v>
      </c>
      <c r="B57" s="158" t="s">
        <v>61</v>
      </c>
      <c r="C57" s="144" t="s">
        <v>64</v>
      </c>
      <c r="D57" s="145"/>
      <c r="E57" s="145"/>
      <c r="F57" s="159">
        <f>'SO 401 2 Pol'!AE14</f>
        <v>0</v>
      </c>
      <c r="G57" s="148">
        <f>'SO 401 2 Pol'!AF14</f>
        <v>0</v>
      </c>
      <c r="H57" s="148"/>
      <c r="I57" s="149">
        <f>F57+G57+H57</f>
        <v>0</v>
      </c>
      <c r="J57" s="150" t="str">
        <f>IF(CenaCelkemVypocet=0,"",I57/CenaCelkemVypocet*100)</f>
        <v/>
      </c>
    </row>
    <row r="58" spans="1:10" ht="25.5" customHeight="1" x14ac:dyDescent="0.2">
      <c r="A58" s="132">
        <v>2</v>
      </c>
      <c r="B58" s="151" t="s">
        <v>82</v>
      </c>
      <c r="C58" s="152" t="s">
        <v>81</v>
      </c>
      <c r="D58" s="153"/>
      <c r="E58" s="153"/>
      <c r="F58" s="154">
        <f>'SO 402 1 Pol'!AE80+'SO 402 2 Pol'!AE14</f>
        <v>0</v>
      </c>
      <c r="G58" s="155">
        <f>'SO 402 1 Pol'!AF80+'SO 402 2 Pol'!AF14</f>
        <v>0</v>
      </c>
      <c r="H58" s="155"/>
      <c r="I58" s="156">
        <f>F58+G58+H58</f>
        <v>0</v>
      </c>
      <c r="J58" s="157" t="str">
        <f>IF(CenaCelkemVypocet=0,"",I58/CenaCelkemVypocet*100)</f>
        <v/>
      </c>
    </row>
    <row r="59" spans="1:10" ht="25.5" customHeight="1" x14ac:dyDescent="0.2">
      <c r="A59" s="132">
        <v>3</v>
      </c>
      <c r="B59" s="158" t="s">
        <v>59</v>
      </c>
      <c r="C59" s="144" t="s">
        <v>81</v>
      </c>
      <c r="D59" s="145"/>
      <c r="E59" s="145"/>
      <c r="F59" s="159">
        <f>'SO 402 1 Pol'!AE80</f>
        <v>0</v>
      </c>
      <c r="G59" s="148">
        <f>'SO 402 1 Pol'!AF80</f>
        <v>0</v>
      </c>
      <c r="H59" s="148"/>
      <c r="I59" s="149">
        <f>F59+G59+H59</f>
        <v>0</v>
      </c>
      <c r="J59" s="150" t="str">
        <f>IF(CenaCelkemVypocet=0,"",I59/CenaCelkemVypocet*100)</f>
        <v/>
      </c>
    </row>
    <row r="60" spans="1:10" ht="25.5" customHeight="1" x14ac:dyDescent="0.2">
      <c r="A60" s="132">
        <v>3</v>
      </c>
      <c r="B60" s="158" t="s">
        <v>61</v>
      </c>
      <c r="C60" s="144" t="s">
        <v>64</v>
      </c>
      <c r="D60" s="145"/>
      <c r="E60" s="145"/>
      <c r="F60" s="159">
        <f>'SO 402 2 Pol'!AE14</f>
        <v>0</v>
      </c>
      <c r="G60" s="148">
        <f>'SO 402 2 Pol'!AF14</f>
        <v>0</v>
      </c>
      <c r="H60" s="148"/>
      <c r="I60" s="149">
        <f>F60+G60+H60</f>
        <v>0</v>
      </c>
      <c r="J60" s="150" t="str">
        <f>IF(CenaCelkemVypocet=0,"",I60/CenaCelkemVypocet*100)</f>
        <v/>
      </c>
    </row>
    <row r="61" spans="1:10" ht="25.5" customHeight="1" x14ac:dyDescent="0.2">
      <c r="A61" s="132">
        <v>2</v>
      </c>
      <c r="B61" s="151" t="s">
        <v>83</v>
      </c>
      <c r="C61" s="152" t="s">
        <v>81</v>
      </c>
      <c r="D61" s="153"/>
      <c r="E61" s="153"/>
      <c r="F61" s="154">
        <f>'SO 403 1 Pol'!AE81+'SO 403 2 Pol'!AE14</f>
        <v>0</v>
      </c>
      <c r="G61" s="155">
        <f>'SO 403 1 Pol'!AF81+'SO 403 2 Pol'!AF14</f>
        <v>0</v>
      </c>
      <c r="H61" s="155"/>
      <c r="I61" s="156">
        <f>F61+G61+H61</f>
        <v>0</v>
      </c>
      <c r="J61" s="157" t="str">
        <f>IF(CenaCelkemVypocet=0,"",I61/CenaCelkemVypocet*100)</f>
        <v/>
      </c>
    </row>
    <row r="62" spans="1:10" ht="25.5" customHeight="1" x14ac:dyDescent="0.2">
      <c r="A62" s="132">
        <v>3</v>
      </c>
      <c r="B62" s="158" t="s">
        <v>59</v>
      </c>
      <c r="C62" s="144" t="s">
        <v>81</v>
      </c>
      <c r="D62" s="145"/>
      <c r="E62" s="145"/>
      <c r="F62" s="159">
        <f>'SO 403 1 Pol'!AE81</f>
        <v>0</v>
      </c>
      <c r="G62" s="148">
        <f>'SO 403 1 Pol'!AF81</f>
        <v>0</v>
      </c>
      <c r="H62" s="148"/>
      <c r="I62" s="149">
        <f>F62+G62+H62</f>
        <v>0</v>
      </c>
      <c r="J62" s="150" t="str">
        <f>IF(CenaCelkemVypocet=0,"",I62/CenaCelkemVypocet*100)</f>
        <v/>
      </c>
    </row>
    <row r="63" spans="1:10" ht="25.5" customHeight="1" x14ac:dyDescent="0.2">
      <c r="A63" s="132">
        <v>3</v>
      </c>
      <c r="B63" s="158" t="s">
        <v>61</v>
      </c>
      <c r="C63" s="144" t="s">
        <v>64</v>
      </c>
      <c r="D63" s="145"/>
      <c r="E63" s="145"/>
      <c r="F63" s="159">
        <f>'SO 403 2 Pol'!AE14</f>
        <v>0</v>
      </c>
      <c r="G63" s="148">
        <f>'SO 403 2 Pol'!AF14</f>
        <v>0</v>
      </c>
      <c r="H63" s="148"/>
      <c r="I63" s="149">
        <f>F63+G63+H63</f>
        <v>0</v>
      </c>
      <c r="J63" s="150" t="str">
        <f>IF(CenaCelkemVypocet=0,"",I63/CenaCelkemVypocet*100)</f>
        <v/>
      </c>
    </row>
    <row r="64" spans="1:10" ht="25.5" customHeight="1" x14ac:dyDescent="0.2">
      <c r="A64" s="132">
        <v>2</v>
      </c>
      <c r="B64" s="151" t="s">
        <v>84</v>
      </c>
      <c r="C64" s="152" t="s">
        <v>85</v>
      </c>
      <c r="D64" s="153"/>
      <c r="E64" s="153"/>
      <c r="F64" s="154">
        <f>'SO 411 1 Pol'!AE12</f>
        <v>0</v>
      </c>
      <c r="G64" s="155">
        <f>'SO 411 1 Pol'!AF12</f>
        <v>0</v>
      </c>
      <c r="H64" s="155"/>
      <c r="I64" s="156">
        <f>F64+G64+H64</f>
        <v>0</v>
      </c>
      <c r="J64" s="157" t="str">
        <f>IF(CenaCelkemVypocet=0,"",I64/CenaCelkemVypocet*100)</f>
        <v/>
      </c>
    </row>
    <row r="65" spans="1:10" ht="25.5" customHeight="1" x14ac:dyDescent="0.2">
      <c r="A65" s="132">
        <v>3</v>
      </c>
      <c r="B65" s="158" t="s">
        <v>59</v>
      </c>
      <c r="C65" s="144" t="s">
        <v>85</v>
      </c>
      <c r="D65" s="145"/>
      <c r="E65" s="145"/>
      <c r="F65" s="159">
        <f>'SO 411 1 Pol'!AE12</f>
        <v>0</v>
      </c>
      <c r="G65" s="148">
        <f>'SO 411 1 Pol'!AF12</f>
        <v>0</v>
      </c>
      <c r="H65" s="148"/>
      <c r="I65" s="149">
        <f>F65+G65+H65</f>
        <v>0</v>
      </c>
      <c r="J65" s="150" t="str">
        <f>IF(CenaCelkemVypocet=0,"",I65/CenaCelkemVypocet*100)</f>
        <v/>
      </c>
    </row>
    <row r="66" spans="1:10" ht="25.5" customHeight="1" x14ac:dyDescent="0.2">
      <c r="A66" s="132">
        <v>2</v>
      </c>
      <c r="B66" s="151" t="s">
        <v>86</v>
      </c>
      <c r="C66" s="152" t="s">
        <v>87</v>
      </c>
      <c r="D66" s="153"/>
      <c r="E66" s="153"/>
      <c r="F66" s="154">
        <f>'SO 603 1 Pol'!AE55+'SO 603 2 Pol'!AE19</f>
        <v>0</v>
      </c>
      <c r="G66" s="155">
        <f>'SO 603 1 Pol'!AF55+'SO 603 2 Pol'!AF19</f>
        <v>0</v>
      </c>
      <c r="H66" s="155"/>
      <c r="I66" s="156">
        <f>F66+G66+H66</f>
        <v>0</v>
      </c>
      <c r="J66" s="157" t="str">
        <f>IF(CenaCelkemVypocet=0,"",I66/CenaCelkemVypocet*100)</f>
        <v/>
      </c>
    </row>
    <row r="67" spans="1:10" ht="25.5" customHeight="1" x14ac:dyDescent="0.2">
      <c r="A67" s="132">
        <v>3</v>
      </c>
      <c r="B67" s="158" t="s">
        <v>59</v>
      </c>
      <c r="C67" s="144" t="s">
        <v>88</v>
      </c>
      <c r="D67" s="145"/>
      <c r="E67" s="145"/>
      <c r="F67" s="159">
        <f>'SO 603 1 Pol'!AE55</f>
        <v>0</v>
      </c>
      <c r="G67" s="148">
        <f>'SO 603 1 Pol'!AF55</f>
        <v>0</v>
      </c>
      <c r="H67" s="148"/>
      <c r="I67" s="149">
        <f>F67+G67+H67</f>
        <v>0</v>
      </c>
      <c r="J67" s="150" t="str">
        <f>IF(CenaCelkemVypocet=0,"",I67/CenaCelkemVypocet*100)</f>
        <v/>
      </c>
    </row>
    <row r="68" spans="1:10" ht="25.5" customHeight="1" x14ac:dyDescent="0.2">
      <c r="A68" s="132">
        <v>3</v>
      </c>
      <c r="B68" s="158" t="s">
        <v>61</v>
      </c>
      <c r="C68" s="144" t="s">
        <v>64</v>
      </c>
      <c r="D68" s="145"/>
      <c r="E68" s="145"/>
      <c r="F68" s="159">
        <f>'SO 603 2 Pol'!AE19</f>
        <v>0</v>
      </c>
      <c r="G68" s="148">
        <f>'SO 603 2 Pol'!AF19</f>
        <v>0</v>
      </c>
      <c r="H68" s="148"/>
      <c r="I68" s="149">
        <f>F68+G68+H68</f>
        <v>0</v>
      </c>
      <c r="J68" s="150" t="str">
        <f>IF(CenaCelkemVypocet=0,"",I68/CenaCelkemVypocet*100)</f>
        <v/>
      </c>
    </row>
    <row r="69" spans="1:10" ht="25.5" customHeight="1" x14ac:dyDescent="0.2">
      <c r="A69" s="132">
        <v>2</v>
      </c>
      <c r="B69" s="151" t="s">
        <v>89</v>
      </c>
      <c r="C69" s="152" t="s">
        <v>90</v>
      </c>
      <c r="D69" s="153"/>
      <c r="E69" s="153"/>
      <c r="F69" s="154">
        <f>'SO 801 - 803 1 Pol'!AE247</f>
        <v>0</v>
      </c>
      <c r="G69" s="155">
        <f>'SO 801 - 803 1 Pol'!AF247</f>
        <v>0</v>
      </c>
      <c r="H69" s="155"/>
      <c r="I69" s="156">
        <f>F69+G69+H69</f>
        <v>0</v>
      </c>
      <c r="J69" s="157" t="str">
        <f>IF(CenaCelkemVypocet=0,"",I69/CenaCelkemVypocet*100)</f>
        <v/>
      </c>
    </row>
    <row r="70" spans="1:10" ht="25.5" customHeight="1" x14ac:dyDescent="0.2">
      <c r="A70" s="132">
        <v>3</v>
      </c>
      <c r="B70" s="158" t="s">
        <v>59</v>
      </c>
      <c r="C70" s="144" t="s">
        <v>90</v>
      </c>
      <c r="D70" s="145"/>
      <c r="E70" s="145"/>
      <c r="F70" s="159">
        <f>'SO 801 - 803 1 Pol'!AE247</f>
        <v>0</v>
      </c>
      <c r="G70" s="148">
        <f>'SO 801 - 803 1 Pol'!AF247</f>
        <v>0</v>
      </c>
      <c r="H70" s="148"/>
      <c r="I70" s="149">
        <f>F70+G70+H70</f>
        <v>0</v>
      </c>
      <c r="J70" s="150" t="str">
        <f>IF(CenaCelkemVypocet=0,"",I70/CenaCelkemVypocet*100)</f>
        <v/>
      </c>
    </row>
    <row r="71" spans="1:10" ht="25.5" customHeight="1" x14ac:dyDescent="0.2">
      <c r="A71" s="132"/>
      <c r="B71" s="160" t="s">
        <v>91</v>
      </c>
      <c r="C71" s="161"/>
      <c r="D71" s="161"/>
      <c r="E71" s="161"/>
      <c r="F71" s="162">
        <f>SUMIF(A39:A70,"=1",F39:F70)</f>
        <v>0</v>
      </c>
      <c r="G71" s="163">
        <f>SUMIF(A39:A70,"=1",G39:G70)</f>
        <v>0</v>
      </c>
      <c r="H71" s="163">
        <f>SUMIF(A39:A70,"=1",H39:H70)</f>
        <v>0</v>
      </c>
      <c r="I71" s="164">
        <f>SUMIF(A39:A70,"=1",I39:I70)</f>
        <v>0</v>
      </c>
      <c r="J71" s="165">
        <f>SUMIF(A39:A70,"=1",J39:J70)</f>
        <v>0</v>
      </c>
    </row>
    <row r="75" spans="1:10" ht="15.75" x14ac:dyDescent="0.25">
      <c r="B75" s="175" t="s">
        <v>93</v>
      </c>
    </row>
    <row r="77" spans="1:10" ht="25.5" customHeight="1" x14ac:dyDescent="0.2">
      <c r="A77" s="176"/>
      <c r="B77" s="179" t="s">
        <v>18</v>
      </c>
      <c r="C77" s="179" t="s">
        <v>6</v>
      </c>
      <c r="D77" s="180"/>
      <c r="E77" s="180"/>
      <c r="F77" s="181" t="s">
        <v>94</v>
      </c>
      <c r="G77" s="181"/>
      <c r="H77" s="181"/>
      <c r="I77" s="181" t="s">
        <v>31</v>
      </c>
      <c r="J77" s="181" t="s">
        <v>0</v>
      </c>
    </row>
    <row r="78" spans="1:10" ht="25.5" customHeight="1" x14ac:dyDescent="0.2">
      <c r="A78" s="177"/>
      <c r="B78" s="182" t="s">
        <v>95</v>
      </c>
      <c r="C78" s="183" t="s">
        <v>96</v>
      </c>
      <c r="D78" s="184"/>
      <c r="E78" s="184"/>
      <c r="F78" s="189" t="s">
        <v>26</v>
      </c>
      <c r="G78" s="190"/>
      <c r="H78" s="190"/>
      <c r="I78" s="190">
        <f>'SO 801 - 803 1 Pol'!G8</f>
        <v>0</v>
      </c>
      <c r="J78" s="187" t="str">
        <f>IF(I111=0,"",I78/I111*100)</f>
        <v/>
      </c>
    </row>
    <row r="79" spans="1:10" ht="25.5" customHeight="1" x14ac:dyDescent="0.2">
      <c r="A79" s="177"/>
      <c r="B79" s="182" t="s">
        <v>59</v>
      </c>
      <c r="C79" s="183" t="s">
        <v>97</v>
      </c>
      <c r="D79" s="184"/>
      <c r="E79" s="184"/>
      <c r="F79" s="189" t="s">
        <v>26</v>
      </c>
      <c r="G79" s="190"/>
      <c r="H79" s="190"/>
      <c r="I79" s="190">
        <f>'SO 801 - 803 1 Pol'!G10</f>
        <v>0</v>
      </c>
      <c r="J79" s="187" t="str">
        <f>IF(I111=0,"",I79/I111*100)</f>
        <v/>
      </c>
    </row>
    <row r="80" spans="1:10" ht="25.5" customHeight="1" x14ac:dyDescent="0.2">
      <c r="A80" s="177"/>
      <c r="B80" s="182" t="s">
        <v>59</v>
      </c>
      <c r="C80" s="183" t="s">
        <v>98</v>
      </c>
      <c r="D80" s="184"/>
      <c r="E80" s="184"/>
      <c r="F80" s="189" t="s">
        <v>26</v>
      </c>
      <c r="G80" s="190"/>
      <c r="H80" s="190"/>
      <c r="I80" s="190">
        <f>'SO 101 1 Pol'!G8+'SO 101 2 Pol'!G8+'SO 102 1 Pol'!G8+'SO 102 2 Pol'!G8+'SO 102 3 Pol'!G8+'SO 102 4 Pol'!G8+'SO 102 4_4A Pol'!G8+'SO 301 1 Pol'!G8+'SO 302 1 Pol'!G8+'SO 603 1 Pol'!G8</f>
        <v>0</v>
      </c>
      <c r="J80" s="187" t="str">
        <f>IF(I111=0,"",I80/I111*100)</f>
        <v/>
      </c>
    </row>
    <row r="81" spans="1:10" ht="25.5" customHeight="1" x14ac:dyDescent="0.2">
      <c r="A81" s="177"/>
      <c r="B81" s="182" t="s">
        <v>99</v>
      </c>
      <c r="C81" s="183" t="s">
        <v>100</v>
      </c>
      <c r="D81" s="184"/>
      <c r="E81" s="184"/>
      <c r="F81" s="189" t="s">
        <v>26</v>
      </c>
      <c r="G81" s="190"/>
      <c r="H81" s="190"/>
      <c r="I81" s="190">
        <f>'SO 801 - 803 1 Pol'!G65</f>
        <v>0</v>
      </c>
      <c r="J81" s="187" t="str">
        <f>IF(I111=0,"",I81/I111*100)</f>
        <v/>
      </c>
    </row>
    <row r="82" spans="1:10" ht="25.5" customHeight="1" x14ac:dyDescent="0.2">
      <c r="A82" s="177"/>
      <c r="B82" s="182" t="s">
        <v>101</v>
      </c>
      <c r="C82" s="183" t="s">
        <v>102</v>
      </c>
      <c r="D82" s="184"/>
      <c r="E82" s="184"/>
      <c r="F82" s="189" t="s">
        <v>26</v>
      </c>
      <c r="G82" s="190"/>
      <c r="H82" s="190"/>
      <c r="I82" s="190">
        <f>'SO 801 - 803 1 Pol'!G85</f>
        <v>0</v>
      </c>
      <c r="J82" s="187" t="str">
        <f>IF(I111=0,"",I82/I111*100)</f>
        <v/>
      </c>
    </row>
    <row r="83" spans="1:10" ht="25.5" customHeight="1" x14ac:dyDescent="0.2">
      <c r="A83" s="177"/>
      <c r="B83" s="182" t="s">
        <v>103</v>
      </c>
      <c r="C83" s="183" t="s">
        <v>104</v>
      </c>
      <c r="D83" s="184"/>
      <c r="E83" s="184"/>
      <c r="F83" s="189" t="s">
        <v>26</v>
      </c>
      <c r="G83" s="190"/>
      <c r="H83" s="190"/>
      <c r="I83" s="190">
        <f>'SO 801 - 803 1 Pol'!G116</f>
        <v>0</v>
      </c>
      <c r="J83" s="187" t="str">
        <f>IF(I111=0,"",I83/I111*100)</f>
        <v/>
      </c>
    </row>
    <row r="84" spans="1:10" ht="25.5" customHeight="1" x14ac:dyDescent="0.2">
      <c r="A84" s="177"/>
      <c r="B84" s="182" t="s">
        <v>105</v>
      </c>
      <c r="C84" s="183" t="s">
        <v>106</v>
      </c>
      <c r="D84" s="184"/>
      <c r="E84" s="184"/>
      <c r="F84" s="189" t="s">
        <v>26</v>
      </c>
      <c r="G84" s="190"/>
      <c r="H84" s="190"/>
      <c r="I84" s="190">
        <f>'SO 801 - 803 1 Pol'!G134</f>
        <v>0</v>
      </c>
      <c r="J84" s="187" t="str">
        <f>IF(I111=0,"",I84/I111*100)</f>
        <v/>
      </c>
    </row>
    <row r="85" spans="1:10" ht="25.5" customHeight="1" x14ac:dyDescent="0.2">
      <c r="A85" s="177"/>
      <c r="B85" s="182" t="s">
        <v>107</v>
      </c>
      <c r="C85" s="183" t="s">
        <v>108</v>
      </c>
      <c r="D85" s="184"/>
      <c r="E85" s="184"/>
      <c r="F85" s="189" t="s">
        <v>26</v>
      </c>
      <c r="G85" s="190"/>
      <c r="H85" s="190"/>
      <c r="I85" s="190">
        <f>'SO 801 - 803 1 Pol'!G150</f>
        <v>0</v>
      </c>
      <c r="J85" s="187" t="str">
        <f>IF(I111=0,"",I85/I111*100)</f>
        <v/>
      </c>
    </row>
    <row r="86" spans="1:10" ht="25.5" customHeight="1" x14ac:dyDescent="0.2">
      <c r="A86" s="177"/>
      <c r="B86" s="182" t="s">
        <v>61</v>
      </c>
      <c r="C86" s="183" t="s">
        <v>109</v>
      </c>
      <c r="D86" s="184"/>
      <c r="E86" s="184"/>
      <c r="F86" s="189" t="s">
        <v>26</v>
      </c>
      <c r="G86" s="190"/>
      <c r="H86" s="190"/>
      <c r="I86" s="190">
        <f>'SO 101 1 Pol'!G105+'SO 101 2 Pol'!G72+'SO 102 1 Pol'!G75+'SO 102 2 Pol'!G72+'SO 102 3 Pol'!G78+'SO 102 4 Pol'!G77+'SO 102 4_4A Pol'!G30+'SO 801 - 803 1 Pol'!G158</f>
        <v>0</v>
      </c>
      <c r="J86" s="187" t="str">
        <f>IF(I111=0,"",I86/I111*100)</f>
        <v/>
      </c>
    </row>
    <row r="87" spans="1:10" ht="25.5" customHeight="1" x14ac:dyDescent="0.2">
      <c r="A87" s="177"/>
      <c r="B87" s="182" t="s">
        <v>63</v>
      </c>
      <c r="C87" s="183" t="s">
        <v>110</v>
      </c>
      <c r="D87" s="184"/>
      <c r="E87" s="184"/>
      <c r="F87" s="189" t="s">
        <v>26</v>
      </c>
      <c r="G87" s="190"/>
      <c r="H87" s="190"/>
      <c r="I87" s="190">
        <f>'SO 102 4_4A Pol'!G44</f>
        <v>0</v>
      </c>
      <c r="J87" s="187" t="str">
        <f>IF(I111=0,"",I87/I111*100)</f>
        <v/>
      </c>
    </row>
    <row r="88" spans="1:10" ht="25.5" customHeight="1" x14ac:dyDescent="0.2">
      <c r="A88" s="177"/>
      <c r="B88" s="182" t="s">
        <v>70</v>
      </c>
      <c r="C88" s="183" t="s">
        <v>111</v>
      </c>
      <c r="D88" s="184"/>
      <c r="E88" s="184"/>
      <c r="F88" s="189" t="s">
        <v>26</v>
      </c>
      <c r="G88" s="190"/>
      <c r="H88" s="190"/>
      <c r="I88" s="190">
        <f>'SO 102 4_4A Pol'!G57+'SO 301 1 Pol'!G177+'SO 302 1 Pol'!G134</f>
        <v>0</v>
      </c>
      <c r="J88" s="187" t="str">
        <f>IF(I111=0,"",I88/I111*100)</f>
        <v/>
      </c>
    </row>
    <row r="89" spans="1:10" ht="25.5" customHeight="1" x14ac:dyDescent="0.2">
      <c r="A89" s="177"/>
      <c r="B89" s="182" t="s">
        <v>112</v>
      </c>
      <c r="C89" s="183" t="s">
        <v>113</v>
      </c>
      <c r="D89" s="184"/>
      <c r="E89" s="184"/>
      <c r="F89" s="189" t="s">
        <v>26</v>
      </c>
      <c r="G89" s="190"/>
      <c r="H89" s="190"/>
      <c r="I89" s="190">
        <f>'SO 801 - 803 1 Pol'!G165</f>
        <v>0</v>
      </c>
      <c r="J89" s="187" t="str">
        <f>IF(I111=0,"",I89/I111*100)</f>
        <v/>
      </c>
    </row>
    <row r="90" spans="1:10" ht="25.5" customHeight="1" x14ac:dyDescent="0.2">
      <c r="A90" s="177"/>
      <c r="B90" s="182" t="s">
        <v>74</v>
      </c>
      <c r="C90" s="183" t="s">
        <v>114</v>
      </c>
      <c r="D90" s="184"/>
      <c r="E90" s="184"/>
      <c r="F90" s="189" t="s">
        <v>26</v>
      </c>
      <c r="G90" s="190"/>
      <c r="H90" s="190"/>
      <c r="I90" s="190">
        <f>'SO 101 1 Pol'!G111+'SO 101 2 Pol'!G77+'SO 102 1 Pol'!G80+'SO 102 2 Pol'!G78+'SO 102 3 Pol'!G83+'SO 102 4 Pol'!G82+'SO 102 4_4A Pol'!G68</f>
        <v>0</v>
      </c>
      <c r="J90" s="187" t="str">
        <f>IF(I111=0,"",I90/I111*100)</f>
        <v/>
      </c>
    </row>
    <row r="91" spans="1:10" ht="25.5" customHeight="1" x14ac:dyDescent="0.2">
      <c r="A91" s="177"/>
      <c r="B91" s="182" t="s">
        <v>115</v>
      </c>
      <c r="C91" s="183" t="s">
        <v>116</v>
      </c>
      <c r="D91" s="184"/>
      <c r="E91" s="184"/>
      <c r="F91" s="189" t="s">
        <v>26</v>
      </c>
      <c r="G91" s="190"/>
      <c r="H91" s="190"/>
      <c r="I91" s="190">
        <f>'SO 301 1 Pol'!G208+'SO 302 1 Pol'!G151</f>
        <v>0</v>
      </c>
      <c r="J91" s="187" t="str">
        <f>IF(I111=0,"",I91/I111*100)</f>
        <v/>
      </c>
    </row>
    <row r="92" spans="1:10" ht="25.5" customHeight="1" x14ac:dyDescent="0.2">
      <c r="A92" s="177"/>
      <c r="B92" s="182" t="s">
        <v>117</v>
      </c>
      <c r="C92" s="183" t="s">
        <v>118</v>
      </c>
      <c r="D92" s="184"/>
      <c r="E92" s="184"/>
      <c r="F92" s="189" t="s">
        <v>26</v>
      </c>
      <c r="G92" s="190"/>
      <c r="H92" s="190"/>
      <c r="I92" s="190">
        <f>'SO 101 1 Pol'!G159+'SO 101 2 Pol'!G128+'SO 102 1 Pol'!G140+'SO 102 2 Pol'!G120+'SO 102 3 Pol'!G137+'SO 102 4 Pol'!G131+'SO 301 1 Pol'!G213+'SO 302 1 Pol'!G155+'SO 603 1 Pol'!G51</f>
        <v>0</v>
      </c>
      <c r="J92" s="187" t="str">
        <f>IF(I111=0,"",I92/I111*100)</f>
        <v/>
      </c>
    </row>
    <row r="93" spans="1:10" ht="25.5" customHeight="1" x14ac:dyDescent="0.2">
      <c r="A93" s="177"/>
      <c r="B93" s="182" t="s">
        <v>119</v>
      </c>
      <c r="C93" s="183" t="s">
        <v>120</v>
      </c>
      <c r="D93" s="184"/>
      <c r="E93" s="184"/>
      <c r="F93" s="189" t="s">
        <v>26</v>
      </c>
      <c r="G93" s="190"/>
      <c r="H93" s="190"/>
      <c r="I93" s="190">
        <f>'SO 801 - 803 1 Pol'!G185</f>
        <v>0</v>
      </c>
      <c r="J93" s="187" t="str">
        <f>IF(I111=0,"",I93/I111*100)</f>
        <v/>
      </c>
    </row>
    <row r="94" spans="1:10" ht="25.5" customHeight="1" x14ac:dyDescent="0.2">
      <c r="A94" s="177"/>
      <c r="B94" s="182" t="s">
        <v>119</v>
      </c>
      <c r="C94" s="183" t="s">
        <v>121</v>
      </c>
      <c r="D94" s="184"/>
      <c r="E94" s="184"/>
      <c r="F94" s="189" t="s">
        <v>26</v>
      </c>
      <c r="G94" s="190"/>
      <c r="H94" s="190"/>
      <c r="I94" s="190">
        <f>'SO 101 1 Pol'!G162+'SO 101 2 Pol'!G131+'SO 102 1 Pol'!G145+'SO 102 2 Pol'!G123+'SO 102 3 Pol'!G140+'SO 102 4 Pol'!G134+'SO 102 4_4A Pol'!G92+'SO 301 1 Pol'!G363+'SO 302 1 Pol'!G274+'SO 401 1 Pol'!G8+'SO 402 1 Pol'!G8+'SO 403 1 Pol'!G8</f>
        <v>0</v>
      </c>
      <c r="J94" s="187" t="str">
        <f>IF(I111=0,"",I94/I111*100)</f>
        <v/>
      </c>
    </row>
    <row r="95" spans="1:10" ht="25.5" customHeight="1" x14ac:dyDescent="0.2">
      <c r="A95" s="177"/>
      <c r="B95" s="182" t="s">
        <v>122</v>
      </c>
      <c r="C95" s="183" t="s">
        <v>123</v>
      </c>
      <c r="D95" s="184"/>
      <c r="E95" s="184"/>
      <c r="F95" s="189" t="s">
        <v>26</v>
      </c>
      <c r="G95" s="190"/>
      <c r="H95" s="190"/>
      <c r="I95" s="190">
        <f>'SO 801 - 803 1 Pol'!G188</f>
        <v>0</v>
      </c>
      <c r="J95" s="187" t="str">
        <f>IF(I111=0,"",I95/I111*100)</f>
        <v/>
      </c>
    </row>
    <row r="96" spans="1:10" ht="25.5" customHeight="1" x14ac:dyDescent="0.2">
      <c r="A96" s="177"/>
      <c r="B96" s="182" t="s">
        <v>124</v>
      </c>
      <c r="C96" s="183" t="s">
        <v>125</v>
      </c>
      <c r="D96" s="184"/>
      <c r="E96" s="184"/>
      <c r="F96" s="189" t="s">
        <v>26</v>
      </c>
      <c r="G96" s="190"/>
      <c r="H96" s="190"/>
      <c r="I96" s="190">
        <f>'SO 101 1 Pol'!G191+'SO 101 2 Pol'!G154+'SO 102 1 Pol'!G166+'SO 102 2 Pol'!G155+'SO 102 3 Pol'!G165+'SO 102 4 Pol'!G156+'SO 102 4_4A Pol'!G95</f>
        <v>0</v>
      </c>
      <c r="J96" s="187" t="str">
        <f>IF(I111=0,"",I96/I111*100)</f>
        <v/>
      </c>
    </row>
    <row r="97" spans="1:10" ht="25.5" customHeight="1" x14ac:dyDescent="0.2">
      <c r="A97" s="177"/>
      <c r="B97" s="182" t="s">
        <v>126</v>
      </c>
      <c r="C97" s="183" t="s">
        <v>127</v>
      </c>
      <c r="D97" s="184"/>
      <c r="E97" s="184"/>
      <c r="F97" s="189" t="s">
        <v>26</v>
      </c>
      <c r="G97" s="190"/>
      <c r="H97" s="190"/>
      <c r="I97" s="190">
        <f>'SO 101 1 Pol'!G196+'SO 101 2 Pol'!G162+'SO 102 1 Pol'!G188+'SO 102 2 Pol'!G164+'SO 102 3 Pol'!G177+'SO 102 4 Pol'!G172+'SO 102 4_4A Pol'!G109+'SO 301 1 Pol'!G367+'SO 302 1 Pol'!G278+'SO 801 - 803 1 Pol'!G191</f>
        <v>0</v>
      </c>
      <c r="J97" s="187" t="str">
        <f>IF(I111=0,"",I97/I111*100)</f>
        <v/>
      </c>
    </row>
    <row r="98" spans="1:10" ht="25.5" customHeight="1" x14ac:dyDescent="0.2">
      <c r="A98" s="177"/>
      <c r="B98" s="182" t="s">
        <v>128</v>
      </c>
      <c r="C98" s="183" t="s">
        <v>129</v>
      </c>
      <c r="D98" s="184"/>
      <c r="E98" s="184"/>
      <c r="F98" s="189" t="s">
        <v>27</v>
      </c>
      <c r="G98" s="190"/>
      <c r="H98" s="190"/>
      <c r="I98" s="190">
        <f>'SO 101 1 Pol'!G198+'SO 101 2 Pol'!G164+'SO 102 1 Pol'!G190+'SO 102 2 Pol'!G166+'SO 102 3 Pol'!G179+'SO 102 4 Pol'!G174</f>
        <v>0</v>
      </c>
      <c r="J98" s="187" t="str">
        <f>IF(I111=0,"",I98/I111*100)</f>
        <v/>
      </c>
    </row>
    <row r="99" spans="1:10" ht="25.5" customHeight="1" x14ac:dyDescent="0.2">
      <c r="A99" s="177"/>
      <c r="B99" s="182" t="s">
        <v>130</v>
      </c>
      <c r="C99" s="183" t="s">
        <v>131</v>
      </c>
      <c r="D99" s="184"/>
      <c r="E99" s="184"/>
      <c r="F99" s="189" t="s">
        <v>27</v>
      </c>
      <c r="G99" s="190"/>
      <c r="H99" s="190"/>
      <c r="I99" s="190">
        <f>'SO 603 1 Pol'!G21</f>
        <v>0</v>
      </c>
      <c r="J99" s="187" t="str">
        <f>IF(I111=0,"",I99/I111*100)</f>
        <v/>
      </c>
    </row>
    <row r="100" spans="1:10" ht="25.5" customHeight="1" x14ac:dyDescent="0.2">
      <c r="A100" s="177"/>
      <c r="B100" s="182" t="s">
        <v>132</v>
      </c>
      <c r="C100" s="183" t="s">
        <v>133</v>
      </c>
      <c r="D100" s="184"/>
      <c r="E100" s="184"/>
      <c r="F100" s="189" t="s">
        <v>27</v>
      </c>
      <c r="G100" s="190"/>
      <c r="H100" s="190"/>
      <c r="I100" s="190">
        <f>'SO 603 1 Pol'!G29+'SO 603 1 Pol'!G33</f>
        <v>0</v>
      </c>
      <c r="J100" s="187" t="str">
        <f>IF(I111=0,"",I100/I111*100)</f>
        <v/>
      </c>
    </row>
    <row r="101" spans="1:10" ht="25.5" customHeight="1" x14ac:dyDescent="0.2">
      <c r="A101" s="177"/>
      <c r="B101" s="182" t="s">
        <v>134</v>
      </c>
      <c r="C101" s="183" t="s">
        <v>135</v>
      </c>
      <c r="D101" s="184"/>
      <c r="E101" s="184"/>
      <c r="F101" s="189" t="s">
        <v>27</v>
      </c>
      <c r="G101" s="190"/>
      <c r="H101" s="190"/>
      <c r="I101" s="190">
        <f>'SO 603 1 Pol'!G31</f>
        <v>0</v>
      </c>
      <c r="J101" s="187" t="str">
        <f>IF(I111=0,"",I101/I111*100)</f>
        <v/>
      </c>
    </row>
    <row r="102" spans="1:10" ht="25.5" customHeight="1" x14ac:dyDescent="0.2">
      <c r="A102" s="177"/>
      <c r="B102" s="182" t="s">
        <v>136</v>
      </c>
      <c r="C102" s="183" t="s">
        <v>137</v>
      </c>
      <c r="D102" s="184"/>
      <c r="E102" s="184"/>
      <c r="F102" s="189" t="s">
        <v>27</v>
      </c>
      <c r="G102" s="190"/>
      <c r="H102" s="190"/>
      <c r="I102" s="190">
        <f>'SO 801 - 803 1 Pol'!G195</f>
        <v>0</v>
      </c>
      <c r="J102" s="187" t="str">
        <f>IF(I111=0,"",I102/I111*100)</f>
        <v/>
      </c>
    </row>
    <row r="103" spans="1:10" ht="25.5" customHeight="1" x14ac:dyDescent="0.2">
      <c r="A103" s="177"/>
      <c r="B103" s="182" t="s">
        <v>138</v>
      </c>
      <c r="C103" s="183" t="s">
        <v>139</v>
      </c>
      <c r="D103" s="184"/>
      <c r="E103" s="184"/>
      <c r="F103" s="189" t="s">
        <v>27</v>
      </c>
      <c r="G103" s="190"/>
      <c r="H103" s="190"/>
      <c r="I103" s="190">
        <f>'SO 102 4_4A Pol'!G114</f>
        <v>0</v>
      </c>
      <c r="J103" s="187" t="str">
        <f>IF(I111=0,"",I103/I111*100)</f>
        <v/>
      </c>
    </row>
    <row r="104" spans="1:10" ht="25.5" customHeight="1" x14ac:dyDescent="0.2">
      <c r="A104" s="177"/>
      <c r="B104" s="182" t="s">
        <v>138</v>
      </c>
      <c r="C104" s="183" t="s">
        <v>140</v>
      </c>
      <c r="D104" s="184"/>
      <c r="E104" s="184"/>
      <c r="F104" s="189" t="s">
        <v>27</v>
      </c>
      <c r="G104" s="190"/>
      <c r="H104" s="190"/>
      <c r="I104" s="190">
        <f>'SO 801 - 803 1 Pol'!G211</f>
        <v>0</v>
      </c>
      <c r="J104" s="187" t="str">
        <f>IF(I111=0,"",I104/I111*100)</f>
        <v/>
      </c>
    </row>
    <row r="105" spans="1:10" ht="25.5" customHeight="1" x14ac:dyDescent="0.2">
      <c r="A105" s="177"/>
      <c r="B105" s="182" t="s">
        <v>141</v>
      </c>
      <c r="C105" s="183" t="s">
        <v>142</v>
      </c>
      <c r="D105" s="184"/>
      <c r="E105" s="184"/>
      <c r="F105" s="189" t="s">
        <v>28</v>
      </c>
      <c r="G105" s="190"/>
      <c r="H105" s="190"/>
      <c r="I105" s="190">
        <f>'SO 401 1 Pol'!G14+'SO 402 1 Pol'!G14+'SO 403 1 Pol'!G10+'SO 403 1 Pol'!G15+'SO 411 1 Pol'!G8</f>
        <v>0</v>
      </c>
      <c r="J105" s="187" t="str">
        <f>IF(I111=0,"",I105/I111*100)</f>
        <v/>
      </c>
    </row>
    <row r="106" spans="1:10" ht="25.5" customHeight="1" x14ac:dyDescent="0.2">
      <c r="A106" s="177"/>
      <c r="B106" s="182" t="s">
        <v>143</v>
      </c>
      <c r="C106" s="183" t="s">
        <v>144</v>
      </c>
      <c r="D106" s="184"/>
      <c r="E106" s="184"/>
      <c r="F106" s="189" t="s">
        <v>28</v>
      </c>
      <c r="G106" s="190"/>
      <c r="H106" s="190"/>
      <c r="I106" s="190">
        <f>'SO 401 1 Pol'!G10+'SO 402 1 Pol'!G10+'SO 403 1 Pol'!G12</f>
        <v>0</v>
      </c>
      <c r="J106" s="187" t="str">
        <f>IF(I111=0,"",I106/I111*100)</f>
        <v/>
      </c>
    </row>
    <row r="107" spans="1:10" ht="25.5" customHeight="1" x14ac:dyDescent="0.2">
      <c r="A107" s="177"/>
      <c r="B107" s="182" t="s">
        <v>145</v>
      </c>
      <c r="C107" s="183" t="s">
        <v>146</v>
      </c>
      <c r="D107" s="184"/>
      <c r="E107" s="184"/>
      <c r="F107" s="189" t="s">
        <v>28</v>
      </c>
      <c r="G107" s="190"/>
      <c r="H107" s="190"/>
      <c r="I107" s="190">
        <f>'SO 401 1 Pol'!G33+'SO 402 1 Pol'!G34+'SO 403 1 Pol'!G34</f>
        <v>0</v>
      </c>
      <c r="J107" s="187" t="str">
        <f>IF(I111=0,"",I107/I111*100)</f>
        <v/>
      </c>
    </row>
    <row r="108" spans="1:10" ht="25.5" customHeight="1" x14ac:dyDescent="0.2">
      <c r="A108" s="177"/>
      <c r="B108" s="182" t="s">
        <v>147</v>
      </c>
      <c r="C108" s="183" t="s">
        <v>148</v>
      </c>
      <c r="D108" s="184"/>
      <c r="E108" s="184"/>
      <c r="F108" s="189" t="s">
        <v>149</v>
      </c>
      <c r="G108" s="190"/>
      <c r="H108" s="190"/>
      <c r="I108" s="190">
        <f>'SO 101 1 Pol'!G207+'SO 101 2 Pol'!G173+'SO 102 1 Pol'!G199+'SO 102 2 Pol'!G175+'SO 102 3 Pol'!G188+'SO 102 4 Pol'!G183+'SO 102 4_4A Pol'!G122+'SO 801 - 803 1 Pol'!G242</f>
        <v>0</v>
      </c>
      <c r="J108" s="187" t="str">
        <f>IF(I111=0,"",I108/I111*100)</f>
        <v/>
      </c>
    </row>
    <row r="109" spans="1:10" ht="25.5" customHeight="1" x14ac:dyDescent="0.2">
      <c r="A109" s="177"/>
      <c r="B109" s="182" t="s">
        <v>150</v>
      </c>
      <c r="C109" s="183" t="s">
        <v>29</v>
      </c>
      <c r="D109" s="184"/>
      <c r="E109" s="184"/>
      <c r="F109" s="189" t="s">
        <v>150</v>
      </c>
      <c r="G109" s="190"/>
      <c r="H109" s="190"/>
      <c r="I109" s="190">
        <f>'SO 101 3 Pol'!G8+'SO 102 5 Pol'!G8+'SO 301 1 Pol'!G369+'SO 302 1 Pol'!G280+'SO 401 2 Pol'!G8+'SO 402 2 Pol'!G8+'SO 403 2 Pol'!G8+'SO 603 2 Pol'!G8+'SO 801 - 803 1 Pol'!G244</f>
        <v>0</v>
      </c>
      <c r="J109" s="187" t="str">
        <f>IF(I111=0,"",I109/I111*100)</f>
        <v/>
      </c>
    </row>
    <row r="110" spans="1:10" ht="25.5" customHeight="1" x14ac:dyDescent="0.2">
      <c r="A110" s="177"/>
      <c r="B110" s="182" t="s">
        <v>151</v>
      </c>
      <c r="C110" s="183" t="s">
        <v>30</v>
      </c>
      <c r="D110" s="184"/>
      <c r="E110" s="184"/>
      <c r="F110" s="189" t="s">
        <v>151</v>
      </c>
      <c r="G110" s="190"/>
      <c r="H110" s="190"/>
      <c r="I110" s="190">
        <f>'SO 101 3 Pol'!G13+'SO 102 5 Pol'!G13+'SO 301 1 Pol'!G372+'SO 302 1 Pol'!G283+'SO 603 2 Pol'!G15</f>
        <v>0</v>
      </c>
      <c r="J110" s="187" t="str">
        <f>IF(I111=0,"",I110/I111*100)</f>
        <v/>
      </c>
    </row>
    <row r="111" spans="1:10" ht="25.5" customHeight="1" x14ac:dyDescent="0.2">
      <c r="A111" s="178"/>
      <c r="B111" s="185" t="s">
        <v>1</v>
      </c>
      <c r="C111" s="185"/>
      <c r="D111" s="186"/>
      <c r="E111" s="186"/>
      <c r="F111" s="191"/>
      <c r="G111" s="192"/>
      <c r="H111" s="192"/>
      <c r="I111" s="192">
        <f>SUM(I78:I110)</f>
        <v>0</v>
      </c>
      <c r="J111" s="188">
        <f>SUM(J78:J110)</f>
        <v>0</v>
      </c>
    </row>
    <row r="112" spans="1:10" x14ac:dyDescent="0.2">
      <c r="F112" s="130"/>
      <c r="G112" s="129"/>
      <c r="H112" s="130"/>
      <c r="I112" s="129"/>
      <c r="J112" s="131"/>
    </row>
    <row r="113" spans="6:10" x14ac:dyDescent="0.2">
      <c r="F113" s="130"/>
      <c r="G113" s="129"/>
      <c r="H113" s="130"/>
      <c r="I113" s="129"/>
      <c r="J113" s="131"/>
    </row>
    <row r="114" spans="6:10" x14ac:dyDescent="0.2">
      <c r="F114" s="130"/>
      <c r="G114" s="129"/>
      <c r="H114" s="130"/>
      <c r="I114" s="129"/>
      <c r="J114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C110:E110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69:E69"/>
    <mergeCell ref="C70:E70"/>
    <mergeCell ref="B71:E71"/>
    <mergeCell ref="C78:E78"/>
    <mergeCell ref="C79:E79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7</v>
      </c>
      <c r="B1" s="96"/>
      <c r="C1" s="97"/>
      <c r="D1" s="96"/>
      <c r="E1" s="96"/>
      <c r="F1" s="96"/>
      <c r="G1" s="96"/>
    </row>
    <row r="2" spans="1:7" ht="24.95" customHeight="1" x14ac:dyDescent="0.2">
      <c r="A2" s="72" t="s">
        <v>8</v>
      </c>
      <c r="B2" s="71"/>
      <c r="C2" s="98"/>
      <c r="D2" s="98"/>
      <c r="E2" s="98"/>
      <c r="F2" s="98"/>
      <c r="G2" s="99"/>
    </row>
    <row r="3" spans="1:7" ht="24.95" customHeight="1" x14ac:dyDescent="0.2">
      <c r="A3" s="72" t="s">
        <v>9</v>
      </c>
      <c r="B3" s="71"/>
      <c r="C3" s="98"/>
      <c r="D3" s="98"/>
      <c r="E3" s="98"/>
      <c r="F3" s="98"/>
      <c r="G3" s="99"/>
    </row>
    <row r="4" spans="1:7" ht="24.95" customHeight="1" x14ac:dyDescent="0.2">
      <c r="A4" s="72" t="s">
        <v>10</v>
      </c>
      <c r="B4" s="71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57</v>
      </c>
      <c r="C3" s="199" t="s">
        <v>58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60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SUMIF(AG9:AG104,"&lt;&gt;NOR",G9:G104)</f>
        <v>0</v>
      </c>
      <c r="H8" s="239"/>
      <c r="I8" s="239">
        <f>SUM(I9:I104)</f>
        <v>0</v>
      </c>
      <c r="J8" s="239"/>
      <c r="K8" s="239">
        <f>SUM(K9:K104)</f>
        <v>0</v>
      </c>
      <c r="L8" s="239"/>
      <c r="M8" s="239">
        <f>SUM(M9:M104)</f>
        <v>0</v>
      </c>
      <c r="N8" s="239"/>
      <c r="O8" s="239">
        <f>SUM(O9:O104)</f>
        <v>19.080000000000002</v>
      </c>
      <c r="P8" s="239"/>
      <c r="Q8" s="239">
        <f>SUM(Q9:Q104)</f>
        <v>586.19999999999993</v>
      </c>
      <c r="R8" s="239"/>
      <c r="S8" s="239"/>
      <c r="T8" s="239"/>
      <c r="U8" s="239"/>
      <c r="V8" s="239">
        <f>SUM(V9:V104)</f>
        <v>388.05000000000013</v>
      </c>
      <c r="W8" s="239"/>
      <c r="AG8" t="s">
        <v>177</v>
      </c>
    </row>
    <row r="9" spans="1:60" outlineLevel="1" x14ac:dyDescent="0.2">
      <c r="A9" s="246">
        <v>1</v>
      </c>
      <c r="B9" s="247" t="s">
        <v>178</v>
      </c>
      <c r="C9" s="263" t="s">
        <v>179</v>
      </c>
      <c r="D9" s="248" t="s">
        <v>180</v>
      </c>
      <c r="E9" s="249">
        <v>10.600000000000001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1.46</v>
      </c>
      <c r="R9" s="229"/>
      <c r="S9" s="229" t="s">
        <v>181</v>
      </c>
      <c r="T9" s="229" t="s">
        <v>182</v>
      </c>
      <c r="U9" s="229">
        <v>0.16</v>
      </c>
      <c r="V9" s="229">
        <f>ROUND(E9*U9,2)</f>
        <v>1.7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4" t="s">
        <v>184</v>
      </c>
      <c r="D10" s="231"/>
      <c r="E10" s="232">
        <v>10.600000000000001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2</v>
      </c>
      <c r="B11" s="247" t="s">
        <v>186</v>
      </c>
      <c r="C11" s="263" t="s">
        <v>187</v>
      </c>
      <c r="D11" s="248" t="s">
        <v>180</v>
      </c>
      <c r="E11" s="249">
        <v>75.400000000000006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0.2</v>
      </c>
      <c r="Q11" s="229">
        <f>ROUND(E11*P11,2)</f>
        <v>15.08</v>
      </c>
      <c r="R11" s="229"/>
      <c r="S11" s="229" t="s">
        <v>181</v>
      </c>
      <c r="T11" s="229" t="s">
        <v>182</v>
      </c>
      <c r="U11" s="229">
        <v>0.1</v>
      </c>
      <c r="V11" s="229">
        <f>ROUND(E11*U11,2)</f>
        <v>7.54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/>
      <c r="B12" s="228"/>
      <c r="C12" s="264" t="s">
        <v>188</v>
      </c>
      <c r="D12" s="231"/>
      <c r="E12" s="232">
        <v>75.400000000000006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3</v>
      </c>
      <c r="B13" s="247" t="s">
        <v>189</v>
      </c>
      <c r="C13" s="263" t="s">
        <v>190</v>
      </c>
      <c r="D13" s="248" t="s">
        <v>180</v>
      </c>
      <c r="E13" s="249">
        <v>10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0.11</v>
      </c>
      <c r="Q13" s="229">
        <f>ROUND(E13*P13,2)</f>
        <v>1.1000000000000001</v>
      </c>
      <c r="R13" s="229"/>
      <c r="S13" s="229" t="s">
        <v>181</v>
      </c>
      <c r="T13" s="229" t="s">
        <v>182</v>
      </c>
      <c r="U13" s="229">
        <v>0.2</v>
      </c>
      <c r="V13" s="229">
        <f>ROUND(E13*U13,2)</f>
        <v>2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27"/>
      <c r="B14" s="228"/>
      <c r="C14" s="264" t="s">
        <v>191</v>
      </c>
      <c r="D14" s="231"/>
      <c r="E14" s="232">
        <v>10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6">
        <v>4</v>
      </c>
      <c r="B15" s="247" t="s">
        <v>192</v>
      </c>
      <c r="C15" s="263" t="s">
        <v>193</v>
      </c>
      <c r="D15" s="248" t="s">
        <v>180</v>
      </c>
      <c r="E15" s="249">
        <v>733</v>
      </c>
      <c r="F15" s="250"/>
      <c r="G15" s="251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0.11</v>
      </c>
      <c r="Q15" s="229">
        <f>ROUND(E15*P15,2)</f>
        <v>80.63</v>
      </c>
      <c r="R15" s="229"/>
      <c r="S15" s="229" t="s">
        <v>181</v>
      </c>
      <c r="T15" s="229" t="s">
        <v>182</v>
      </c>
      <c r="U15" s="229">
        <v>4.3000000000000003E-2</v>
      </c>
      <c r="V15" s="229">
        <f>ROUND(E15*U15,2)</f>
        <v>31.52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4" t="s">
        <v>194</v>
      </c>
      <c r="D16" s="231"/>
      <c r="E16" s="232">
        <v>733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5</v>
      </c>
      <c r="B17" s="247" t="s">
        <v>195</v>
      </c>
      <c r="C17" s="263" t="s">
        <v>196</v>
      </c>
      <c r="D17" s="248" t="s">
        <v>180</v>
      </c>
      <c r="E17" s="249">
        <v>733</v>
      </c>
      <c r="F17" s="250"/>
      <c r="G17" s="251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0.17600000000000002</v>
      </c>
      <c r="Q17" s="229">
        <f>ROUND(E17*P17,2)</f>
        <v>129.01</v>
      </c>
      <c r="R17" s="229"/>
      <c r="S17" s="229" t="s">
        <v>181</v>
      </c>
      <c r="T17" s="229" t="s">
        <v>182</v>
      </c>
      <c r="U17" s="229">
        <v>5.9200000000000003E-2</v>
      </c>
      <c r="V17" s="229">
        <f>ROUND(E17*U17,2)</f>
        <v>43.39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7"/>
      <c r="B18" s="228"/>
      <c r="C18" s="264" t="s">
        <v>194</v>
      </c>
      <c r="D18" s="231"/>
      <c r="E18" s="232">
        <v>733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6">
        <v>6</v>
      </c>
      <c r="B19" s="247" t="s">
        <v>197</v>
      </c>
      <c r="C19" s="263" t="s">
        <v>198</v>
      </c>
      <c r="D19" s="248" t="s">
        <v>180</v>
      </c>
      <c r="E19" s="249">
        <v>7.4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0.12000000000000001</v>
      </c>
      <c r="Q19" s="229">
        <f>ROUND(E19*P19,2)</f>
        <v>0.89</v>
      </c>
      <c r="R19" s="229"/>
      <c r="S19" s="229" t="s">
        <v>181</v>
      </c>
      <c r="T19" s="229" t="s">
        <v>182</v>
      </c>
      <c r="U19" s="229">
        <v>0.38125000000000003</v>
      </c>
      <c r="V19" s="229">
        <f>ROUND(E19*U19,2)</f>
        <v>2.82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4" t="s">
        <v>199</v>
      </c>
      <c r="D20" s="231"/>
      <c r="E20" s="232">
        <v>7.4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6">
        <v>7</v>
      </c>
      <c r="B21" s="247" t="s">
        <v>200</v>
      </c>
      <c r="C21" s="263" t="s">
        <v>201</v>
      </c>
      <c r="D21" s="248" t="s">
        <v>180</v>
      </c>
      <c r="E21" s="249">
        <v>10</v>
      </c>
      <c r="F21" s="250"/>
      <c r="G21" s="251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0.16800000000000001</v>
      </c>
      <c r="Q21" s="229">
        <f>ROUND(E21*P21,2)</f>
        <v>1.68</v>
      </c>
      <c r="R21" s="229"/>
      <c r="S21" s="229" t="s">
        <v>181</v>
      </c>
      <c r="T21" s="229" t="s">
        <v>182</v>
      </c>
      <c r="U21" s="229">
        <v>0.53375000000000006</v>
      </c>
      <c r="V21" s="229">
        <f>ROUND(E21*U21,2)</f>
        <v>5.34</v>
      </c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4" t="s">
        <v>202</v>
      </c>
      <c r="D22" s="231"/>
      <c r="E22" s="232">
        <v>10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6">
        <v>8</v>
      </c>
      <c r="B23" s="247" t="s">
        <v>203</v>
      </c>
      <c r="C23" s="263" t="s">
        <v>204</v>
      </c>
      <c r="D23" s="248" t="s">
        <v>180</v>
      </c>
      <c r="E23" s="249">
        <v>733</v>
      </c>
      <c r="F23" s="250"/>
      <c r="G23" s="251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0.45977000000000001</v>
      </c>
      <c r="Q23" s="229">
        <f>ROUND(E23*P23,2)</f>
        <v>337.01</v>
      </c>
      <c r="R23" s="229"/>
      <c r="S23" s="229" t="s">
        <v>181</v>
      </c>
      <c r="T23" s="229" t="s">
        <v>182</v>
      </c>
      <c r="U23" s="229">
        <v>0.02</v>
      </c>
      <c r="V23" s="229">
        <f>ROUND(E23*U23,2)</f>
        <v>14.66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27"/>
      <c r="B24" s="228"/>
      <c r="C24" s="264" t="s">
        <v>194</v>
      </c>
      <c r="D24" s="231"/>
      <c r="E24" s="232">
        <v>733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6">
        <v>9</v>
      </c>
      <c r="B25" s="247" t="s">
        <v>205</v>
      </c>
      <c r="C25" s="263" t="s">
        <v>206</v>
      </c>
      <c r="D25" s="248" t="s">
        <v>207</v>
      </c>
      <c r="E25" s="249">
        <v>10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0.27</v>
      </c>
      <c r="Q25" s="229">
        <f>ROUND(E25*P25,2)</f>
        <v>2.7</v>
      </c>
      <c r="R25" s="229"/>
      <c r="S25" s="229" t="s">
        <v>181</v>
      </c>
      <c r="T25" s="229" t="s">
        <v>182</v>
      </c>
      <c r="U25" s="229">
        <v>0.12300000000000001</v>
      </c>
      <c r="V25" s="229">
        <f>ROUND(E25*U25,2)</f>
        <v>1.23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4" t="s">
        <v>208</v>
      </c>
      <c r="D26" s="231"/>
      <c r="E26" s="232">
        <v>10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6">
        <v>10</v>
      </c>
      <c r="B27" s="247" t="s">
        <v>209</v>
      </c>
      <c r="C27" s="263" t="s">
        <v>210</v>
      </c>
      <c r="D27" s="248" t="s">
        <v>207</v>
      </c>
      <c r="E27" s="249">
        <v>144.70000000000002</v>
      </c>
      <c r="F27" s="250"/>
      <c r="G27" s="251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0.115</v>
      </c>
      <c r="Q27" s="229">
        <f>ROUND(E27*P27,2)</f>
        <v>16.64</v>
      </c>
      <c r="R27" s="229"/>
      <c r="S27" s="229" t="s">
        <v>181</v>
      </c>
      <c r="T27" s="229" t="s">
        <v>182</v>
      </c>
      <c r="U27" s="229">
        <v>0.13700000000000001</v>
      </c>
      <c r="V27" s="229">
        <f>ROUND(E27*U27,2)</f>
        <v>19.82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4" t="s">
        <v>211</v>
      </c>
      <c r="D28" s="231"/>
      <c r="E28" s="232">
        <v>144.70000000000002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6">
        <v>11</v>
      </c>
      <c r="B29" s="247" t="s">
        <v>212</v>
      </c>
      <c r="C29" s="263" t="s">
        <v>213</v>
      </c>
      <c r="D29" s="248" t="s">
        <v>214</v>
      </c>
      <c r="E29" s="249">
        <v>70.100000000000009</v>
      </c>
      <c r="F29" s="250"/>
      <c r="G29" s="251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181</v>
      </c>
      <c r="T29" s="229" t="s">
        <v>182</v>
      </c>
      <c r="U29" s="229">
        <v>9.7000000000000003E-2</v>
      </c>
      <c r="V29" s="229">
        <f>ROUND(E29*U29,2)</f>
        <v>6.8</v>
      </c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4" t="s">
        <v>215</v>
      </c>
      <c r="D30" s="231"/>
      <c r="E30" s="232">
        <v>70.100000000000009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6">
        <v>12</v>
      </c>
      <c r="B31" s="247" t="s">
        <v>216</v>
      </c>
      <c r="C31" s="263" t="s">
        <v>217</v>
      </c>
      <c r="D31" s="248" t="s">
        <v>214</v>
      </c>
      <c r="E31" s="249">
        <v>164.10390000000001</v>
      </c>
      <c r="F31" s="250"/>
      <c r="G31" s="251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181</v>
      </c>
      <c r="T31" s="229" t="s">
        <v>182</v>
      </c>
      <c r="U31" s="229">
        <v>0.18700000000000003</v>
      </c>
      <c r="V31" s="229">
        <f>ROUND(E31*U31,2)</f>
        <v>30.69</v>
      </c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5" t="s">
        <v>218</v>
      </c>
      <c r="D32" s="252"/>
      <c r="E32" s="252"/>
      <c r="F32" s="252"/>
      <c r="G32" s="252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219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6" t="s">
        <v>220</v>
      </c>
      <c r="D33" s="233"/>
      <c r="E33" s="234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7" t="s">
        <v>221</v>
      </c>
      <c r="D34" s="233"/>
      <c r="E34" s="234">
        <v>379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27"/>
      <c r="B35" s="228"/>
      <c r="C35" s="267" t="s">
        <v>222</v>
      </c>
      <c r="D35" s="233"/>
      <c r="E35" s="234">
        <v>0.53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2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27"/>
      <c r="B36" s="228"/>
      <c r="C36" s="267" t="s">
        <v>223</v>
      </c>
      <c r="D36" s="233"/>
      <c r="E36" s="234">
        <v>1.9080000000000001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2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27"/>
      <c r="B37" s="228"/>
      <c r="C37" s="267" t="s">
        <v>224</v>
      </c>
      <c r="D37" s="233"/>
      <c r="E37" s="234">
        <v>13.572000000000001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2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27"/>
      <c r="B38" s="228"/>
      <c r="C38" s="267" t="s">
        <v>225</v>
      </c>
      <c r="D38" s="233"/>
      <c r="E38" s="234">
        <v>1.5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2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27"/>
      <c r="B39" s="228"/>
      <c r="C39" s="267" t="s">
        <v>226</v>
      </c>
      <c r="D39" s="233"/>
      <c r="E39" s="234">
        <v>0.13320000000000001</v>
      </c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2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27"/>
      <c r="B40" s="228"/>
      <c r="C40" s="267" t="s">
        <v>227</v>
      </c>
      <c r="D40" s="233"/>
      <c r="E40" s="234">
        <v>3.77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2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7"/>
      <c r="B41" s="228"/>
      <c r="C41" s="267" t="s">
        <v>228</v>
      </c>
      <c r="D41" s="233"/>
      <c r="E41" s="234">
        <v>146.60000000000002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2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8" t="s">
        <v>229</v>
      </c>
      <c r="D42" s="235"/>
      <c r="E42" s="236">
        <v>547.0132000000001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3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6" t="s">
        <v>230</v>
      </c>
      <c r="D43" s="233"/>
      <c r="E43" s="234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231</v>
      </c>
      <c r="D44" s="231"/>
      <c r="E44" s="232">
        <v>164.10390000000001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6">
        <v>13</v>
      </c>
      <c r="B45" s="247" t="s">
        <v>232</v>
      </c>
      <c r="C45" s="263" t="s">
        <v>233</v>
      </c>
      <c r="D45" s="248" t="s">
        <v>214</v>
      </c>
      <c r="E45" s="249">
        <v>382.90910000000002</v>
      </c>
      <c r="F45" s="250"/>
      <c r="G45" s="251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181</v>
      </c>
      <c r="T45" s="229" t="s">
        <v>182</v>
      </c>
      <c r="U45" s="229">
        <v>0.29400000000000004</v>
      </c>
      <c r="V45" s="229">
        <f>ROUND(E45*U45,2)</f>
        <v>112.58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5" t="s">
        <v>218</v>
      </c>
      <c r="D46" s="252"/>
      <c r="E46" s="252"/>
      <c r="F46" s="252"/>
      <c r="G46" s="252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219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6" t="s">
        <v>220</v>
      </c>
      <c r="D47" s="233"/>
      <c r="E47" s="234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7" t="s">
        <v>221</v>
      </c>
      <c r="D48" s="233"/>
      <c r="E48" s="234">
        <v>379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2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27"/>
      <c r="B49" s="228"/>
      <c r="C49" s="267" t="s">
        <v>222</v>
      </c>
      <c r="D49" s="233"/>
      <c r="E49" s="234">
        <v>0.53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2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27"/>
      <c r="B50" s="228"/>
      <c r="C50" s="267" t="s">
        <v>223</v>
      </c>
      <c r="D50" s="233"/>
      <c r="E50" s="234">
        <v>1.9080000000000001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27"/>
      <c r="B51" s="228"/>
      <c r="C51" s="267" t="s">
        <v>224</v>
      </c>
      <c r="D51" s="233"/>
      <c r="E51" s="234">
        <v>13.572000000000001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2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7"/>
      <c r="B52" s="228"/>
      <c r="C52" s="267" t="s">
        <v>225</v>
      </c>
      <c r="D52" s="233"/>
      <c r="E52" s="234">
        <v>1.5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27"/>
      <c r="B53" s="228"/>
      <c r="C53" s="267" t="s">
        <v>226</v>
      </c>
      <c r="D53" s="233"/>
      <c r="E53" s="234">
        <v>0.13320000000000001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2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27"/>
      <c r="B54" s="228"/>
      <c r="C54" s="267" t="s">
        <v>227</v>
      </c>
      <c r="D54" s="233"/>
      <c r="E54" s="234">
        <v>3.77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185</v>
      </c>
      <c r="AH54" s="210">
        <v>2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7"/>
      <c r="B55" s="228"/>
      <c r="C55" s="267" t="s">
        <v>228</v>
      </c>
      <c r="D55" s="233"/>
      <c r="E55" s="234">
        <v>146.60000000000002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2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8" t="s">
        <v>229</v>
      </c>
      <c r="D56" s="235"/>
      <c r="E56" s="236">
        <v>547.0132000000001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3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6" t="s">
        <v>230</v>
      </c>
      <c r="D57" s="233"/>
      <c r="E57" s="234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4" t="s">
        <v>234</v>
      </c>
      <c r="D58" s="231"/>
      <c r="E58" s="232">
        <v>382.90910000000002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6">
        <v>14</v>
      </c>
      <c r="B59" s="247" t="s">
        <v>235</v>
      </c>
      <c r="C59" s="263" t="s">
        <v>236</v>
      </c>
      <c r="D59" s="248" t="s">
        <v>214</v>
      </c>
      <c r="E59" s="249">
        <v>0.63</v>
      </c>
      <c r="F59" s="250"/>
      <c r="G59" s="251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/>
      <c r="S59" s="229" t="s">
        <v>181</v>
      </c>
      <c r="T59" s="229" t="s">
        <v>182</v>
      </c>
      <c r="U59" s="229">
        <v>18.216000000000001</v>
      </c>
      <c r="V59" s="229">
        <f>ROUND(E59*U59,2)</f>
        <v>11.48</v>
      </c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4" t="s">
        <v>237</v>
      </c>
      <c r="D60" s="231"/>
      <c r="E60" s="232">
        <v>0.63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6">
        <v>15</v>
      </c>
      <c r="B61" s="247" t="s">
        <v>238</v>
      </c>
      <c r="C61" s="263" t="s">
        <v>239</v>
      </c>
      <c r="D61" s="248" t="s">
        <v>214</v>
      </c>
      <c r="E61" s="249">
        <v>14.4</v>
      </c>
      <c r="F61" s="250"/>
      <c r="G61" s="251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181</v>
      </c>
      <c r="T61" s="229" t="s">
        <v>182</v>
      </c>
      <c r="U61" s="229">
        <v>0.33</v>
      </c>
      <c r="V61" s="229">
        <f>ROUND(E61*U61,2)</f>
        <v>4.75</v>
      </c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5" t="s">
        <v>240</v>
      </c>
      <c r="D62" s="252"/>
      <c r="E62" s="252"/>
      <c r="F62" s="252"/>
      <c r="G62" s="252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219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4" t="s">
        <v>241</v>
      </c>
      <c r="D63" s="231"/>
      <c r="E63" s="232">
        <v>11.700000000000001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4" t="s">
        <v>242</v>
      </c>
      <c r="D64" s="231"/>
      <c r="E64" s="232">
        <v>2.7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6">
        <v>16</v>
      </c>
      <c r="B65" s="247" t="s">
        <v>243</v>
      </c>
      <c r="C65" s="263" t="s">
        <v>244</v>
      </c>
      <c r="D65" s="248" t="s">
        <v>214</v>
      </c>
      <c r="E65" s="249">
        <v>412.8</v>
      </c>
      <c r="F65" s="250"/>
      <c r="G65" s="251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181</v>
      </c>
      <c r="T65" s="229" t="s">
        <v>182</v>
      </c>
      <c r="U65" s="229">
        <v>7.400000000000001E-2</v>
      </c>
      <c r="V65" s="229">
        <f>ROUND(E65*U65,2)</f>
        <v>30.55</v>
      </c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5" t="s">
        <v>245</v>
      </c>
      <c r="D66" s="252"/>
      <c r="E66" s="252"/>
      <c r="F66" s="252"/>
      <c r="G66" s="252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219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246</v>
      </c>
      <c r="D67" s="231"/>
      <c r="E67" s="232">
        <v>14.4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4" t="s">
        <v>247</v>
      </c>
      <c r="D68" s="231"/>
      <c r="E68" s="232">
        <v>379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4" t="s">
        <v>248</v>
      </c>
      <c r="D69" s="231"/>
      <c r="E69" s="232">
        <v>19.400000000000002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6">
        <v>17</v>
      </c>
      <c r="B70" s="247" t="s">
        <v>249</v>
      </c>
      <c r="C70" s="263" t="s">
        <v>250</v>
      </c>
      <c r="D70" s="248" t="s">
        <v>214</v>
      </c>
      <c r="E70" s="249">
        <v>374</v>
      </c>
      <c r="F70" s="250"/>
      <c r="G70" s="251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181</v>
      </c>
      <c r="T70" s="229" t="s">
        <v>182</v>
      </c>
      <c r="U70" s="229">
        <v>1.1000000000000001E-2</v>
      </c>
      <c r="V70" s="229">
        <f>ROUND(E70*U70,2)</f>
        <v>4.1100000000000003</v>
      </c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5" t="s">
        <v>245</v>
      </c>
      <c r="D71" s="252"/>
      <c r="E71" s="252"/>
      <c r="F71" s="252"/>
      <c r="G71" s="252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219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4" t="s">
        <v>246</v>
      </c>
      <c r="D72" s="231"/>
      <c r="E72" s="232">
        <v>14.4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4" t="s">
        <v>247</v>
      </c>
      <c r="D73" s="231"/>
      <c r="E73" s="232">
        <v>379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251</v>
      </c>
      <c r="D74" s="231"/>
      <c r="E74" s="232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4" t="s">
        <v>252</v>
      </c>
      <c r="D75" s="231"/>
      <c r="E75" s="232">
        <v>-19.399999999999999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6">
        <v>18</v>
      </c>
      <c r="B76" s="247" t="s">
        <v>253</v>
      </c>
      <c r="C76" s="263" t="s">
        <v>254</v>
      </c>
      <c r="D76" s="248" t="s">
        <v>214</v>
      </c>
      <c r="E76" s="249">
        <v>33.930000000000007</v>
      </c>
      <c r="F76" s="250"/>
      <c r="G76" s="251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29"/>
      <c r="S76" s="229" t="s">
        <v>181</v>
      </c>
      <c r="T76" s="229" t="s">
        <v>182</v>
      </c>
      <c r="U76" s="229">
        <v>9.3000000000000013E-2</v>
      </c>
      <c r="V76" s="229">
        <f>ROUND(E76*U76,2)</f>
        <v>3.16</v>
      </c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5" t="s">
        <v>255</v>
      </c>
      <c r="D77" s="252"/>
      <c r="E77" s="252"/>
      <c r="F77" s="252"/>
      <c r="G77" s="252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219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9" t="s">
        <v>256</v>
      </c>
      <c r="D78" s="253"/>
      <c r="E78" s="253"/>
      <c r="F78" s="253"/>
      <c r="G78" s="253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219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27"/>
      <c r="B79" s="228"/>
      <c r="C79" s="269" t="s">
        <v>257</v>
      </c>
      <c r="D79" s="253"/>
      <c r="E79" s="253"/>
      <c r="F79" s="253"/>
      <c r="G79" s="253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219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54" t="str">
        <f>C79</f>
        <v>- udržování sjízdnosti cest uvnitř násypiště i výkopiště, pokud vrcholky nerovností nejsou   vyšší než +- 0,5 m,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9" t="s">
        <v>258</v>
      </c>
      <c r="D80" s="253"/>
      <c r="E80" s="253"/>
      <c r="F80" s="253"/>
      <c r="G80" s="253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219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9" t="s">
        <v>259</v>
      </c>
      <c r="D81" s="253"/>
      <c r="E81" s="253"/>
      <c r="F81" s="253"/>
      <c r="G81" s="253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219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7"/>
      <c r="B82" s="228"/>
      <c r="C82" s="264" t="s">
        <v>260</v>
      </c>
      <c r="D82" s="231"/>
      <c r="E82" s="232">
        <v>11.31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70" t="s">
        <v>61</v>
      </c>
      <c r="D83" s="237"/>
      <c r="E83" s="238">
        <v>22.62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4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6">
        <v>19</v>
      </c>
      <c r="B84" s="247" t="s">
        <v>261</v>
      </c>
      <c r="C84" s="263" t="s">
        <v>262</v>
      </c>
      <c r="D84" s="248" t="s">
        <v>214</v>
      </c>
      <c r="E84" s="249">
        <v>19.400000000000002</v>
      </c>
      <c r="F84" s="250"/>
      <c r="G84" s="251">
        <f>ROUND(E84*F84,2)</f>
        <v>0</v>
      </c>
      <c r="H84" s="230"/>
      <c r="I84" s="229">
        <f>ROUND(E84*H84,2)</f>
        <v>0</v>
      </c>
      <c r="J84" s="230"/>
      <c r="K84" s="229">
        <f>ROUND(E84*J84,2)</f>
        <v>0</v>
      </c>
      <c r="L84" s="229">
        <v>21</v>
      </c>
      <c r="M84" s="229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29"/>
      <c r="S84" s="229" t="s">
        <v>181</v>
      </c>
      <c r="T84" s="229" t="s">
        <v>182</v>
      </c>
      <c r="U84" s="229">
        <v>0.20200000000000001</v>
      </c>
      <c r="V84" s="229">
        <f>ROUND(E84*U84,2)</f>
        <v>3.92</v>
      </c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5" t="s">
        <v>263</v>
      </c>
      <c r="D85" s="252"/>
      <c r="E85" s="252"/>
      <c r="F85" s="252"/>
      <c r="G85" s="252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219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4" t="s">
        <v>264</v>
      </c>
      <c r="D86" s="231"/>
      <c r="E86" s="232">
        <v>5.1000000000000005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27"/>
      <c r="B87" s="228"/>
      <c r="C87" s="264" t="s">
        <v>265</v>
      </c>
      <c r="D87" s="231"/>
      <c r="E87" s="232">
        <v>1.2000000000000002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27"/>
      <c r="B88" s="228"/>
      <c r="C88" s="264" t="s">
        <v>266</v>
      </c>
      <c r="D88" s="231"/>
      <c r="E88" s="232">
        <v>13.100000000000001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6">
        <v>20</v>
      </c>
      <c r="B89" s="247" t="s">
        <v>267</v>
      </c>
      <c r="C89" s="263" t="s">
        <v>268</v>
      </c>
      <c r="D89" s="248" t="s">
        <v>180</v>
      </c>
      <c r="E89" s="249">
        <v>113.10000000000001</v>
      </c>
      <c r="F89" s="250"/>
      <c r="G89" s="251">
        <f>ROUND(E89*F89,2)</f>
        <v>0</v>
      </c>
      <c r="H89" s="230"/>
      <c r="I89" s="229">
        <f>ROUND(E89*H89,2)</f>
        <v>0</v>
      </c>
      <c r="J89" s="230"/>
      <c r="K89" s="229">
        <f>ROUND(E89*J89,2)</f>
        <v>0</v>
      </c>
      <c r="L89" s="229">
        <v>21</v>
      </c>
      <c r="M89" s="229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29"/>
      <c r="S89" s="229" t="s">
        <v>181</v>
      </c>
      <c r="T89" s="229" t="s">
        <v>182</v>
      </c>
      <c r="U89" s="229">
        <v>1.3000000000000001E-2</v>
      </c>
      <c r="V89" s="229">
        <f>ROUND(E89*U89,2)</f>
        <v>1.47</v>
      </c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64" t="s">
        <v>269</v>
      </c>
      <c r="D90" s="231"/>
      <c r="E90" s="232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4" t="s">
        <v>270</v>
      </c>
      <c r="D91" s="231"/>
      <c r="E91" s="232">
        <v>113.10000000000001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6">
        <v>21</v>
      </c>
      <c r="B92" s="247" t="s">
        <v>271</v>
      </c>
      <c r="C92" s="263" t="s">
        <v>272</v>
      </c>
      <c r="D92" s="248" t="s">
        <v>180</v>
      </c>
      <c r="E92" s="249">
        <v>183.20000000000002</v>
      </c>
      <c r="F92" s="250"/>
      <c r="G92" s="251">
        <f>ROUND(E92*F92,2)</f>
        <v>0</v>
      </c>
      <c r="H92" s="230"/>
      <c r="I92" s="229">
        <f>ROUND(E92*H92,2)</f>
        <v>0</v>
      </c>
      <c r="J92" s="230"/>
      <c r="K92" s="229">
        <f>ROUND(E92*J92,2)</f>
        <v>0</v>
      </c>
      <c r="L92" s="229">
        <v>21</v>
      </c>
      <c r="M92" s="229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29"/>
      <c r="S92" s="229" t="s">
        <v>181</v>
      </c>
      <c r="T92" s="229" t="s">
        <v>182</v>
      </c>
      <c r="U92" s="229">
        <v>0.13</v>
      </c>
      <c r="V92" s="229">
        <f>ROUND(E92*U92,2)</f>
        <v>23.82</v>
      </c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27"/>
      <c r="B93" s="228"/>
      <c r="C93" s="264" t="s">
        <v>273</v>
      </c>
      <c r="D93" s="231"/>
      <c r="E93" s="232">
        <v>113.10000000000001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7"/>
      <c r="B94" s="228"/>
      <c r="C94" s="264" t="s">
        <v>274</v>
      </c>
      <c r="D94" s="231"/>
      <c r="E94" s="232">
        <v>70.100000000000009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6">
        <v>22</v>
      </c>
      <c r="B95" s="247" t="s">
        <v>275</v>
      </c>
      <c r="C95" s="263" t="s">
        <v>276</v>
      </c>
      <c r="D95" s="248" t="s">
        <v>180</v>
      </c>
      <c r="E95" s="249">
        <v>20</v>
      </c>
      <c r="F95" s="250"/>
      <c r="G95" s="251">
        <f>ROUND(E95*F95,2)</f>
        <v>0</v>
      </c>
      <c r="H95" s="230"/>
      <c r="I95" s="229">
        <f>ROUND(E95*H95,2)</f>
        <v>0</v>
      </c>
      <c r="J95" s="230"/>
      <c r="K95" s="229">
        <f>ROUND(E95*J95,2)</f>
        <v>0</v>
      </c>
      <c r="L95" s="229">
        <v>21</v>
      </c>
      <c r="M95" s="229">
        <f>G95*(1+L95/100)</f>
        <v>0</v>
      </c>
      <c r="N95" s="229">
        <v>9.4000000000000004E-3</v>
      </c>
      <c r="O95" s="229">
        <f>ROUND(E95*N95,2)</f>
        <v>0.19</v>
      </c>
      <c r="P95" s="229">
        <v>0</v>
      </c>
      <c r="Q95" s="229">
        <f>ROUND(E95*P95,2)</f>
        <v>0</v>
      </c>
      <c r="R95" s="229"/>
      <c r="S95" s="229" t="s">
        <v>181</v>
      </c>
      <c r="T95" s="229" t="s">
        <v>277</v>
      </c>
      <c r="U95" s="229">
        <v>0.8640000000000001</v>
      </c>
      <c r="V95" s="229">
        <f>ROUND(E95*U95,2)</f>
        <v>17.28</v>
      </c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5" t="s">
        <v>278</v>
      </c>
      <c r="D96" s="252"/>
      <c r="E96" s="252"/>
      <c r="F96" s="252"/>
      <c r="G96" s="252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219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/>
      <c r="B97" s="228"/>
      <c r="C97" s="264" t="s">
        <v>279</v>
      </c>
      <c r="D97" s="231"/>
      <c r="E97" s="232">
        <v>20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6">
        <v>23</v>
      </c>
      <c r="B98" s="247" t="s">
        <v>280</v>
      </c>
      <c r="C98" s="263" t="s">
        <v>281</v>
      </c>
      <c r="D98" s="248" t="s">
        <v>180</v>
      </c>
      <c r="E98" s="249">
        <v>20</v>
      </c>
      <c r="F98" s="250"/>
      <c r="G98" s="251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29"/>
      <c r="S98" s="229" t="s">
        <v>181</v>
      </c>
      <c r="T98" s="229" t="s">
        <v>277</v>
      </c>
      <c r="U98" s="229">
        <v>0.37100000000000005</v>
      </c>
      <c r="V98" s="229">
        <f>ROUND(E98*U98,2)</f>
        <v>7.42</v>
      </c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5" t="s">
        <v>278</v>
      </c>
      <c r="D99" s="252"/>
      <c r="E99" s="252"/>
      <c r="F99" s="252"/>
      <c r="G99" s="252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219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64" t="s">
        <v>279</v>
      </c>
      <c r="D100" s="231"/>
      <c r="E100" s="232">
        <v>20</v>
      </c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6">
        <v>24</v>
      </c>
      <c r="B101" s="247" t="s">
        <v>282</v>
      </c>
      <c r="C101" s="263" t="s">
        <v>283</v>
      </c>
      <c r="D101" s="248" t="s">
        <v>214</v>
      </c>
      <c r="E101" s="249">
        <v>374</v>
      </c>
      <c r="F101" s="250"/>
      <c r="G101" s="251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29"/>
      <c r="S101" s="229" t="s">
        <v>181</v>
      </c>
      <c r="T101" s="229" t="s">
        <v>182</v>
      </c>
      <c r="U101" s="229">
        <v>0</v>
      </c>
      <c r="V101" s="229">
        <f>ROUND(E101*U101,2)</f>
        <v>0</v>
      </c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27"/>
      <c r="B102" s="228"/>
      <c r="C102" s="264" t="s">
        <v>284</v>
      </c>
      <c r="D102" s="231"/>
      <c r="E102" s="232">
        <v>374</v>
      </c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6">
        <v>25</v>
      </c>
      <c r="B103" s="247" t="s">
        <v>285</v>
      </c>
      <c r="C103" s="263" t="s">
        <v>286</v>
      </c>
      <c r="D103" s="248" t="s">
        <v>214</v>
      </c>
      <c r="E103" s="249">
        <v>11.31</v>
      </c>
      <c r="F103" s="250"/>
      <c r="G103" s="251">
        <f>ROUND(E103*F103,2)</f>
        <v>0</v>
      </c>
      <c r="H103" s="230"/>
      <c r="I103" s="229">
        <f>ROUND(E103*H103,2)</f>
        <v>0</v>
      </c>
      <c r="J103" s="230"/>
      <c r="K103" s="229">
        <f>ROUND(E103*J103,2)</f>
        <v>0</v>
      </c>
      <c r="L103" s="229">
        <v>21</v>
      </c>
      <c r="M103" s="229">
        <f>G103*(1+L103/100)</f>
        <v>0</v>
      </c>
      <c r="N103" s="229">
        <v>1.6700000000000002</v>
      </c>
      <c r="O103" s="229">
        <f>ROUND(E103*N103,2)</f>
        <v>18.89</v>
      </c>
      <c r="P103" s="229">
        <v>0</v>
      </c>
      <c r="Q103" s="229">
        <f>ROUND(E103*P103,2)</f>
        <v>0</v>
      </c>
      <c r="R103" s="229" t="s">
        <v>287</v>
      </c>
      <c r="S103" s="229" t="s">
        <v>181</v>
      </c>
      <c r="T103" s="229" t="s">
        <v>182</v>
      </c>
      <c r="U103" s="229">
        <v>0</v>
      </c>
      <c r="V103" s="229">
        <f>ROUND(E103*U103,2)</f>
        <v>0</v>
      </c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288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/>
      <c r="B104" s="228"/>
      <c r="C104" s="264" t="s">
        <v>289</v>
      </c>
      <c r="D104" s="231"/>
      <c r="E104" s="232">
        <v>11.31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40" t="s">
        <v>176</v>
      </c>
      <c r="B105" s="241" t="s">
        <v>61</v>
      </c>
      <c r="C105" s="262" t="s">
        <v>109</v>
      </c>
      <c r="D105" s="242"/>
      <c r="E105" s="243"/>
      <c r="F105" s="244"/>
      <c r="G105" s="245">
        <f>SUMIF(AG106:AG110,"&lt;&gt;NOR",G106:G110)</f>
        <v>0</v>
      </c>
      <c r="H105" s="239"/>
      <c r="I105" s="239">
        <f>SUM(I106:I110)</f>
        <v>0</v>
      </c>
      <c r="J105" s="239"/>
      <c r="K105" s="239">
        <f>SUM(K106:K110)</f>
        <v>0</v>
      </c>
      <c r="L105" s="239"/>
      <c r="M105" s="239">
        <f>SUM(M106:M110)</f>
        <v>0</v>
      </c>
      <c r="N105" s="239"/>
      <c r="O105" s="239">
        <f>SUM(O106:O110)</f>
        <v>41.44</v>
      </c>
      <c r="P105" s="239"/>
      <c r="Q105" s="239">
        <f>SUM(Q106:Q110)</f>
        <v>0</v>
      </c>
      <c r="R105" s="239"/>
      <c r="S105" s="239"/>
      <c r="T105" s="239"/>
      <c r="U105" s="239"/>
      <c r="V105" s="239">
        <f>SUM(V106:V110)</f>
        <v>71.399999999999991</v>
      </c>
      <c r="W105" s="239"/>
      <c r="AG105" t="s">
        <v>177</v>
      </c>
    </row>
    <row r="106" spans="1:60" ht="22.5" outlineLevel="1" x14ac:dyDescent="0.2">
      <c r="A106" s="246">
        <v>26</v>
      </c>
      <c r="B106" s="247" t="s">
        <v>290</v>
      </c>
      <c r="C106" s="263" t="s">
        <v>291</v>
      </c>
      <c r="D106" s="248" t="s">
        <v>214</v>
      </c>
      <c r="E106" s="249">
        <v>1.1200000000000001</v>
      </c>
      <c r="F106" s="250"/>
      <c r="G106" s="251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1.9205000000000001</v>
      </c>
      <c r="O106" s="229">
        <f>ROUND(E106*N106,2)</f>
        <v>2.15</v>
      </c>
      <c r="P106" s="229">
        <v>0</v>
      </c>
      <c r="Q106" s="229">
        <f>ROUND(E106*P106,2)</f>
        <v>0</v>
      </c>
      <c r="R106" s="229"/>
      <c r="S106" s="229" t="s">
        <v>292</v>
      </c>
      <c r="T106" s="229" t="s">
        <v>293</v>
      </c>
      <c r="U106" s="229">
        <v>0.76</v>
      </c>
      <c r="V106" s="229">
        <f>ROUND(E106*U106,2)</f>
        <v>0.85</v>
      </c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4" t="s">
        <v>294</v>
      </c>
      <c r="D107" s="231"/>
      <c r="E107" s="232">
        <v>1.1200000000000001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6">
        <v>27</v>
      </c>
      <c r="B108" s="247" t="s">
        <v>295</v>
      </c>
      <c r="C108" s="263" t="s">
        <v>296</v>
      </c>
      <c r="D108" s="248" t="s">
        <v>207</v>
      </c>
      <c r="E108" s="249">
        <v>90</v>
      </c>
      <c r="F108" s="250"/>
      <c r="G108" s="251">
        <f>ROUND(E108*F108,2)</f>
        <v>0</v>
      </c>
      <c r="H108" s="230"/>
      <c r="I108" s="229">
        <f>ROUND(E108*H108,2)</f>
        <v>0</v>
      </c>
      <c r="J108" s="230"/>
      <c r="K108" s="229">
        <f>ROUND(E108*J108,2)</f>
        <v>0</v>
      </c>
      <c r="L108" s="229">
        <v>21</v>
      </c>
      <c r="M108" s="229">
        <f>G108*(1+L108/100)</f>
        <v>0</v>
      </c>
      <c r="N108" s="229">
        <v>0.43651000000000001</v>
      </c>
      <c r="O108" s="229">
        <f>ROUND(E108*N108,2)</f>
        <v>39.29</v>
      </c>
      <c r="P108" s="229">
        <v>0</v>
      </c>
      <c r="Q108" s="229">
        <f>ROUND(E108*P108,2)</f>
        <v>0</v>
      </c>
      <c r="R108" s="229"/>
      <c r="S108" s="229" t="s">
        <v>181</v>
      </c>
      <c r="T108" s="229" t="s">
        <v>182</v>
      </c>
      <c r="U108" s="229">
        <v>0.78386</v>
      </c>
      <c r="V108" s="229">
        <f>ROUND(E108*U108,2)</f>
        <v>70.55</v>
      </c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297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4" t="s">
        <v>298</v>
      </c>
      <c r="D109" s="231"/>
      <c r="E109" s="232">
        <v>73.2</v>
      </c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27"/>
      <c r="B110" s="228"/>
      <c r="C110" s="264" t="s">
        <v>299</v>
      </c>
      <c r="D110" s="231"/>
      <c r="E110" s="232">
        <v>16.8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240" t="s">
        <v>176</v>
      </c>
      <c r="B111" s="241" t="s">
        <v>74</v>
      </c>
      <c r="C111" s="262" t="s">
        <v>114</v>
      </c>
      <c r="D111" s="242"/>
      <c r="E111" s="243"/>
      <c r="F111" s="244"/>
      <c r="G111" s="245">
        <f>SUMIF(AG112:AG158,"&lt;&gt;NOR",G112:G158)</f>
        <v>0</v>
      </c>
      <c r="H111" s="239"/>
      <c r="I111" s="239">
        <f>SUM(I112:I158)</f>
        <v>0</v>
      </c>
      <c r="J111" s="239"/>
      <c r="K111" s="239">
        <f>SUM(K112:K158)</f>
        <v>0</v>
      </c>
      <c r="L111" s="239"/>
      <c r="M111" s="239">
        <f>SUM(M112:M158)</f>
        <v>0</v>
      </c>
      <c r="N111" s="239"/>
      <c r="O111" s="239">
        <f>SUM(O112:O158)</f>
        <v>217.26999999999998</v>
      </c>
      <c r="P111" s="239"/>
      <c r="Q111" s="239">
        <f>SUM(Q112:Q158)</f>
        <v>0</v>
      </c>
      <c r="R111" s="239"/>
      <c r="S111" s="239"/>
      <c r="T111" s="239"/>
      <c r="U111" s="239"/>
      <c r="V111" s="239">
        <f>SUM(V112:V158)</f>
        <v>741.32</v>
      </c>
      <c r="W111" s="239"/>
      <c r="AG111" t="s">
        <v>177</v>
      </c>
    </row>
    <row r="112" spans="1:60" ht="22.5" outlineLevel="1" x14ac:dyDescent="0.2">
      <c r="A112" s="246">
        <v>28</v>
      </c>
      <c r="B112" s="247" t="s">
        <v>300</v>
      </c>
      <c r="C112" s="263" t="s">
        <v>301</v>
      </c>
      <c r="D112" s="248" t="s">
        <v>180</v>
      </c>
      <c r="E112" s="249">
        <v>567.40000000000009</v>
      </c>
      <c r="F112" s="250"/>
      <c r="G112" s="251">
        <f>ROUND(E112*F112,2)</f>
        <v>0</v>
      </c>
      <c r="H112" s="230"/>
      <c r="I112" s="229">
        <f>ROUND(E112*H112,2)</f>
        <v>0</v>
      </c>
      <c r="J112" s="230"/>
      <c r="K112" s="229">
        <f>ROUND(E112*J112,2)</f>
        <v>0</v>
      </c>
      <c r="L112" s="229">
        <v>21</v>
      </c>
      <c r="M112" s="229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29"/>
      <c r="S112" s="229" t="s">
        <v>181</v>
      </c>
      <c r="T112" s="229" t="s">
        <v>182</v>
      </c>
      <c r="U112" s="229">
        <v>2.6000000000000002E-2</v>
      </c>
      <c r="V112" s="229">
        <f>ROUND(E112*U112,2)</f>
        <v>14.75</v>
      </c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4" t="s">
        <v>302</v>
      </c>
      <c r="D113" s="231"/>
      <c r="E113" s="232">
        <v>181.60000000000002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4" t="s">
        <v>303</v>
      </c>
      <c r="D114" s="231"/>
      <c r="E114" s="232">
        <v>108.9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64" t="s">
        <v>304</v>
      </c>
      <c r="D115" s="231"/>
      <c r="E115" s="232">
        <v>276.90000000000003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46">
        <v>29</v>
      </c>
      <c r="B116" s="247" t="s">
        <v>305</v>
      </c>
      <c r="C116" s="263" t="s">
        <v>306</v>
      </c>
      <c r="D116" s="248" t="s">
        <v>180</v>
      </c>
      <c r="E116" s="249">
        <v>744.5</v>
      </c>
      <c r="F116" s="250"/>
      <c r="G116" s="251">
        <f>ROUND(E116*F116,2)</f>
        <v>0</v>
      </c>
      <c r="H116" s="230"/>
      <c r="I116" s="229">
        <f>ROUND(E116*H116,2)</f>
        <v>0</v>
      </c>
      <c r="J116" s="230"/>
      <c r="K116" s="229">
        <f>ROUND(E116*J116,2)</f>
        <v>0</v>
      </c>
      <c r="L116" s="229">
        <v>21</v>
      </c>
      <c r="M116" s="229">
        <f>G116*(1+L116/100)</f>
        <v>0</v>
      </c>
      <c r="N116" s="229">
        <v>0</v>
      </c>
      <c r="O116" s="229">
        <f>ROUND(E116*N116,2)</f>
        <v>0</v>
      </c>
      <c r="P116" s="229">
        <v>0</v>
      </c>
      <c r="Q116" s="229">
        <f>ROUND(E116*P116,2)</f>
        <v>0</v>
      </c>
      <c r="R116" s="229"/>
      <c r="S116" s="229" t="s">
        <v>181</v>
      </c>
      <c r="T116" s="229" t="s">
        <v>182</v>
      </c>
      <c r="U116" s="229">
        <v>2.6000000000000002E-2</v>
      </c>
      <c r="V116" s="229">
        <f>ROUND(E116*U116,2)</f>
        <v>19.36</v>
      </c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27"/>
      <c r="B117" s="228"/>
      <c r="C117" s="264" t="s">
        <v>307</v>
      </c>
      <c r="D117" s="231"/>
      <c r="E117" s="232">
        <v>338.70000000000005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4" t="s">
        <v>303</v>
      </c>
      <c r="D118" s="231"/>
      <c r="E118" s="232">
        <v>108.9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4" t="s">
        <v>308</v>
      </c>
      <c r="D119" s="231"/>
      <c r="E119" s="232">
        <v>296.90000000000003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6">
        <v>30</v>
      </c>
      <c r="B120" s="247" t="s">
        <v>309</v>
      </c>
      <c r="C120" s="263" t="s">
        <v>310</v>
      </c>
      <c r="D120" s="248" t="s">
        <v>180</v>
      </c>
      <c r="E120" s="249">
        <v>574.1</v>
      </c>
      <c r="F120" s="250"/>
      <c r="G120" s="251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29"/>
      <c r="S120" s="229" t="s">
        <v>181</v>
      </c>
      <c r="T120" s="229" t="s">
        <v>182</v>
      </c>
      <c r="U120" s="229">
        <v>2.9000000000000001E-2</v>
      </c>
      <c r="V120" s="229">
        <f>ROUND(E120*U120,2)</f>
        <v>16.649999999999999</v>
      </c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4" t="s">
        <v>311</v>
      </c>
      <c r="D121" s="231"/>
      <c r="E121" s="232">
        <v>574.1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6">
        <v>31</v>
      </c>
      <c r="B122" s="247" t="s">
        <v>312</v>
      </c>
      <c r="C122" s="263" t="s">
        <v>313</v>
      </c>
      <c r="D122" s="248" t="s">
        <v>180</v>
      </c>
      <c r="E122" s="249">
        <v>551.5</v>
      </c>
      <c r="F122" s="250"/>
      <c r="G122" s="251">
        <f>ROUND(E122*F122,2)</f>
        <v>0</v>
      </c>
      <c r="H122" s="230"/>
      <c r="I122" s="229">
        <f>ROUND(E122*H122,2)</f>
        <v>0</v>
      </c>
      <c r="J122" s="230"/>
      <c r="K122" s="229">
        <f>ROUND(E122*J122,2)</f>
        <v>0</v>
      </c>
      <c r="L122" s="229">
        <v>21</v>
      </c>
      <c r="M122" s="229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29"/>
      <c r="S122" s="229" t="s">
        <v>181</v>
      </c>
      <c r="T122" s="229" t="s">
        <v>182</v>
      </c>
      <c r="U122" s="229">
        <v>7.2000000000000008E-2</v>
      </c>
      <c r="V122" s="229">
        <f>ROUND(E122*U122,2)</f>
        <v>39.71</v>
      </c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64" t="s">
        <v>314</v>
      </c>
      <c r="D123" s="231"/>
      <c r="E123" s="232">
        <v>551.5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46">
        <v>32</v>
      </c>
      <c r="B124" s="247" t="s">
        <v>315</v>
      </c>
      <c r="C124" s="263" t="s">
        <v>316</v>
      </c>
      <c r="D124" s="248" t="s">
        <v>180</v>
      </c>
      <c r="E124" s="249">
        <v>328.20000000000005</v>
      </c>
      <c r="F124" s="250"/>
      <c r="G124" s="251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0</v>
      </c>
      <c r="O124" s="229">
        <f>ROUND(E124*N124,2)</f>
        <v>0</v>
      </c>
      <c r="P124" s="229">
        <v>0</v>
      </c>
      <c r="Q124" s="229">
        <f>ROUND(E124*P124,2)</f>
        <v>0</v>
      </c>
      <c r="R124" s="229"/>
      <c r="S124" s="229" t="s">
        <v>181</v>
      </c>
      <c r="T124" s="229" t="s">
        <v>182</v>
      </c>
      <c r="U124" s="229">
        <v>2.6000000000000002E-2</v>
      </c>
      <c r="V124" s="229">
        <f>ROUND(E124*U124,2)</f>
        <v>8.5299999999999994</v>
      </c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27"/>
      <c r="B125" s="228"/>
      <c r="C125" s="264" t="s">
        <v>317</v>
      </c>
      <c r="D125" s="231"/>
      <c r="E125" s="232">
        <v>328.20000000000005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6">
        <v>33</v>
      </c>
      <c r="B126" s="247" t="s">
        <v>318</v>
      </c>
      <c r="C126" s="263" t="s">
        <v>319</v>
      </c>
      <c r="D126" s="248" t="s">
        <v>180</v>
      </c>
      <c r="E126" s="249">
        <v>551.5</v>
      </c>
      <c r="F126" s="250"/>
      <c r="G126" s="251">
        <f>ROUND(E126*F126,2)</f>
        <v>0</v>
      </c>
      <c r="H126" s="230"/>
      <c r="I126" s="229">
        <f>ROUND(E126*H126,2)</f>
        <v>0</v>
      </c>
      <c r="J126" s="230"/>
      <c r="K126" s="229">
        <f>ROUND(E126*J126,2)</f>
        <v>0</v>
      </c>
      <c r="L126" s="229">
        <v>21</v>
      </c>
      <c r="M126" s="229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29"/>
      <c r="S126" s="229" t="s">
        <v>181</v>
      </c>
      <c r="T126" s="229" t="s">
        <v>182</v>
      </c>
      <c r="U126" s="229">
        <v>2.7000000000000003E-2</v>
      </c>
      <c r="V126" s="229">
        <f>ROUND(E126*U126,2)</f>
        <v>14.89</v>
      </c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64" t="s">
        <v>314</v>
      </c>
      <c r="D127" s="231"/>
      <c r="E127" s="232">
        <v>551.5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6">
        <v>34</v>
      </c>
      <c r="B128" s="247" t="s">
        <v>320</v>
      </c>
      <c r="C128" s="263" t="s">
        <v>321</v>
      </c>
      <c r="D128" s="248" t="s">
        <v>180</v>
      </c>
      <c r="E128" s="249">
        <v>551.5</v>
      </c>
      <c r="F128" s="250"/>
      <c r="G128" s="251">
        <f>ROUND(E128*F128,2)</f>
        <v>0</v>
      </c>
      <c r="H128" s="230"/>
      <c r="I128" s="229">
        <f>ROUND(E128*H128,2)</f>
        <v>0</v>
      </c>
      <c r="J128" s="230"/>
      <c r="K128" s="229">
        <f>ROUND(E128*J128,2)</f>
        <v>0</v>
      </c>
      <c r="L128" s="229">
        <v>21</v>
      </c>
      <c r="M128" s="229">
        <f>G128*(1+L128/100)</f>
        <v>0</v>
      </c>
      <c r="N128" s="229">
        <v>0</v>
      </c>
      <c r="O128" s="229">
        <f>ROUND(E128*N128,2)</f>
        <v>0</v>
      </c>
      <c r="P128" s="229">
        <v>0</v>
      </c>
      <c r="Q128" s="229">
        <f>ROUND(E128*P128,2)</f>
        <v>0</v>
      </c>
      <c r="R128" s="229"/>
      <c r="S128" s="229" t="s">
        <v>181</v>
      </c>
      <c r="T128" s="229" t="s">
        <v>182</v>
      </c>
      <c r="U128" s="229">
        <v>4.0000000000000001E-3</v>
      </c>
      <c r="V128" s="229">
        <f>ROUND(E128*U128,2)</f>
        <v>2.21</v>
      </c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64" t="s">
        <v>314</v>
      </c>
      <c r="D129" s="231"/>
      <c r="E129" s="232">
        <v>551.5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6">
        <v>35</v>
      </c>
      <c r="B130" s="247" t="s">
        <v>322</v>
      </c>
      <c r="C130" s="263" t="s">
        <v>323</v>
      </c>
      <c r="D130" s="248" t="s">
        <v>180</v>
      </c>
      <c r="E130" s="249">
        <v>551.5</v>
      </c>
      <c r="F130" s="250"/>
      <c r="G130" s="251">
        <f>ROUND(E130*F130,2)</f>
        <v>0</v>
      </c>
      <c r="H130" s="230"/>
      <c r="I130" s="229">
        <f>ROUND(E130*H130,2)</f>
        <v>0</v>
      </c>
      <c r="J130" s="230"/>
      <c r="K130" s="229">
        <f>ROUND(E130*J130,2)</f>
        <v>0</v>
      </c>
      <c r="L130" s="229">
        <v>21</v>
      </c>
      <c r="M130" s="229">
        <f>G130*(1+L130/100)</f>
        <v>0</v>
      </c>
      <c r="N130" s="229">
        <v>0</v>
      </c>
      <c r="O130" s="229">
        <f>ROUND(E130*N130,2)</f>
        <v>0</v>
      </c>
      <c r="P130" s="229">
        <v>0</v>
      </c>
      <c r="Q130" s="229">
        <f>ROUND(E130*P130,2)</f>
        <v>0</v>
      </c>
      <c r="R130" s="229"/>
      <c r="S130" s="229" t="s">
        <v>181</v>
      </c>
      <c r="T130" s="229" t="s">
        <v>182</v>
      </c>
      <c r="U130" s="229">
        <v>2E-3</v>
      </c>
      <c r="V130" s="229">
        <f>ROUND(E130*U130,2)</f>
        <v>1.1000000000000001</v>
      </c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4" t="s">
        <v>314</v>
      </c>
      <c r="D131" s="231"/>
      <c r="E131" s="232">
        <v>551.5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6">
        <v>36</v>
      </c>
      <c r="B132" s="247" t="s">
        <v>324</v>
      </c>
      <c r="C132" s="263" t="s">
        <v>325</v>
      </c>
      <c r="D132" s="248" t="s">
        <v>180</v>
      </c>
      <c r="E132" s="249">
        <v>551.5</v>
      </c>
      <c r="F132" s="250"/>
      <c r="G132" s="251">
        <f>ROUND(E132*F132,2)</f>
        <v>0</v>
      </c>
      <c r="H132" s="230"/>
      <c r="I132" s="229">
        <f>ROUND(E132*H132,2)</f>
        <v>0</v>
      </c>
      <c r="J132" s="230"/>
      <c r="K132" s="229">
        <f>ROUND(E132*J132,2)</f>
        <v>0</v>
      </c>
      <c r="L132" s="229">
        <v>21</v>
      </c>
      <c r="M132" s="229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29"/>
      <c r="S132" s="229" t="s">
        <v>181</v>
      </c>
      <c r="T132" s="229" t="s">
        <v>182</v>
      </c>
      <c r="U132" s="229">
        <v>6.4000000000000001E-2</v>
      </c>
      <c r="V132" s="229">
        <f>ROUND(E132*U132,2)</f>
        <v>35.299999999999997</v>
      </c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4" t="s">
        <v>314</v>
      </c>
      <c r="D133" s="231"/>
      <c r="E133" s="232">
        <v>551.5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6">
        <v>37</v>
      </c>
      <c r="B134" s="247" t="s">
        <v>326</v>
      </c>
      <c r="C134" s="263" t="s">
        <v>327</v>
      </c>
      <c r="D134" s="248" t="s">
        <v>180</v>
      </c>
      <c r="E134" s="249">
        <v>181.60000000000002</v>
      </c>
      <c r="F134" s="250"/>
      <c r="G134" s="251">
        <f>ROUND(E134*F134,2)</f>
        <v>0</v>
      </c>
      <c r="H134" s="230"/>
      <c r="I134" s="229">
        <f>ROUND(E134*H134,2)</f>
        <v>0</v>
      </c>
      <c r="J134" s="230"/>
      <c r="K134" s="229">
        <f>ROUND(E134*J134,2)</f>
        <v>0</v>
      </c>
      <c r="L134" s="229">
        <v>21</v>
      </c>
      <c r="M134" s="229">
        <f>G134*(1+L134/100)</f>
        <v>0</v>
      </c>
      <c r="N134" s="229">
        <v>7.3900000000000007E-2</v>
      </c>
      <c r="O134" s="229">
        <f>ROUND(E134*N134,2)</f>
        <v>13.42</v>
      </c>
      <c r="P134" s="229">
        <v>0</v>
      </c>
      <c r="Q134" s="229">
        <f>ROUND(E134*P134,2)</f>
        <v>0</v>
      </c>
      <c r="R134" s="229"/>
      <c r="S134" s="229" t="s">
        <v>181</v>
      </c>
      <c r="T134" s="229" t="s">
        <v>182</v>
      </c>
      <c r="U134" s="229">
        <v>0.45200000000000001</v>
      </c>
      <c r="V134" s="229">
        <f>ROUND(E134*U134,2)</f>
        <v>82.08</v>
      </c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64" t="s">
        <v>328</v>
      </c>
      <c r="D135" s="231"/>
      <c r="E135" s="232">
        <v>181.60000000000002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46">
        <v>38</v>
      </c>
      <c r="B136" s="247" t="s">
        <v>329</v>
      </c>
      <c r="C136" s="263" t="s">
        <v>330</v>
      </c>
      <c r="D136" s="248" t="s">
        <v>180</v>
      </c>
      <c r="E136" s="249">
        <v>714</v>
      </c>
      <c r="F136" s="250"/>
      <c r="G136" s="251">
        <f>ROUND(E136*F136,2)</f>
        <v>0</v>
      </c>
      <c r="H136" s="230"/>
      <c r="I136" s="229">
        <f>ROUND(E136*H136,2)</f>
        <v>0</v>
      </c>
      <c r="J136" s="230"/>
      <c r="K136" s="229">
        <f>ROUND(E136*J136,2)</f>
        <v>0</v>
      </c>
      <c r="L136" s="229">
        <v>21</v>
      </c>
      <c r="M136" s="229">
        <f>G136*(1+L136/100)</f>
        <v>0</v>
      </c>
      <c r="N136" s="229">
        <v>7.3900000000000007E-2</v>
      </c>
      <c r="O136" s="229">
        <f>ROUND(E136*N136,2)</f>
        <v>52.76</v>
      </c>
      <c r="P136" s="229">
        <v>0</v>
      </c>
      <c r="Q136" s="229">
        <f>ROUND(E136*P136,2)</f>
        <v>0</v>
      </c>
      <c r="R136" s="229"/>
      <c r="S136" s="229" t="s">
        <v>181</v>
      </c>
      <c r="T136" s="229" t="s">
        <v>182</v>
      </c>
      <c r="U136" s="229">
        <v>0.47800000000000004</v>
      </c>
      <c r="V136" s="229">
        <f>ROUND(E136*U136,2)</f>
        <v>341.29</v>
      </c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27"/>
      <c r="B137" s="228"/>
      <c r="C137" s="264" t="s">
        <v>317</v>
      </c>
      <c r="D137" s="231"/>
      <c r="E137" s="232">
        <v>328.20000000000005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64" t="s">
        <v>331</v>
      </c>
      <c r="D138" s="231"/>
      <c r="E138" s="232">
        <v>108.9</v>
      </c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64" t="s">
        <v>304</v>
      </c>
      <c r="D139" s="231"/>
      <c r="E139" s="232">
        <v>276.90000000000003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6">
        <v>39</v>
      </c>
      <c r="B140" s="247" t="s">
        <v>332</v>
      </c>
      <c r="C140" s="263" t="s">
        <v>333</v>
      </c>
      <c r="D140" s="248" t="s">
        <v>207</v>
      </c>
      <c r="E140" s="249">
        <v>91</v>
      </c>
      <c r="F140" s="250"/>
      <c r="G140" s="251">
        <f>ROUND(E140*F140,2)</f>
        <v>0</v>
      </c>
      <c r="H140" s="230"/>
      <c r="I140" s="229">
        <f>ROUND(E140*H140,2)</f>
        <v>0</v>
      </c>
      <c r="J140" s="230"/>
      <c r="K140" s="229">
        <f>ROUND(E140*J140,2)</f>
        <v>0</v>
      </c>
      <c r="L140" s="229">
        <v>21</v>
      </c>
      <c r="M140" s="229">
        <f>G140*(1+L140/100)</f>
        <v>0</v>
      </c>
      <c r="N140" s="229">
        <v>3.3000000000000005E-4</v>
      </c>
      <c r="O140" s="229">
        <f>ROUND(E140*N140,2)</f>
        <v>0.03</v>
      </c>
      <c r="P140" s="229">
        <v>0</v>
      </c>
      <c r="Q140" s="229">
        <f>ROUND(E140*P140,2)</f>
        <v>0</v>
      </c>
      <c r="R140" s="229"/>
      <c r="S140" s="229" t="s">
        <v>181</v>
      </c>
      <c r="T140" s="229" t="s">
        <v>182</v>
      </c>
      <c r="U140" s="229">
        <v>0.41000000000000003</v>
      </c>
      <c r="V140" s="229">
        <f>ROUND(E140*U140,2)</f>
        <v>37.31</v>
      </c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/>
      <c r="B141" s="228"/>
      <c r="C141" s="264" t="s">
        <v>334</v>
      </c>
      <c r="D141" s="231"/>
      <c r="E141" s="232">
        <v>91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6">
        <v>40</v>
      </c>
      <c r="B142" s="247" t="s">
        <v>335</v>
      </c>
      <c r="C142" s="263" t="s">
        <v>336</v>
      </c>
      <c r="D142" s="248" t="s">
        <v>207</v>
      </c>
      <c r="E142" s="249">
        <v>298</v>
      </c>
      <c r="F142" s="250"/>
      <c r="G142" s="251">
        <f>ROUND(E142*F142,2)</f>
        <v>0</v>
      </c>
      <c r="H142" s="230"/>
      <c r="I142" s="229">
        <f>ROUND(E142*H142,2)</f>
        <v>0</v>
      </c>
      <c r="J142" s="230"/>
      <c r="K142" s="229">
        <f>ROUND(E142*J142,2)</f>
        <v>0</v>
      </c>
      <c r="L142" s="229">
        <v>21</v>
      </c>
      <c r="M142" s="229">
        <f>G142*(1+L142/100)</f>
        <v>0</v>
      </c>
      <c r="N142" s="229">
        <v>3.6000000000000002E-4</v>
      </c>
      <c r="O142" s="229">
        <f>ROUND(E142*N142,2)</f>
        <v>0.11</v>
      </c>
      <c r="P142" s="229">
        <v>0</v>
      </c>
      <c r="Q142" s="229">
        <f>ROUND(E142*P142,2)</f>
        <v>0</v>
      </c>
      <c r="R142" s="229"/>
      <c r="S142" s="229" t="s">
        <v>181</v>
      </c>
      <c r="T142" s="229" t="s">
        <v>182</v>
      </c>
      <c r="U142" s="229">
        <v>0.43000000000000005</v>
      </c>
      <c r="V142" s="229">
        <f>ROUND(E142*U142,2)</f>
        <v>128.13999999999999</v>
      </c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27"/>
      <c r="B143" s="228"/>
      <c r="C143" s="264" t="s">
        <v>337</v>
      </c>
      <c r="D143" s="231"/>
      <c r="E143" s="232">
        <v>75</v>
      </c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4" t="s">
        <v>338</v>
      </c>
      <c r="D144" s="231"/>
      <c r="E144" s="232">
        <v>56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64" t="s">
        <v>339</v>
      </c>
      <c r="D145" s="231"/>
      <c r="E145" s="232">
        <v>167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6">
        <v>41</v>
      </c>
      <c r="B146" s="247" t="s">
        <v>340</v>
      </c>
      <c r="C146" s="263" t="s">
        <v>341</v>
      </c>
      <c r="D146" s="248" t="s">
        <v>180</v>
      </c>
      <c r="E146" s="249">
        <v>187.048</v>
      </c>
      <c r="F146" s="250"/>
      <c r="G146" s="251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0.129</v>
      </c>
      <c r="O146" s="229">
        <f>ROUND(E146*N146,2)</f>
        <v>24.13</v>
      </c>
      <c r="P146" s="229">
        <v>0</v>
      </c>
      <c r="Q146" s="229">
        <f>ROUND(E146*P146,2)</f>
        <v>0</v>
      </c>
      <c r="R146" s="229" t="s">
        <v>287</v>
      </c>
      <c r="S146" s="229" t="s">
        <v>181</v>
      </c>
      <c r="T146" s="229" t="s">
        <v>182</v>
      </c>
      <c r="U146" s="229">
        <v>0</v>
      </c>
      <c r="V146" s="229">
        <f>ROUND(E146*U146,2)</f>
        <v>0</v>
      </c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288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4" t="s">
        <v>342</v>
      </c>
      <c r="D147" s="231"/>
      <c r="E147" s="232">
        <v>181.60000000000002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70" t="s">
        <v>343</v>
      </c>
      <c r="D148" s="237"/>
      <c r="E148" s="238">
        <v>5.45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185</v>
      </c>
      <c r="AH148" s="210">
        <v>4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6">
        <v>42</v>
      </c>
      <c r="B149" s="247" t="s">
        <v>344</v>
      </c>
      <c r="C149" s="263" t="s">
        <v>345</v>
      </c>
      <c r="D149" s="248" t="s">
        <v>180</v>
      </c>
      <c r="E149" s="249">
        <v>695.1264000000001</v>
      </c>
      <c r="F149" s="250"/>
      <c r="G149" s="251">
        <f>ROUND(E149*F149,2)</f>
        <v>0</v>
      </c>
      <c r="H149" s="230"/>
      <c r="I149" s="229">
        <f>ROUND(E149*H149,2)</f>
        <v>0</v>
      </c>
      <c r="J149" s="230"/>
      <c r="K149" s="229">
        <f>ROUND(E149*J149,2)</f>
        <v>0</v>
      </c>
      <c r="L149" s="229">
        <v>21</v>
      </c>
      <c r="M149" s="229">
        <f>G149*(1+L149/100)</f>
        <v>0</v>
      </c>
      <c r="N149" s="229">
        <v>0.17245000000000002</v>
      </c>
      <c r="O149" s="229">
        <f>ROUND(E149*N149,2)</f>
        <v>119.87</v>
      </c>
      <c r="P149" s="229">
        <v>0</v>
      </c>
      <c r="Q149" s="229">
        <f>ROUND(E149*P149,2)</f>
        <v>0</v>
      </c>
      <c r="R149" s="229" t="s">
        <v>287</v>
      </c>
      <c r="S149" s="229" t="s">
        <v>181</v>
      </c>
      <c r="T149" s="229" t="s">
        <v>182</v>
      </c>
      <c r="U149" s="229">
        <v>0</v>
      </c>
      <c r="V149" s="229">
        <f>ROUND(E149*U149,2)</f>
        <v>0</v>
      </c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288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27"/>
      <c r="B150" s="228"/>
      <c r="C150" s="264" t="s">
        <v>346</v>
      </c>
      <c r="D150" s="231"/>
      <c r="E150" s="232">
        <v>310.20000000000005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27"/>
      <c r="B151" s="228"/>
      <c r="C151" s="264" t="s">
        <v>347</v>
      </c>
      <c r="D151" s="231"/>
      <c r="E151" s="232">
        <v>97.38000000000001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64" t="s">
        <v>348</v>
      </c>
      <c r="D152" s="231"/>
      <c r="E152" s="232">
        <v>267.3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185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70" t="s">
        <v>343</v>
      </c>
      <c r="D153" s="237"/>
      <c r="E153" s="238">
        <v>20.25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4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6">
        <v>43</v>
      </c>
      <c r="B154" s="247" t="s">
        <v>349</v>
      </c>
      <c r="C154" s="263" t="s">
        <v>350</v>
      </c>
      <c r="D154" s="248" t="s">
        <v>180</v>
      </c>
      <c r="E154" s="249">
        <v>40.293600000000005</v>
      </c>
      <c r="F154" s="250"/>
      <c r="G154" s="251">
        <f>ROUND(E154*F154,2)</f>
        <v>0</v>
      </c>
      <c r="H154" s="230"/>
      <c r="I154" s="229">
        <f>ROUND(E154*H154,2)</f>
        <v>0</v>
      </c>
      <c r="J154" s="230"/>
      <c r="K154" s="229">
        <f>ROUND(E154*J154,2)</f>
        <v>0</v>
      </c>
      <c r="L154" s="229">
        <v>21</v>
      </c>
      <c r="M154" s="229">
        <f>G154*(1+L154/100)</f>
        <v>0</v>
      </c>
      <c r="N154" s="229">
        <v>0.17245000000000002</v>
      </c>
      <c r="O154" s="229">
        <f>ROUND(E154*N154,2)</f>
        <v>6.95</v>
      </c>
      <c r="P154" s="229">
        <v>0</v>
      </c>
      <c r="Q154" s="229">
        <f>ROUND(E154*P154,2)</f>
        <v>0</v>
      </c>
      <c r="R154" s="229" t="s">
        <v>287</v>
      </c>
      <c r="S154" s="229" t="s">
        <v>181</v>
      </c>
      <c r="T154" s="229" t="s">
        <v>182</v>
      </c>
      <c r="U154" s="229">
        <v>0</v>
      </c>
      <c r="V154" s="229">
        <f>ROUND(E154*U154,2)</f>
        <v>0</v>
      </c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288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27"/>
      <c r="B155" s="228"/>
      <c r="C155" s="264" t="s">
        <v>351</v>
      </c>
      <c r="D155" s="231"/>
      <c r="E155" s="232">
        <v>18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185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64" t="s">
        <v>352</v>
      </c>
      <c r="D156" s="231"/>
      <c r="E156" s="232">
        <v>11.520000000000001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64" t="s">
        <v>353</v>
      </c>
      <c r="D157" s="231"/>
      <c r="E157" s="232">
        <v>9.6000000000000014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70" t="s">
        <v>343</v>
      </c>
      <c r="D158" s="237"/>
      <c r="E158" s="238">
        <v>1.1700000000000002</v>
      </c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4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">
      <c r="A159" s="240" t="s">
        <v>176</v>
      </c>
      <c r="B159" s="241" t="s">
        <v>117</v>
      </c>
      <c r="C159" s="262" t="s">
        <v>118</v>
      </c>
      <c r="D159" s="242"/>
      <c r="E159" s="243"/>
      <c r="F159" s="244"/>
      <c r="G159" s="245">
        <f>SUMIF(AG160:AG161,"&lt;&gt;NOR",G160:G161)</f>
        <v>0</v>
      </c>
      <c r="H159" s="239"/>
      <c r="I159" s="239">
        <f>SUM(I160:I161)</f>
        <v>0</v>
      </c>
      <c r="J159" s="239"/>
      <c r="K159" s="239">
        <f>SUM(K160:K161)</f>
        <v>0</v>
      </c>
      <c r="L159" s="239"/>
      <c r="M159" s="239">
        <f>SUM(M160:M161)</f>
        <v>0</v>
      </c>
      <c r="N159" s="239"/>
      <c r="O159" s="239">
        <f>SUM(O160:O161)</f>
        <v>4.1100000000000003</v>
      </c>
      <c r="P159" s="239"/>
      <c r="Q159" s="239">
        <f>SUM(Q160:Q161)</f>
        <v>0</v>
      </c>
      <c r="R159" s="239"/>
      <c r="S159" s="239"/>
      <c r="T159" s="239"/>
      <c r="U159" s="239"/>
      <c r="V159" s="239">
        <f>SUM(V160:V161)</f>
        <v>20.16</v>
      </c>
      <c r="W159" s="239"/>
      <c r="AG159" t="s">
        <v>177</v>
      </c>
    </row>
    <row r="160" spans="1:60" ht="22.5" outlineLevel="1" x14ac:dyDescent="0.2">
      <c r="A160" s="246">
        <v>44</v>
      </c>
      <c r="B160" s="247" t="s">
        <v>354</v>
      </c>
      <c r="C160" s="263" t="s">
        <v>355</v>
      </c>
      <c r="D160" s="248" t="s">
        <v>356</v>
      </c>
      <c r="E160" s="249">
        <v>13</v>
      </c>
      <c r="F160" s="250"/>
      <c r="G160" s="251">
        <f>ROUND(E160*F160,2)</f>
        <v>0</v>
      </c>
      <c r="H160" s="230"/>
      <c r="I160" s="229">
        <f>ROUND(E160*H160,2)</f>
        <v>0</v>
      </c>
      <c r="J160" s="230"/>
      <c r="K160" s="229">
        <f>ROUND(E160*J160,2)</f>
        <v>0</v>
      </c>
      <c r="L160" s="229">
        <v>21</v>
      </c>
      <c r="M160" s="229">
        <f>G160*(1+L160/100)</f>
        <v>0</v>
      </c>
      <c r="N160" s="229">
        <v>0.31590000000000001</v>
      </c>
      <c r="O160" s="229">
        <f>ROUND(E160*N160,2)</f>
        <v>4.1100000000000003</v>
      </c>
      <c r="P160" s="229">
        <v>0</v>
      </c>
      <c r="Q160" s="229">
        <f>ROUND(E160*P160,2)</f>
        <v>0</v>
      </c>
      <c r="R160" s="229"/>
      <c r="S160" s="229" t="s">
        <v>292</v>
      </c>
      <c r="T160" s="229" t="s">
        <v>293</v>
      </c>
      <c r="U160" s="229">
        <v>1.5510000000000002</v>
      </c>
      <c r="V160" s="229">
        <f>ROUND(E160*U160,2)</f>
        <v>20.16</v>
      </c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4" t="s">
        <v>357</v>
      </c>
      <c r="D161" s="231"/>
      <c r="E161" s="232">
        <v>13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40" t="s">
        <v>176</v>
      </c>
      <c r="B162" s="241" t="s">
        <v>119</v>
      </c>
      <c r="C162" s="262" t="s">
        <v>121</v>
      </c>
      <c r="D162" s="242"/>
      <c r="E162" s="243"/>
      <c r="F162" s="244"/>
      <c r="G162" s="245">
        <f>SUMIF(AG163:AG190,"&lt;&gt;NOR",G163:G190)</f>
        <v>0</v>
      </c>
      <c r="H162" s="239"/>
      <c r="I162" s="239">
        <f>SUM(I163:I190)</f>
        <v>0</v>
      </c>
      <c r="J162" s="239"/>
      <c r="K162" s="239">
        <f>SUM(K163:K190)</f>
        <v>0</v>
      </c>
      <c r="L162" s="239"/>
      <c r="M162" s="239">
        <f>SUM(M163:M190)</f>
        <v>0</v>
      </c>
      <c r="N162" s="239"/>
      <c r="O162" s="239">
        <f>SUM(O163:O190)</f>
        <v>115.98000000000002</v>
      </c>
      <c r="P162" s="239"/>
      <c r="Q162" s="239">
        <f>SUM(Q163:Q190)</f>
        <v>0</v>
      </c>
      <c r="R162" s="239"/>
      <c r="S162" s="239"/>
      <c r="T162" s="239"/>
      <c r="U162" s="239"/>
      <c r="V162" s="239">
        <f>SUM(V163:V190)</f>
        <v>146.42000000000002</v>
      </c>
      <c r="W162" s="239"/>
      <c r="AG162" t="s">
        <v>177</v>
      </c>
    </row>
    <row r="163" spans="1:60" ht="22.5" outlineLevel="1" x14ac:dyDescent="0.2">
      <c r="A163" s="246">
        <v>45</v>
      </c>
      <c r="B163" s="247" t="s">
        <v>358</v>
      </c>
      <c r="C163" s="263" t="s">
        <v>359</v>
      </c>
      <c r="D163" s="248" t="s">
        <v>356</v>
      </c>
      <c r="E163" s="249">
        <v>10</v>
      </c>
      <c r="F163" s="250"/>
      <c r="G163" s="251">
        <f>ROUND(E163*F163,2)</f>
        <v>0</v>
      </c>
      <c r="H163" s="230"/>
      <c r="I163" s="229">
        <f>ROUND(E163*H163,2)</f>
        <v>0</v>
      </c>
      <c r="J163" s="230"/>
      <c r="K163" s="229">
        <f>ROUND(E163*J163,2)</f>
        <v>0</v>
      </c>
      <c r="L163" s="229">
        <v>21</v>
      </c>
      <c r="M163" s="229">
        <f>G163*(1+L163/100)</f>
        <v>0</v>
      </c>
      <c r="N163" s="229">
        <v>0.1125</v>
      </c>
      <c r="O163" s="229">
        <f>ROUND(E163*N163,2)</f>
        <v>1.1299999999999999</v>
      </c>
      <c r="P163" s="229">
        <v>0</v>
      </c>
      <c r="Q163" s="229">
        <f>ROUND(E163*P163,2)</f>
        <v>0</v>
      </c>
      <c r="R163" s="229"/>
      <c r="S163" s="229" t="s">
        <v>181</v>
      </c>
      <c r="T163" s="229" t="s">
        <v>182</v>
      </c>
      <c r="U163" s="229">
        <v>0.91800000000000004</v>
      </c>
      <c r="V163" s="229">
        <f>ROUND(E163*U163,2)</f>
        <v>9.18</v>
      </c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183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/>
      <c r="B164" s="228"/>
      <c r="C164" s="264" t="s">
        <v>360</v>
      </c>
      <c r="D164" s="231"/>
      <c r="E164" s="232">
        <v>10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185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6">
        <v>46</v>
      </c>
      <c r="B165" s="247" t="s">
        <v>361</v>
      </c>
      <c r="C165" s="263" t="s">
        <v>362</v>
      </c>
      <c r="D165" s="248" t="s">
        <v>356</v>
      </c>
      <c r="E165" s="249">
        <v>23</v>
      </c>
      <c r="F165" s="250"/>
      <c r="G165" s="251">
        <f>ROUND(E165*F165,2)</f>
        <v>0</v>
      </c>
      <c r="H165" s="230"/>
      <c r="I165" s="229">
        <f>ROUND(E165*H165,2)</f>
        <v>0</v>
      </c>
      <c r="J165" s="230"/>
      <c r="K165" s="229">
        <f>ROUND(E165*J165,2)</f>
        <v>0</v>
      </c>
      <c r="L165" s="229">
        <v>21</v>
      </c>
      <c r="M165" s="229">
        <f>G165*(1+L165/100)</f>
        <v>0</v>
      </c>
      <c r="N165" s="229">
        <v>0</v>
      </c>
      <c r="O165" s="229">
        <f>ROUND(E165*N165,2)</f>
        <v>0</v>
      </c>
      <c r="P165" s="229">
        <v>0</v>
      </c>
      <c r="Q165" s="229">
        <f>ROUND(E165*P165,2)</f>
        <v>0</v>
      </c>
      <c r="R165" s="229"/>
      <c r="S165" s="229" t="s">
        <v>181</v>
      </c>
      <c r="T165" s="229" t="s">
        <v>182</v>
      </c>
      <c r="U165" s="229">
        <v>0.2</v>
      </c>
      <c r="V165" s="229">
        <f>ROUND(E165*U165,2)</f>
        <v>4.5999999999999996</v>
      </c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4" t="s">
        <v>363</v>
      </c>
      <c r="D166" s="231"/>
      <c r="E166" s="232">
        <v>23</v>
      </c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185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45" outlineLevel="1" x14ac:dyDescent="0.2">
      <c r="A167" s="246">
        <v>47</v>
      </c>
      <c r="B167" s="247" t="s">
        <v>364</v>
      </c>
      <c r="C167" s="263" t="s">
        <v>365</v>
      </c>
      <c r="D167" s="248" t="s">
        <v>207</v>
      </c>
      <c r="E167" s="249">
        <v>233</v>
      </c>
      <c r="F167" s="250"/>
      <c r="G167" s="251">
        <f>ROUND(E167*F167,2)</f>
        <v>0</v>
      </c>
      <c r="H167" s="230"/>
      <c r="I167" s="229">
        <f>ROUND(E167*H167,2)</f>
        <v>0</v>
      </c>
      <c r="J167" s="230"/>
      <c r="K167" s="229">
        <f>ROUND(E167*J167,2)</f>
        <v>0</v>
      </c>
      <c r="L167" s="229">
        <v>21</v>
      </c>
      <c r="M167" s="229">
        <f>G167*(1+L167/100)</f>
        <v>0</v>
      </c>
      <c r="N167" s="229">
        <v>0.26941000000000004</v>
      </c>
      <c r="O167" s="229">
        <f>ROUND(E167*N167,2)</f>
        <v>62.77</v>
      </c>
      <c r="P167" s="229">
        <v>0</v>
      </c>
      <c r="Q167" s="229">
        <f>ROUND(E167*P167,2)</f>
        <v>0</v>
      </c>
      <c r="R167" s="229"/>
      <c r="S167" s="229" t="s">
        <v>181</v>
      </c>
      <c r="T167" s="229" t="s">
        <v>182</v>
      </c>
      <c r="U167" s="229">
        <v>0.27200000000000002</v>
      </c>
      <c r="V167" s="229">
        <f>ROUND(E167*U167,2)</f>
        <v>63.38</v>
      </c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4" t="s">
        <v>366</v>
      </c>
      <c r="D168" s="231"/>
      <c r="E168" s="232">
        <v>189.9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64" t="s">
        <v>367</v>
      </c>
      <c r="D169" s="231"/>
      <c r="E169" s="232">
        <v>43.1</v>
      </c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56.25" outlineLevel="1" x14ac:dyDescent="0.2">
      <c r="A170" s="246">
        <v>48</v>
      </c>
      <c r="B170" s="247" t="s">
        <v>368</v>
      </c>
      <c r="C170" s="263" t="s">
        <v>369</v>
      </c>
      <c r="D170" s="248" t="s">
        <v>207</v>
      </c>
      <c r="E170" s="249">
        <v>235.20000000000002</v>
      </c>
      <c r="F170" s="250"/>
      <c r="G170" s="251">
        <f>ROUND(E170*F170,2)</f>
        <v>0</v>
      </c>
      <c r="H170" s="230"/>
      <c r="I170" s="229">
        <f>ROUND(E170*H170,2)</f>
        <v>0</v>
      </c>
      <c r="J170" s="230"/>
      <c r="K170" s="229">
        <f>ROUND(E170*J170,2)</f>
        <v>0</v>
      </c>
      <c r="L170" s="229">
        <v>21</v>
      </c>
      <c r="M170" s="229">
        <f>G170*(1+L170/100)</f>
        <v>0</v>
      </c>
      <c r="N170" s="229">
        <v>0.19520000000000001</v>
      </c>
      <c r="O170" s="229">
        <f>ROUND(E170*N170,2)</f>
        <v>45.91</v>
      </c>
      <c r="P170" s="229">
        <v>0</v>
      </c>
      <c r="Q170" s="229">
        <f>ROUND(E170*P170,2)</f>
        <v>0</v>
      </c>
      <c r="R170" s="229"/>
      <c r="S170" s="229" t="s">
        <v>181</v>
      </c>
      <c r="T170" s="229" t="s">
        <v>182</v>
      </c>
      <c r="U170" s="229">
        <v>0.27200000000000002</v>
      </c>
      <c r="V170" s="229">
        <f>ROUND(E170*U170,2)</f>
        <v>63.97</v>
      </c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4" t="s">
        <v>370</v>
      </c>
      <c r="D171" s="231"/>
      <c r="E171" s="232">
        <v>144.80000000000001</v>
      </c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185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4" t="s">
        <v>371</v>
      </c>
      <c r="D172" s="231"/>
      <c r="E172" s="232">
        <v>90.4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46">
        <v>49</v>
      </c>
      <c r="B173" s="247" t="s">
        <v>372</v>
      </c>
      <c r="C173" s="263" t="s">
        <v>373</v>
      </c>
      <c r="D173" s="248" t="s">
        <v>207</v>
      </c>
      <c r="E173" s="249">
        <v>33.6</v>
      </c>
      <c r="F173" s="250"/>
      <c r="G173" s="251">
        <f>ROUND(E173*F173,2)</f>
        <v>0</v>
      </c>
      <c r="H173" s="230"/>
      <c r="I173" s="229">
        <f>ROUND(E173*H173,2)</f>
        <v>0</v>
      </c>
      <c r="J173" s="230"/>
      <c r="K173" s="229">
        <f>ROUND(E173*J173,2)</f>
        <v>0</v>
      </c>
      <c r="L173" s="229">
        <v>21</v>
      </c>
      <c r="M173" s="229">
        <f>G173*(1+L173/100)</f>
        <v>0</v>
      </c>
      <c r="N173" s="229">
        <v>0</v>
      </c>
      <c r="O173" s="229">
        <f>ROUND(E173*N173,2)</f>
        <v>0</v>
      </c>
      <c r="P173" s="229">
        <v>0</v>
      </c>
      <c r="Q173" s="229">
        <f>ROUND(E173*P173,2)</f>
        <v>0</v>
      </c>
      <c r="R173" s="229"/>
      <c r="S173" s="229" t="s">
        <v>181</v>
      </c>
      <c r="T173" s="229" t="s">
        <v>182</v>
      </c>
      <c r="U173" s="229">
        <v>3.2000000000000001E-2</v>
      </c>
      <c r="V173" s="229">
        <f>ROUND(E173*U173,2)</f>
        <v>1.08</v>
      </c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27"/>
      <c r="B174" s="228"/>
      <c r="C174" s="264" t="s">
        <v>374</v>
      </c>
      <c r="D174" s="231"/>
      <c r="E174" s="232">
        <v>33.6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6">
        <v>50</v>
      </c>
      <c r="B175" s="247" t="s">
        <v>375</v>
      </c>
      <c r="C175" s="263" t="s">
        <v>376</v>
      </c>
      <c r="D175" s="248" t="s">
        <v>377</v>
      </c>
      <c r="E175" s="249">
        <v>26</v>
      </c>
      <c r="F175" s="250"/>
      <c r="G175" s="251">
        <f>ROUND(E175*F175,2)</f>
        <v>0</v>
      </c>
      <c r="H175" s="230"/>
      <c r="I175" s="229">
        <f>ROUND(E175*H175,2)</f>
        <v>0</v>
      </c>
      <c r="J175" s="230"/>
      <c r="K175" s="229">
        <f>ROUND(E175*J175,2)</f>
        <v>0</v>
      </c>
      <c r="L175" s="229">
        <v>21</v>
      </c>
      <c r="M175" s="229">
        <f>G175*(1+L175/100)</f>
        <v>0</v>
      </c>
      <c r="N175" s="229">
        <v>0.15250000000000002</v>
      </c>
      <c r="O175" s="229">
        <f>ROUND(E175*N175,2)</f>
        <v>3.97</v>
      </c>
      <c r="P175" s="229">
        <v>0</v>
      </c>
      <c r="Q175" s="229">
        <f>ROUND(E175*P175,2)</f>
        <v>0</v>
      </c>
      <c r="R175" s="229"/>
      <c r="S175" s="229" t="s">
        <v>292</v>
      </c>
      <c r="T175" s="229" t="s">
        <v>293</v>
      </c>
      <c r="U175" s="229">
        <v>0.16200000000000001</v>
      </c>
      <c r="V175" s="229">
        <f>ROUND(E175*U175,2)</f>
        <v>4.21</v>
      </c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4" t="s">
        <v>378</v>
      </c>
      <c r="D176" s="231"/>
      <c r="E176" s="232">
        <v>14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27"/>
      <c r="B177" s="228"/>
      <c r="C177" s="264" t="s">
        <v>379</v>
      </c>
      <c r="D177" s="231"/>
      <c r="E177" s="232">
        <v>12</v>
      </c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6">
        <v>51</v>
      </c>
      <c r="B178" s="247" t="s">
        <v>380</v>
      </c>
      <c r="C178" s="263" t="s">
        <v>381</v>
      </c>
      <c r="D178" s="248" t="s">
        <v>356</v>
      </c>
      <c r="E178" s="249">
        <v>8</v>
      </c>
      <c r="F178" s="250"/>
      <c r="G178" s="251">
        <f>ROUND(E178*F178,2)</f>
        <v>0</v>
      </c>
      <c r="H178" s="230"/>
      <c r="I178" s="229">
        <f>ROUND(E178*H178,2)</f>
        <v>0</v>
      </c>
      <c r="J178" s="230"/>
      <c r="K178" s="229">
        <f>ROUND(E178*J178,2)</f>
        <v>0</v>
      </c>
      <c r="L178" s="229">
        <v>21</v>
      </c>
      <c r="M178" s="229">
        <f>G178*(1+L178/100)</f>
        <v>0</v>
      </c>
      <c r="N178" s="229">
        <v>5.1000000000000004E-3</v>
      </c>
      <c r="O178" s="229">
        <f>ROUND(E178*N178,2)</f>
        <v>0.04</v>
      </c>
      <c r="P178" s="229">
        <v>0</v>
      </c>
      <c r="Q178" s="229">
        <f>ROUND(E178*P178,2)</f>
        <v>0</v>
      </c>
      <c r="R178" s="229" t="s">
        <v>287</v>
      </c>
      <c r="S178" s="229" t="s">
        <v>181</v>
      </c>
      <c r="T178" s="229" t="s">
        <v>182</v>
      </c>
      <c r="U178" s="229">
        <v>0</v>
      </c>
      <c r="V178" s="229">
        <f>ROUND(E178*U178,2)</f>
        <v>0</v>
      </c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288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64" t="s">
        <v>382</v>
      </c>
      <c r="D179" s="231"/>
      <c r="E179" s="232">
        <v>8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6">
        <v>52</v>
      </c>
      <c r="B180" s="247" t="s">
        <v>383</v>
      </c>
      <c r="C180" s="263" t="s">
        <v>384</v>
      </c>
      <c r="D180" s="248" t="s">
        <v>356</v>
      </c>
      <c r="E180" s="249">
        <v>3</v>
      </c>
      <c r="F180" s="250"/>
      <c r="G180" s="251">
        <f>ROUND(E180*F180,2)</f>
        <v>0</v>
      </c>
      <c r="H180" s="230"/>
      <c r="I180" s="229">
        <f>ROUND(E180*H180,2)</f>
        <v>0</v>
      </c>
      <c r="J180" s="230"/>
      <c r="K180" s="229">
        <f>ROUND(E180*J180,2)</f>
        <v>0</v>
      </c>
      <c r="L180" s="229">
        <v>21</v>
      </c>
      <c r="M180" s="229">
        <f>G180*(1+L180/100)</f>
        <v>0</v>
      </c>
      <c r="N180" s="229">
        <v>2E-3</v>
      </c>
      <c r="O180" s="229">
        <f>ROUND(E180*N180,2)</f>
        <v>0.01</v>
      </c>
      <c r="P180" s="229">
        <v>0</v>
      </c>
      <c r="Q180" s="229">
        <f>ROUND(E180*P180,2)</f>
        <v>0</v>
      </c>
      <c r="R180" s="229"/>
      <c r="S180" s="229" t="s">
        <v>292</v>
      </c>
      <c r="T180" s="229" t="s">
        <v>277</v>
      </c>
      <c r="U180" s="229">
        <v>0</v>
      </c>
      <c r="V180" s="229">
        <f>ROUND(E180*U180,2)</f>
        <v>0</v>
      </c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288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4" t="s">
        <v>385</v>
      </c>
      <c r="D181" s="231"/>
      <c r="E181" s="232">
        <v>3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6">
        <v>53</v>
      </c>
      <c r="B182" s="247" t="s">
        <v>386</v>
      </c>
      <c r="C182" s="263" t="s">
        <v>387</v>
      </c>
      <c r="D182" s="248" t="s">
        <v>356</v>
      </c>
      <c r="E182" s="249">
        <v>8</v>
      </c>
      <c r="F182" s="250"/>
      <c r="G182" s="251">
        <f>ROUND(E182*F182,2)</f>
        <v>0</v>
      </c>
      <c r="H182" s="230"/>
      <c r="I182" s="229">
        <f>ROUND(E182*H182,2)</f>
        <v>0</v>
      </c>
      <c r="J182" s="230"/>
      <c r="K182" s="229">
        <f>ROUND(E182*J182,2)</f>
        <v>0</v>
      </c>
      <c r="L182" s="229">
        <v>21</v>
      </c>
      <c r="M182" s="229">
        <f>G182*(1+L182/100)</f>
        <v>0</v>
      </c>
      <c r="N182" s="229">
        <v>5.1000000000000004E-3</v>
      </c>
      <c r="O182" s="229">
        <f>ROUND(E182*N182,2)</f>
        <v>0.04</v>
      </c>
      <c r="P182" s="229">
        <v>0</v>
      </c>
      <c r="Q182" s="229">
        <f>ROUND(E182*P182,2)</f>
        <v>0</v>
      </c>
      <c r="R182" s="229" t="s">
        <v>287</v>
      </c>
      <c r="S182" s="229" t="s">
        <v>181</v>
      </c>
      <c r="T182" s="229" t="s">
        <v>182</v>
      </c>
      <c r="U182" s="229">
        <v>0</v>
      </c>
      <c r="V182" s="229">
        <f>ROUND(E182*U182,2)</f>
        <v>0</v>
      </c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288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4" t="s">
        <v>388</v>
      </c>
      <c r="D183" s="231"/>
      <c r="E183" s="232">
        <v>8</v>
      </c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6">
        <v>54</v>
      </c>
      <c r="B184" s="247" t="s">
        <v>389</v>
      </c>
      <c r="C184" s="263" t="s">
        <v>390</v>
      </c>
      <c r="D184" s="248" t="s">
        <v>356</v>
      </c>
      <c r="E184" s="249">
        <v>10</v>
      </c>
      <c r="F184" s="250"/>
      <c r="G184" s="251">
        <f>ROUND(E184*F184,2)</f>
        <v>0</v>
      </c>
      <c r="H184" s="230"/>
      <c r="I184" s="229">
        <f>ROUND(E184*H184,2)</f>
        <v>0</v>
      </c>
      <c r="J184" s="230"/>
      <c r="K184" s="229">
        <f>ROUND(E184*J184,2)</f>
        <v>0</v>
      </c>
      <c r="L184" s="229">
        <v>21</v>
      </c>
      <c r="M184" s="229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29" t="s">
        <v>287</v>
      </c>
      <c r="S184" s="229" t="s">
        <v>181</v>
      </c>
      <c r="T184" s="229" t="s">
        <v>182</v>
      </c>
      <c r="U184" s="229">
        <v>0</v>
      </c>
      <c r="V184" s="229">
        <f>ROUND(E184*U184,2)</f>
        <v>0</v>
      </c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288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360</v>
      </c>
      <c r="D185" s="231"/>
      <c r="E185" s="232">
        <v>10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6">
        <v>55</v>
      </c>
      <c r="B186" s="247" t="s">
        <v>391</v>
      </c>
      <c r="C186" s="263" t="s">
        <v>392</v>
      </c>
      <c r="D186" s="248" t="s">
        <v>356</v>
      </c>
      <c r="E186" s="249">
        <v>10</v>
      </c>
      <c r="F186" s="250"/>
      <c r="G186" s="251">
        <f>ROUND(E186*F186,2)</f>
        <v>0</v>
      </c>
      <c r="H186" s="230"/>
      <c r="I186" s="229">
        <f>ROUND(E186*H186,2)</f>
        <v>0</v>
      </c>
      <c r="J186" s="230"/>
      <c r="K186" s="229">
        <f>ROUND(E186*J186,2)</f>
        <v>0</v>
      </c>
      <c r="L186" s="229">
        <v>21</v>
      </c>
      <c r="M186" s="229">
        <f>G186*(1+L186/100)</f>
        <v>0</v>
      </c>
      <c r="N186" s="229">
        <v>0</v>
      </c>
      <c r="O186" s="229">
        <f>ROUND(E186*N186,2)</f>
        <v>0</v>
      </c>
      <c r="P186" s="229">
        <v>0</v>
      </c>
      <c r="Q186" s="229">
        <f>ROUND(E186*P186,2)</f>
        <v>0</v>
      </c>
      <c r="R186" s="229" t="s">
        <v>287</v>
      </c>
      <c r="S186" s="229" t="s">
        <v>181</v>
      </c>
      <c r="T186" s="229" t="s">
        <v>182</v>
      </c>
      <c r="U186" s="229">
        <v>0</v>
      </c>
      <c r="V186" s="229">
        <f>ROUND(E186*U186,2)</f>
        <v>0</v>
      </c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288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27"/>
      <c r="B187" s="228"/>
      <c r="C187" s="264" t="s">
        <v>360</v>
      </c>
      <c r="D187" s="231"/>
      <c r="E187" s="232">
        <v>10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6">
        <v>56</v>
      </c>
      <c r="B188" s="247" t="s">
        <v>393</v>
      </c>
      <c r="C188" s="263" t="s">
        <v>394</v>
      </c>
      <c r="D188" s="248" t="s">
        <v>356</v>
      </c>
      <c r="E188" s="249">
        <v>26</v>
      </c>
      <c r="F188" s="250"/>
      <c r="G188" s="251">
        <f>ROUND(E188*F188,2)</f>
        <v>0</v>
      </c>
      <c r="H188" s="230"/>
      <c r="I188" s="229">
        <f>ROUND(E188*H188,2)</f>
        <v>0</v>
      </c>
      <c r="J188" s="230"/>
      <c r="K188" s="229">
        <f>ROUND(E188*J188,2)</f>
        <v>0</v>
      </c>
      <c r="L188" s="229">
        <v>21</v>
      </c>
      <c r="M188" s="229">
        <f>G188*(1+L188/100)</f>
        <v>0</v>
      </c>
      <c r="N188" s="229">
        <v>8.1000000000000003E-2</v>
      </c>
      <c r="O188" s="229">
        <f>ROUND(E188*N188,2)</f>
        <v>2.11</v>
      </c>
      <c r="P188" s="229">
        <v>0</v>
      </c>
      <c r="Q188" s="229">
        <f>ROUND(E188*P188,2)</f>
        <v>0</v>
      </c>
      <c r="R188" s="229" t="s">
        <v>287</v>
      </c>
      <c r="S188" s="229" t="s">
        <v>181</v>
      </c>
      <c r="T188" s="229" t="s">
        <v>182</v>
      </c>
      <c r="U188" s="229">
        <v>0</v>
      </c>
      <c r="V188" s="229">
        <f>ROUND(E188*U188,2)</f>
        <v>0</v>
      </c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288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4" t="s">
        <v>395</v>
      </c>
      <c r="D189" s="231"/>
      <c r="E189" s="232">
        <v>14</v>
      </c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4" t="s">
        <v>379</v>
      </c>
      <c r="D190" s="231"/>
      <c r="E190" s="232">
        <v>12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40" t="s">
        <v>176</v>
      </c>
      <c r="B191" s="241" t="s">
        <v>124</v>
      </c>
      <c r="C191" s="262" t="s">
        <v>125</v>
      </c>
      <c r="D191" s="242"/>
      <c r="E191" s="243"/>
      <c r="F191" s="244"/>
      <c r="G191" s="245">
        <f>SUMIF(AG192:AG195,"&lt;&gt;NOR",G192:G195)</f>
        <v>0</v>
      </c>
      <c r="H191" s="239"/>
      <c r="I191" s="239">
        <f>SUM(I192:I195)</f>
        <v>0</v>
      </c>
      <c r="J191" s="239"/>
      <c r="K191" s="239">
        <f>SUM(K192:K195)</f>
        <v>0</v>
      </c>
      <c r="L191" s="239"/>
      <c r="M191" s="239">
        <f>SUM(M192:M195)</f>
        <v>0</v>
      </c>
      <c r="N191" s="239"/>
      <c r="O191" s="239">
        <f>SUM(O192:O195)</f>
        <v>0</v>
      </c>
      <c r="P191" s="239"/>
      <c r="Q191" s="239">
        <f>SUM(Q192:Q195)</f>
        <v>0</v>
      </c>
      <c r="R191" s="239"/>
      <c r="S191" s="239"/>
      <c r="T191" s="239"/>
      <c r="U191" s="239"/>
      <c r="V191" s="239">
        <f>SUM(V192:V195)</f>
        <v>21.46</v>
      </c>
      <c r="W191" s="239"/>
      <c r="AG191" t="s">
        <v>177</v>
      </c>
    </row>
    <row r="192" spans="1:60" ht="33.75" outlineLevel="1" x14ac:dyDescent="0.2">
      <c r="A192" s="246">
        <v>57</v>
      </c>
      <c r="B192" s="247" t="s">
        <v>396</v>
      </c>
      <c r="C192" s="263" t="s">
        <v>397</v>
      </c>
      <c r="D192" s="248" t="s">
        <v>207</v>
      </c>
      <c r="E192" s="249">
        <v>154.70000000000002</v>
      </c>
      <c r="F192" s="250"/>
      <c r="G192" s="251">
        <f>ROUND(E192*F192,2)</f>
        <v>0</v>
      </c>
      <c r="H192" s="230"/>
      <c r="I192" s="229">
        <f>ROUND(E192*H192,2)</f>
        <v>0</v>
      </c>
      <c r="J192" s="230"/>
      <c r="K192" s="229">
        <f>ROUND(E192*J192,2)</f>
        <v>0</v>
      </c>
      <c r="L192" s="229">
        <v>21</v>
      </c>
      <c r="M192" s="229">
        <f>G192*(1+L192/100)</f>
        <v>0</v>
      </c>
      <c r="N192" s="229">
        <v>0</v>
      </c>
      <c r="O192" s="229">
        <f>ROUND(E192*N192,2)</f>
        <v>0</v>
      </c>
      <c r="P192" s="229">
        <v>0</v>
      </c>
      <c r="Q192" s="229">
        <f>ROUND(E192*P192,2)</f>
        <v>0</v>
      </c>
      <c r="R192" s="229"/>
      <c r="S192" s="229" t="s">
        <v>181</v>
      </c>
      <c r="T192" s="229" t="s">
        <v>182</v>
      </c>
      <c r="U192" s="229">
        <v>9.0000000000000011E-2</v>
      </c>
      <c r="V192" s="229">
        <f>ROUND(E192*U192,2)</f>
        <v>13.92</v>
      </c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4" t="s">
        <v>398</v>
      </c>
      <c r="D193" s="231"/>
      <c r="E193" s="232">
        <v>154.70000000000002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46">
        <v>58</v>
      </c>
      <c r="B194" s="247" t="s">
        <v>399</v>
      </c>
      <c r="C194" s="263" t="s">
        <v>400</v>
      </c>
      <c r="D194" s="248" t="s">
        <v>180</v>
      </c>
      <c r="E194" s="249">
        <v>75.400000000000006</v>
      </c>
      <c r="F194" s="250"/>
      <c r="G194" s="251">
        <f>ROUND(E194*F194,2)</f>
        <v>0</v>
      </c>
      <c r="H194" s="230"/>
      <c r="I194" s="229">
        <f>ROUND(E194*H194,2)</f>
        <v>0</v>
      </c>
      <c r="J194" s="230"/>
      <c r="K194" s="229">
        <f>ROUND(E194*J194,2)</f>
        <v>0</v>
      </c>
      <c r="L194" s="229">
        <v>21</v>
      </c>
      <c r="M194" s="229">
        <f>G194*(1+L194/100)</f>
        <v>0</v>
      </c>
      <c r="N194" s="229">
        <v>0</v>
      </c>
      <c r="O194" s="229">
        <f>ROUND(E194*N194,2)</f>
        <v>0</v>
      </c>
      <c r="P194" s="229">
        <v>0</v>
      </c>
      <c r="Q194" s="229">
        <f>ROUND(E194*P194,2)</f>
        <v>0</v>
      </c>
      <c r="R194" s="229"/>
      <c r="S194" s="229" t="s">
        <v>181</v>
      </c>
      <c r="T194" s="229" t="s">
        <v>182</v>
      </c>
      <c r="U194" s="229">
        <v>0.1</v>
      </c>
      <c r="V194" s="229">
        <f>ROUND(E194*U194,2)</f>
        <v>7.54</v>
      </c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27"/>
      <c r="B195" s="228"/>
      <c r="C195" s="264" t="s">
        <v>401</v>
      </c>
      <c r="D195" s="231"/>
      <c r="E195" s="232">
        <v>75.400000000000006</v>
      </c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5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x14ac:dyDescent="0.2">
      <c r="A196" s="240" t="s">
        <v>176</v>
      </c>
      <c r="B196" s="241" t="s">
        <v>126</v>
      </c>
      <c r="C196" s="262" t="s">
        <v>127</v>
      </c>
      <c r="D196" s="242"/>
      <c r="E196" s="243"/>
      <c r="F196" s="244"/>
      <c r="G196" s="245">
        <f>SUMIF(AG197:AG197,"&lt;&gt;NOR",G197:G197)</f>
        <v>0</v>
      </c>
      <c r="H196" s="239"/>
      <c r="I196" s="239">
        <f>SUM(I197:I197)</f>
        <v>0</v>
      </c>
      <c r="J196" s="239"/>
      <c r="K196" s="239">
        <f>SUM(K197:K197)</f>
        <v>0</v>
      </c>
      <c r="L196" s="239"/>
      <c r="M196" s="239">
        <f>SUM(M197:M197)</f>
        <v>0</v>
      </c>
      <c r="N196" s="239"/>
      <c r="O196" s="239">
        <f>SUM(O197:O197)</f>
        <v>0</v>
      </c>
      <c r="P196" s="239"/>
      <c r="Q196" s="239">
        <f>SUM(Q197:Q197)</f>
        <v>0</v>
      </c>
      <c r="R196" s="239"/>
      <c r="S196" s="239"/>
      <c r="T196" s="239"/>
      <c r="U196" s="239"/>
      <c r="V196" s="239">
        <f>SUM(V197:V197)</f>
        <v>139.84</v>
      </c>
      <c r="W196" s="239"/>
      <c r="AG196" t="s">
        <v>177</v>
      </c>
    </row>
    <row r="197" spans="1:60" ht="22.5" outlineLevel="1" x14ac:dyDescent="0.2">
      <c r="A197" s="255">
        <v>59</v>
      </c>
      <c r="B197" s="256" t="s">
        <v>402</v>
      </c>
      <c r="C197" s="271" t="s">
        <v>403</v>
      </c>
      <c r="D197" s="257" t="s">
        <v>404</v>
      </c>
      <c r="E197" s="258">
        <v>358.57505000000003</v>
      </c>
      <c r="F197" s="259"/>
      <c r="G197" s="260">
        <f>ROUND(E197*F197,2)</f>
        <v>0</v>
      </c>
      <c r="H197" s="230"/>
      <c r="I197" s="229">
        <f>ROUND(E197*H197,2)</f>
        <v>0</v>
      </c>
      <c r="J197" s="230"/>
      <c r="K197" s="229">
        <f>ROUND(E197*J197,2)</f>
        <v>0</v>
      </c>
      <c r="L197" s="229">
        <v>21</v>
      </c>
      <c r="M197" s="229">
        <f>G197*(1+L197/100)</f>
        <v>0</v>
      </c>
      <c r="N197" s="229">
        <v>0</v>
      </c>
      <c r="O197" s="229">
        <f>ROUND(E197*N197,2)</f>
        <v>0</v>
      </c>
      <c r="P197" s="229">
        <v>0</v>
      </c>
      <c r="Q197" s="229">
        <f>ROUND(E197*P197,2)</f>
        <v>0</v>
      </c>
      <c r="R197" s="229"/>
      <c r="S197" s="229" t="s">
        <v>181</v>
      </c>
      <c r="T197" s="229" t="s">
        <v>182</v>
      </c>
      <c r="U197" s="229">
        <v>0.39</v>
      </c>
      <c r="V197" s="229">
        <f>ROUND(E197*U197,2)</f>
        <v>139.84</v>
      </c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405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40" t="s">
        <v>176</v>
      </c>
      <c r="B198" s="241" t="s">
        <v>128</v>
      </c>
      <c r="C198" s="262" t="s">
        <v>129</v>
      </c>
      <c r="D198" s="242"/>
      <c r="E198" s="243"/>
      <c r="F198" s="244"/>
      <c r="G198" s="245">
        <f>SUMIF(AG199:AG206,"&lt;&gt;NOR",G199:G206)</f>
        <v>0</v>
      </c>
      <c r="H198" s="239"/>
      <c r="I198" s="239">
        <f>SUM(I199:I206)</f>
        <v>0</v>
      </c>
      <c r="J198" s="239"/>
      <c r="K198" s="239">
        <f>SUM(K199:K206)</f>
        <v>0</v>
      </c>
      <c r="L198" s="239"/>
      <c r="M198" s="239">
        <f>SUM(M199:M206)</f>
        <v>0</v>
      </c>
      <c r="N198" s="239"/>
      <c r="O198" s="239">
        <f>SUM(O199:O206)</f>
        <v>0.06</v>
      </c>
      <c r="P198" s="239"/>
      <c r="Q198" s="239">
        <f>SUM(Q199:Q206)</f>
        <v>0</v>
      </c>
      <c r="R198" s="239"/>
      <c r="S198" s="239"/>
      <c r="T198" s="239"/>
      <c r="U198" s="239"/>
      <c r="V198" s="239">
        <f>SUM(V199:V206)</f>
        <v>18.309999999999999</v>
      </c>
      <c r="W198" s="239"/>
      <c r="AG198" t="s">
        <v>177</v>
      </c>
    </row>
    <row r="199" spans="1:60" ht="22.5" outlineLevel="1" x14ac:dyDescent="0.2">
      <c r="A199" s="246">
        <v>60</v>
      </c>
      <c r="B199" s="247" t="s">
        <v>406</v>
      </c>
      <c r="C199" s="263" t="s">
        <v>407</v>
      </c>
      <c r="D199" s="248" t="s">
        <v>180</v>
      </c>
      <c r="E199" s="249">
        <v>70</v>
      </c>
      <c r="F199" s="250"/>
      <c r="G199" s="251">
        <f>ROUND(E199*F199,2)</f>
        <v>0</v>
      </c>
      <c r="H199" s="230"/>
      <c r="I199" s="229">
        <f>ROUND(E199*H199,2)</f>
        <v>0</v>
      </c>
      <c r="J199" s="230"/>
      <c r="K199" s="229">
        <f>ROUND(E199*J199,2)</f>
        <v>0</v>
      </c>
      <c r="L199" s="229">
        <v>21</v>
      </c>
      <c r="M199" s="229">
        <f>G199*(1+L199/100)</f>
        <v>0</v>
      </c>
      <c r="N199" s="229">
        <v>6.3000000000000003E-4</v>
      </c>
      <c r="O199" s="229">
        <f>ROUND(E199*N199,2)</f>
        <v>0.04</v>
      </c>
      <c r="P199" s="229">
        <v>0</v>
      </c>
      <c r="Q199" s="229">
        <f>ROUND(E199*P199,2)</f>
        <v>0</v>
      </c>
      <c r="R199" s="229"/>
      <c r="S199" s="229" t="s">
        <v>181</v>
      </c>
      <c r="T199" s="229" t="s">
        <v>182</v>
      </c>
      <c r="U199" s="229">
        <v>0.16</v>
      </c>
      <c r="V199" s="229">
        <f>ROUND(E199*U199,2)</f>
        <v>11.2</v>
      </c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183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4" t="s">
        <v>408</v>
      </c>
      <c r="D200" s="231"/>
      <c r="E200" s="232">
        <v>70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46">
        <v>61</v>
      </c>
      <c r="B201" s="247" t="s">
        <v>409</v>
      </c>
      <c r="C201" s="263" t="s">
        <v>410</v>
      </c>
      <c r="D201" s="248" t="s">
        <v>207</v>
      </c>
      <c r="E201" s="249">
        <v>70</v>
      </c>
      <c r="F201" s="250"/>
      <c r="G201" s="251">
        <f>ROUND(E201*F201,2)</f>
        <v>0</v>
      </c>
      <c r="H201" s="230"/>
      <c r="I201" s="229">
        <f>ROUND(E201*H201,2)</f>
        <v>0</v>
      </c>
      <c r="J201" s="230"/>
      <c r="K201" s="229">
        <f>ROUND(E201*J201,2)</f>
        <v>0</v>
      </c>
      <c r="L201" s="229">
        <v>21</v>
      </c>
      <c r="M201" s="229">
        <f>G201*(1+L201/100)</f>
        <v>0</v>
      </c>
      <c r="N201" s="229">
        <v>3.3000000000000005E-4</v>
      </c>
      <c r="O201" s="229">
        <f>ROUND(E201*N201,2)</f>
        <v>0.02</v>
      </c>
      <c r="P201" s="229">
        <v>0</v>
      </c>
      <c r="Q201" s="229">
        <f>ROUND(E201*P201,2)</f>
        <v>0</v>
      </c>
      <c r="R201" s="229"/>
      <c r="S201" s="229" t="s">
        <v>181</v>
      </c>
      <c r="T201" s="229" t="s">
        <v>182</v>
      </c>
      <c r="U201" s="229">
        <v>0.1</v>
      </c>
      <c r="V201" s="229">
        <f>ROUND(E201*U201,2)</f>
        <v>7</v>
      </c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183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4" t="s">
        <v>411</v>
      </c>
      <c r="D202" s="231"/>
      <c r="E202" s="232">
        <v>70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6">
        <v>62</v>
      </c>
      <c r="B203" s="247" t="s">
        <v>412</v>
      </c>
      <c r="C203" s="263" t="s">
        <v>413</v>
      </c>
      <c r="D203" s="248" t="s">
        <v>404</v>
      </c>
      <c r="E203" s="249">
        <v>6.720000000000001E-2</v>
      </c>
      <c r="F203" s="250"/>
      <c r="G203" s="251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0</v>
      </c>
      <c r="O203" s="229">
        <f>ROUND(E203*N203,2)</f>
        <v>0</v>
      </c>
      <c r="P203" s="229">
        <v>0</v>
      </c>
      <c r="Q203" s="229">
        <f>ROUND(E203*P203,2)</f>
        <v>0</v>
      </c>
      <c r="R203" s="229"/>
      <c r="S203" s="229" t="s">
        <v>181</v>
      </c>
      <c r="T203" s="229" t="s">
        <v>182</v>
      </c>
      <c r="U203" s="229">
        <v>1.5670000000000002</v>
      </c>
      <c r="V203" s="229">
        <f>ROUND(E203*U203,2)</f>
        <v>0.11</v>
      </c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414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4" t="s">
        <v>415</v>
      </c>
      <c r="D204" s="231"/>
      <c r="E204" s="232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64" t="s">
        <v>416</v>
      </c>
      <c r="D205" s="231"/>
      <c r="E205" s="232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185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4" t="s">
        <v>417</v>
      </c>
      <c r="D206" s="231"/>
      <c r="E206" s="232">
        <v>7.0000000000000007E-2</v>
      </c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185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40" t="s">
        <v>176</v>
      </c>
      <c r="B207" s="241" t="s">
        <v>147</v>
      </c>
      <c r="C207" s="262" t="s">
        <v>148</v>
      </c>
      <c r="D207" s="242"/>
      <c r="E207" s="243"/>
      <c r="F207" s="244"/>
      <c r="G207" s="245">
        <f>SUMIF(AG208:AG224,"&lt;&gt;NOR",G208:G224)</f>
        <v>0</v>
      </c>
      <c r="H207" s="239"/>
      <c r="I207" s="239">
        <f>SUM(I208:I224)</f>
        <v>0</v>
      </c>
      <c r="J207" s="239"/>
      <c r="K207" s="239">
        <f>SUM(K208:K224)</f>
        <v>0</v>
      </c>
      <c r="L207" s="239"/>
      <c r="M207" s="239">
        <f>SUM(M208:M224)</f>
        <v>0</v>
      </c>
      <c r="N207" s="239"/>
      <c r="O207" s="239">
        <f>SUM(O208:O224)</f>
        <v>0</v>
      </c>
      <c r="P207" s="239"/>
      <c r="Q207" s="239">
        <f>SUM(Q208:Q224)</f>
        <v>0</v>
      </c>
      <c r="R207" s="239"/>
      <c r="S207" s="239"/>
      <c r="T207" s="239"/>
      <c r="U207" s="239"/>
      <c r="V207" s="239">
        <f>SUM(V208:V224)</f>
        <v>9.58</v>
      </c>
      <c r="W207" s="239"/>
      <c r="AG207" t="s">
        <v>177</v>
      </c>
    </row>
    <row r="208" spans="1:60" outlineLevel="1" x14ac:dyDescent="0.2">
      <c r="A208" s="246">
        <v>63</v>
      </c>
      <c r="B208" s="247" t="s">
        <v>418</v>
      </c>
      <c r="C208" s="263" t="s">
        <v>419</v>
      </c>
      <c r="D208" s="248" t="s">
        <v>404</v>
      </c>
      <c r="E208" s="249">
        <v>747.72911000000011</v>
      </c>
      <c r="F208" s="250"/>
      <c r="G208" s="251">
        <f>ROUND(E208*F208,2)</f>
        <v>0</v>
      </c>
      <c r="H208" s="230"/>
      <c r="I208" s="229">
        <f>ROUND(E208*H208,2)</f>
        <v>0</v>
      </c>
      <c r="J208" s="230"/>
      <c r="K208" s="229">
        <f>ROUND(E208*J208,2)</f>
        <v>0</v>
      </c>
      <c r="L208" s="229">
        <v>21</v>
      </c>
      <c r="M208" s="229">
        <f>G208*(1+L208/100)</f>
        <v>0</v>
      </c>
      <c r="N208" s="229">
        <v>0</v>
      </c>
      <c r="O208" s="229">
        <f>ROUND(E208*N208,2)</f>
        <v>0</v>
      </c>
      <c r="P208" s="229">
        <v>0</v>
      </c>
      <c r="Q208" s="229">
        <f>ROUND(E208*P208,2)</f>
        <v>0</v>
      </c>
      <c r="R208" s="229"/>
      <c r="S208" s="229" t="s">
        <v>181</v>
      </c>
      <c r="T208" s="229" t="s">
        <v>182</v>
      </c>
      <c r="U208" s="229">
        <v>0</v>
      </c>
      <c r="V208" s="229">
        <f>ROUND(E208*U208,2)</f>
        <v>0</v>
      </c>
      <c r="W208" s="229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183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27"/>
      <c r="B209" s="228"/>
      <c r="C209" s="265" t="s">
        <v>420</v>
      </c>
      <c r="D209" s="252"/>
      <c r="E209" s="252"/>
      <c r="F209" s="252"/>
      <c r="G209" s="252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219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54" t="str">
        <f>C209</f>
        <v>Uložení na skládce vytěženého materiálu BKOM a.s. předepsaným způsobem nebo uložení a poplatek na nejbližší řízené skládce.</v>
      </c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7"/>
      <c r="B210" s="228"/>
      <c r="C210" s="264" t="s">
        <v>421</v>
      </c>
      <c r="D210" s="231"/>
      <c r="E210" s="232">
        <v>958.46711000000005</v>
      </c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185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7"/>
      <c r="B211" s="228"/>
      <c r="C211" s="264" t="s">
        <v>422</v>
      </c>
      <c r="D211" s="231"/>
      <c r="E211" s="232">
        <v>-210.738</v>
      </c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6">
        <v>64</v>
      </c>
      <c r="B212" s="247" t="s">
        <v>423</v>
      </c>
      <c r="C212" s="263" t="s">
        <v>424</v>
      </c>
      <c r="D212" s="248" t="s">
        <v>404</v>
      </c>
      <c r="E212" s="249">
        <v>210.73800000000003</v>
      </c>
      <c r="F212" s="250"/>
      <c r="G212" s="251">
        <f>ROUND(E212*F212,2)</f>
        <v>0</v>
      </c>
      <c r="H212" s="230"/>
      <c r="I212" s="229">
        <f>ROUND(E212*H212,2)</f>
        <v>0</v>
      </c>
      <c r="J212" s="230"/>
      <c r="K212" s="229">
        <f>ROUND(E212*J212,2)</f>
        <v>0</v>
      </c>
      <c r="L212" s="229">
        <v>21</v>
      </c>
      <c r="M212" s="229">
        <f>G212*(1+L212/100)</f>
        <v>0</v>
      </c>
      <c r="N212" s="229">
        <v>0</v>
      </c>
      <c r="O212" s="229">
        <f>ROUND(E212*N212,2)</f>
        <v>0</v>
      </c>
      <c r="P212" s="229">
        <v>0</v>
      </c>
      <c r="Q212" s="229">
        <f>ROUND(E212*P212,2)</f>
        <v>0</v>
      </c>
      <c r="R212" s="229"/>
      <c r="S212" s="229" t="s">
        <v>181</v>
      </c>
      <c r="T212" s="229" t="s">
        <v>182</v>
      </c>
      <c r="U212" s="229">
        <v>0</v>
      </c>
      <c r="V212" s="229">
        <f>ROUND(E212*U212,2)</f>
        <v>0</v>
      </c>
      <c r="W212" s="229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183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7"/>
      <c r="B213" s="228"/>
      <c r="C213" s="264" t="s">
        <v>425</v>
      </c>
      <c r="D213" s="231"/>
      <c r="E213" s="232">
        <v>1.1000000000000001</v>
      </c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185</v>
      </c>
      <c r="AH213" s="210">
        <v>7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27"/>
      <c r="B214" s="228"/>
      <c r="C214" s="264" t="s">
        <v>426</v>
      </c>
      <c r="D214" s="231"/>
      <c r="E214" s="232">
        <v>129.01000000000002</v>
      </c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185</v>
      </c>
      <c r="AH214" s="210">
        <v>7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7"/>
      <c r="B215" s="228"/>
      <c r="C215" s="264" t="s">
        <v>427</v>
      </c>
      <c r="D215" s="231"/>
      <c r="E215" s="232">
        <v>80.63000000000001</v>
      </c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185</v>
      </c>
      <c r="AH215" s="210">
        <v>7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6">
        <v>65</v>
      </c>
      <c r="B216" s="247" t="s">
        <v>428</v>
      </c>
      <c r="C216" s="263" t="s">
        <v>429</v>
      </c>
      <c r="D216" s="248" t="s">
        <v>404</v>
      </c>
      <c r="E216" s="249">
        <v>958.46711000000005</v>
      </c>
      <c r="F216" s="250"/>
      <c r="G216" s="251">
        <f>ROUND(E216*F216,2)</f>
        <v>0</v>
      </c>
      <c r="H216" s="230"/>
      <c r="I216" s="229">
        <f>ROUND(E216*H216,2)</f>
        <v>0</v>
      </c>
      <c r="J216" s="230"/>
      <c r="K216" s="229">
        <f>ROUND(E216*J216,2)</f>
        <v>0</v>
      </c>
      <c r="L216" s="229">
        <v>21</v>
      </c>
      <c r="M216" s="229">
        <f>G216*(1+L216/100)</f>
        <v>0</v>
      </c>
      <c r="N216" s="229">
        <v>0</v>
      </c>
      <c r="O216" s="229">
        <f>ROUND(E216*N216,2)</f>
        <v>0</v>
      </c>
      <c r="P216" s="229">
        <v>0</v>
      </c>
      <c r="Q216" s="229">
        <f>ROUND(E216*P216,2)</f>
        <v>0</v>
      </c>
      <c r="R216" s="229"/>
      <c r="S216" s="229" t="s">
        <v>181</v>
      </c>
      <c r="T216" s="229" t="s">
        <v>182</v>
      </c>
      <c r="U216" s="229">
        <v>0.01</v>
      </c>
      <c r="V216" s="229">
        <f>ROUND(E216*U216,2)</f>
        <v>9.58</v>
      </c>
      <c r="W216" s="229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430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27"/>
      <c r="B217" s="228"/>
      <c r="C217" s="265" t="s">
        <v>245</v>
      </c>
      <c r="D217" s="252"/>
      <c r="E217" s="252"/>
      <c r="F217" s="252"/>
      <c r="G217" s="252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219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27"/>
      <c r="B218" s="228"/>
      <c r="C218" s="264" t="s">
        <v>431</v>
      </c>
      <c r="D218" s="231"/>
      <c r="E218" s="232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185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7"/>
      <c r="B219" s="228"/>
      <c r="C219" s="264" t="s">
        <v>432</v>
      </c>
      <c r="D219" s="231"/>
      <c r="E219" s="232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185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64" t="s">
        <v>433</v>
      </c>
      <c r="D220" s="231"/>
      <c r="E220" s="232">
        <v>958.46711000000005</v>
      </c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185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6">
        <v>66</v>
      </c>
      <c r="B221" s="247" t="s">
        <v>434</v>
      </c>
      <c r="C221" s="263" t="s">
        <v>435</v>
      </c>
      <c r="D221" s="248" t="s">
        <v>404</v>
      </c>
      <c r="E221" s="249">
        <v>13418.539540000002</v>
      </c>
      <c r="F221" s="250"/>
      <c r="G221" s="251">
        <f>ROUND(E221*F221,2)</f>
        <v>0</v>
      </c>
      <c r="H221" s="230"/>
      <c r="I221" s="229">
        <f>ROUND(E221*H221,2)</f>
        <v>0</v>
      </c>
      <c r="J221" s="230"/>
      <c r="K221" s="229">
        <f>ROUND(E221*J221,2)</f>
        <v>0</v>
      </c>
      <c r="L221" s="229">
        <v>21</v>
      </c>
      <c r="M221" s="229">
        <f>G221*(1+L221/100)</f>
        <v>0</v>
      </c>
      <c r="N221" s="229">
        <v>0</v>
      </c>
      <c r="O221" s="229">
        <f>ROUND(E221*N221,2)</f>
        <v>0</v>
      </c>
      <c r="P221" s="229">
        <v>0</v>
      </c>
      <c r="Q221" s="229">
        <f>ROUND(E221*P221,2)</f>
        <v>0</v>
      </c>
      <c r="R221" s="229"/>
      <c r="S221" s="229" t="s">
        <v>181</v>
      </c>
      <c r="T221" s="229" t="s">
        <v>182</v>
      </c>
      <c r="U221" s="229">
        <v>0</v>
      </c>
      <c r="V221" s="229">
        <f>ROUND(E221*U221,2)</f>
        <v>0</v>
      </c>
      <c r="W221" s="229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430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27"/>
      <c r="B222" s="228"/>
      <c r="C222" s="264" t="s">
        <v>431</v>
      </c>
      <c r="D222" s="231"/>
      <c r="E222" s="232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185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27"/>
      <c r="B223" s="228"/>
      <c r="C223" s="264" t="s">
        <v>432</v>
      </c>
      <c r="D223" s="231"/>
      <c r="E223" s="232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185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7"/>
      <c r="B224" s="228"/>
      <c r="C224" s="264" t="s">
        <v>436</v>
      </c>
      <c r="D224" s="231"/>
      <c r="E224" s="232">
        <v>13418.539540000002</v>
      </c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185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33" x14ac:dyDescent="0.2">
      <c r="A225" s="5"/>
      <c r="B225" s="6"/>
      <c r="C225" s="272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AE225">
        <v>15</v>
      </c>
      <c r="AF225">
        <v>21</v>
      </c>
    </row>
    <row r="226" spans="1:33" x14ac:dyDescent="0.2">
      <c r="A226" s="213"/>
      <c r="B226" s="214" t="s">
        <v>31</v>
      </c>
      <c r="C226" s="273"/>
      <c r="D226" s="215"/>
      <c r="E226" s="216"/>
      <c r="F226" s="216"/>
      <c r="G226" s="261">
        <f>G8+G105+G111+G159+G162+G191+G196+G198+G207</f>
        <v>0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AE226">
        <f>SUMIF(L7:L224,AE225,G7:G224)</f>
        <v>0</v>
      </c>
      <c r="AF226">
        <f>SUMIF(L7:L224,AF225,G7:G224)</f>
        <v>0</v>
      </c>
      <c r="AG226" t="s">
        <v>437</v>
      </c>
    </row>
    <row r="227" spans="1:33" x14ac:dyDescent="0.2">
      <c r="A227" s="5"/>
      <c r="B227" s="6"/>
      <c r="C227" s="272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33" x14ac:dyDescent="0.2">
      <c r="A228" s="5"/>
      <c r="B228" s="6"/>
      <c r="C228" s="272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33" x14ac:dyDescent="0.2">
      <c r="A229" s="217" t="s">
        <v>438</v>
      </c>
      <c r="B229" s="217"/>
      <c r="C229" s="274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33" x14ac:dyDescent="0.2">
      <c r="A230" s="218"/>
      <c r="B230" s="219"/>
      <c r="C230" s="275"/>
      <c r="D230" s="219"/>
      <c r="E230" s="219"/>
      <c r="F230" s="219"/>
      <c r="G230" s="22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AG230" t="s">
        <v>439</v>
      </c>
    </row>
    <row r="231" spans="1:33" x14ac:dyDescent="0.2">
      <c r="A231" s="221"/>
      <c r="B231" s="222"/>
      <c r="C231" s="276"/>
      <c r="D231" s="222"/>
      <c r="E231" s="222"/>
      <c r="F231" s="222"/>
      <c r="G231" s="22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33" x14ac:dyDescent="0.2">
      <c r="A232" s="221"/>
      <c r="B232" s="222"/>
      <c r="C232" s="276"/>
      <c r="D232" s="222"/>
      <c r="E232" s="222"/>
      <c r="F232" s="222"/>
      <c r="G232" s="22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33" x14ac:dyDescent="0.2">
      <c r="A233" s="221"/>
      <c r="B233" s="222"/>
      <c r="C233" s="276"/>
      <c r="D233" s="222"/>
      <c r="E233" s="222"/>
      <c r="F233" s="222"/>
      <c r="G233" s="22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33" x14ac:dyDescent="0.2">
      <c r="A234" s="224"/>
      <c r="B234" s="225"/>
      <c r="C234" s="277"/>
      <c r="D234" s="225"/>
      <c r="E234" s="225"/>
      <c r="F234" s="225"/>
      <c r="G234" s="22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33" x14ac:dyDescent="0.2">
      <c r="A235" s="5"/>
      <c r="B235" s="6"/>
      <c r="C235" s="272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33" x14ac:dyDescent="0.2">
      <c r="C236" s="278"/>
      <c r="D236" s="194"/>
      <c r="AG236" t="s">
        <v>440</v>
      </c>
    </row>
    <row r="237" spans="1:33" x14ac:dyDescent="0.2">
      <c r="D237" s="194"/>
    </row>
    <row r="238" spans="1:33" x14ac:dyDescent="0.2">
      <c r="D238" s="194"/>
    </row>
    <row r="239" spans="1:33" x14ac:dyDescent="0.2">
      <c r="D239" s="194"/>
    </row>
    <row r="240" spans="1:33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21">
    <mergeCell ref="C85:G85"/>
    <mergeCell ref="C96:G96"/>
    <mergeCell ref="C99:G99"/>
    <mergeCell ref="C209:G209"/>
    <mergeCell ref="C217:G217"/>
    <mergeCell ref="C71:G71"/>
    <mergeCell ref="C77:G77"/>
    <mergeCell ref="C78:G78"/>
    <mergeCell ref="C79:G79"/>
    <mergeCell ref="C80:G80"/>
    <mergeCell ref="C81:G81"/>
    <mergeCell ref="A1:G1"/>
    <mergeCell ref="C2:G2"/>
    <mergeCell ref="C3:G3"/>
    <mergeCell ref="C4:G4"/>
    <mergeCell ref="A229:C229"/>
    <mergeCell ref="A230:G234"/>
    <mergeCell ref="C32:G32"/>
    <mergeCell ref="C46:G46"/>
    <mergeCell ref="C62:G62"/>
    <mergeCell ref="C66:G6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57</v>
      </c>
      <c r="C3" s="199" t="s">
        <v>58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SUMIF(AG9:AG71,"&lt;&gt;NOR",G9:G71)</f>
        <v>0</v>
      </c>
      <c r="H8" s="239"/>
      <c r="I8" s="239">
        <f>SUM(I9:I71)</f>
        <v>0</v>
      </c>
      <c r="J8" s="239"/>
      <c r="K8" s="239">
        <f>SUM(K9:K71)</f>
        <v>0</v>
      </c>
      <c r="L8" s="239"/>
      <c r="M8" s="239">
        <f>SUM(M9:M71)</f>
        <v>0</v>
      </c>
      <c r="N8" s="239"/>
      <c r="O8" s="239">
        <f>SUM(O9:O71)</f>
        <v>105.47000000000001</v>
      </c>
      <c r="P8" s="239"/>
      <c r="Q8" s="239">
        <f>SUM(Q9:Q71)</f>
        <v>2216.5300000000002</v>
      </c>
      <c r="R8" s="239"/>
      <c r="S8" s="239"/>
      <c r="T8" s="239"/>
      <c r="U8" s="239"/>
      <c r="V8" s="239">
        <f>SUM(V9:V71)</f>
        <v>925.96</v>
      </c>
      <c r="W8" s="239"/>
      <c r="AG8" t="s">
        <v>177</v>
      </c>
    </row>
    <row r="9" spans="1:60" ht="33.75" outlineLevel="1" x14ac:dyDescent="0.2">
      <c r="A9" s="246">
        <v>1</v>
      </c>
      <c r="B9" s="247" t="s">
        <v>178</v>
      </c>
      <c r="C9" s="263" t="s">
        <v>441</v>
      </c>
      <c r="D9" s="248" t="s">
        <v>180</v>
      </c>
      <c r="E9" s="249">
        <v>285.5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39.4</v>
      </c>
      <c r="R9" s="229"/>
      <c r="S9" s="229" t="s">
        <v>181</v>
      </c>
      <c r="T9" s="229" t="s">
        <v>182</v>
      </c>
      <c r="U9" s="229">
        <v>0.16</v>
      </c>
      <c r="V9" s="229">
        <f>ROUND(E9*U9,2)</f>
        <v>45.68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4" t="s">
        <v>442</v>
      </c>
      <c r="D10" s="231"/>
      <c r="E10" s="232">
        <v>285.5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46">
        <v>2</v>
      </c>
      <c r="B11" s="247" t="s">
        <v>443</v>
      </c>
      <c r="C11" s="263" t="s">
        <v>444</v>
      </c>
      <c r="D11" s="248" t="s">
        <v>180</v>
      </c>
      <c r="E11" s="249">
        <v>285.5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0.11</v>
      </c>
      <c r="Q11" s="229">
        <f>ROUND(E11*P11,2)</f>
        <v>31.41</v>
      </c>
      <c r="R11" s="229"/>
      <c r="S11" s="229" t="s">
        <v>181</v>
      </c>
      <c r="T11" s="229" t="s">
        <v>182</v>
      </c>
      <c r="U11" s="229">
        <v>1.7500000000000002E-2</v>
      </c>
      <c r="V11" s="229">
        <f>ROUND(E11*U11,2)</f>
        <v>5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/>
      <c r="B12" s="228"/>
      <c r="C12" s="264" t="s">
        <v>442</v>
      </c>
      <c r="D12" s="231"/>
      <c r="E12" s="232">
        <v>285.5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6">
        <v>3</v>
      </c>
      <c r="B13" s="247" t="s">
        <v>445</v>
      </c>
      <c r="C13" s="263" t="s">
        <v>446</v>
      </c>
      <c r="D13" s="248" t="s">
        <v>180</v>
      </c>
      <c r="E13" s="249">
        <v>216.70000000000002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0.33</v>
      </c>
      <c r="Q13" s="229">
        <f>ROUND(E13*P13,2)</f>
        <v>71.510000000000005</v>
      </c>
      <c r="R13" s="229"/>
      <c r="S13" s="229" t="s">
        <v>181</v>
      </c>
      <c r="T13" s="229" t="s">
        <v>182</v>
      </c>
      <c r="U13" s="229">
        <v>0.52650000000000008</v>
      </c>
      <c r="V13" s="229">
        <f>ROUND(E13*U13,2)</f>
        <v>114.09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4" t="s">
        <v>447</v>
      </c>
      <c r="D14" s="231"/>
      <c r="E14" s="232">
        <v>216.70000000000002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6">
        <v>4</v>
      </c>
      <c r="B15" s="247" t="s">
        <v>448</v>
      </c>
      <c r="C15" s="263" t="s">
        <v>449</v>
      </c>
      <c r="D15" s="248" t="s">
        <v>180</v>
      </c>
      <c r="E15" s="249">
        <v>285.5</v>
      </c>
      <c r="F15" s="250"/>
      <c r="G15" s="251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0.39600000000000002</v>
      </c>
      <c r="Q15" s="229">
        <f>ROUND(E15*P15,2)</f>
        <v>113.06</v>
      </c>
      <c r="R15" s="229"/>
      <c r="S15" s="229" t="s">
        <v>181</v>
      </c>
      <c r="T15" s="229" t="s">
        <v>182</v>
      </c>
      <c r="U15" s="229">
        <v>0.5898000000000001</v>
      </c>
      <c r="V15" s="229">
        <f>ROUND(E15*U15,2)</f>
        <v>168.39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4" t="s">
        <v>442</v>
      </c>
      <c r="D16" s="231"/>
      <c r="E16" s="232">
        <v>285.5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46">
        <v>5</v>
      </c>
      <c r="B17" s="247" t="s">
        <v>450</v>
      </c>
      <c r="C17" s="263" t="s">
        <v>451</v>
      </c>
      <c r="D17" s="248" t="s">
        <v>180</v>
      </c>
      <c r="E17" s="249">
        <v>1589.9</v>
      </c>
      <c r="F17" s="250"/>
      <c r="G17" s="251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0.44</v>
      </c>
      <c r="Q17" s="229">
        <f>ROUND(E17*P17,2)</f>
        <v>699.56</v>
      </c>
      <c r="R17" s="229"/>
      <c r="S17" s="229" t="s">
        <v>181</v>
      </c>
      <c r="T17" s="229" t="s">
        <v>182</v>
      </c>
      <c r="U17" s="229">
        <v>7.3000000000000009E-2</v>
      </c>
      <c r="V17" s="229">
        <f>ROUND(E17*U17,2)</f>
        <v>116.06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7"/>
      <c r="B18" s="228"/>
      <c r="C18" s="264" t="s">
        <v>452</v>
      </c>
      <c r="D18" s="231"/>
      <c r="E18" s="232">
        <v>833.80000000000007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27"/>
      <c r="B19" s="228"/>
      <c r="C19" s="264" t="s">
        <v>453</v>
      </c>
      <c r="D19" s="231"/>
      <c r="E19" s="232">
        <v>756.1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6">
        <v>6</v>
      </c>
      <c r="B20" s="247" t="s">
        <v>192</v>
      </c>
      <c r="C20" s="263" t="s">
        <v>454</v>
      </c>
      <c r="D20" s="248" t="s">
        <v>180</v>
      </c>
      <c r="E20" s="249">
        <v>1050.5</v>
      </c>
      <c r="F20" s="250"/>
      <c r="G20" s="251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0.11</v>
      </c>
      <c r="Q20" s="229">
        <f>ROUND(E20*P20,2)</f>
        <v>115.56</v>
      </c>
      <c r="R20" s="229"/>
      <c r="S20" s="229" t="s">
        <v>181</v>
      </c>
      <c r="T20" s="229" t="s">
        <v>182</v>
      </c>
      <c r="U20" s="229">
        <v>4.3000000000000003E-2</v>
      </c>
      <c r="V20" s="229">
        <f>ROUND(E20*U20,2)</f>
        <v>45.17</v>
      </c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7"/>
      <c r="B21" s="228"/>
      <c r="C21" s="264" t="s">
        <v>452</v>
      </c>
      <c r="D21" s="231"/>
      <c r="E21" s="232">
        <v>833.80000000000007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4" t="s">
        <v>447</v>
      </c>
      <c r="D22" s="231"/>
      <c r="E22" s="232">
        <v>216.70000000000002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6">
        <v>7</v>
      </c>
      <c r="B23" s="247" t="s">
        <v>455</v>
      </c>
      <c r="C23" s="263" t="s">
        <v>456</v>
      </c>
      <c r="D23" s="248" t="s">
        <v>180</v>
      </c>
      <c r="E23" s="249">
        <v>756.1</v>
      </c>
      <c r="F23" s="250"/>
      <c r="G23" s="251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0.15400000000000003</v>
      </c>
      <c r="Q23" s="229">
        <f>ROUND(E23*P23,2)</f>
        <v>116.44</v>
      </c>
      <c r="R23" s="229"/>
      <c r="S23" s="229" t="s">
        <v>181</v>
      </c>
      <c r="T23" s="229" t="s">
        <v>182</v>
      </c>
      <c r="U23" s="229">
        <v>5.3800000000000001E-2</v>
      </c>
      <c r="V23" s="229">
        <f>ROUND(E23*U23,2)</f>
        <v>40.68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27"/>
      <c r="B24" s="228"/>
      <c r="C24" s="264" t="s">
        <v>453</v>
      </c>
      <c r="D24" s="231"/>
      <c r="E24" s="232">
        <v>756.1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6">
        <v>8</v>
      </c>
      <c r="B25" s="247" t="s">
        <v>195</v>
      </c>
      <c r="C25" s="263" t="s">
        <v>457</v>
      </c>
      <c r="D25" s="248" t="s">
        <v>180</v>
      </c>
      <c r="E25" s="249">
        <v>833.80000000000007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0.17600000000000002</v>
      </c>
      <c r="Q25" s="229">
        <f>ROUND(E25*P25,2)</f>
        <v>146.75</v>
      </c>
      <c r="R25" s="229"/>
      <c r="S25" s="229" t="s">
        <v>181</v>
      </c>
      <c r="T25" s="229" t="s">
        <v>182</v>
      </c>
      <c r="U25" s="229">
        <v>5.9200000000000003E-2</v>
      </c>
      <c r="V25" s="229">
        <f>ROUND(E25*U25,2)</f>
        <v>49.36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27"/>
      <c r="B26" s="228"/>
      <c r="C26" s="264" t="s">
        <v>452</v>
      </c>
      <c r="D26" s="231"/>
      <c r="E26" s="232">
        <v>833.80000000000007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6">
        <v>9</v>
      </c>
      <c r="B27" s="247" t="s">
        <v>458</v>
      </c>
      <c r="C27" s="263" t="s">
        <v>459</v>
      </c>
      <c r="D27" s="248" t="s">
        <v>180</v>
      </c>
      <c r="E27" s="249">
        <v>216.70000000000002</v>
      </c>
      <c r="F27" s="250"/>
      <c r="G27" s="251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0.16800000000000001</v>
      </c>
      <c r="Q27" s="229">
        <f>ROUND(E27*P27,2)</f>
        <v>36.409999999999997</v>
      </c>
      <c r="R27" s="229"/>
      <c r="S27" s="229" t="s">
        <v>181</v>
      </c>
      <c r="T27" s="229" t="s">
        <v>182</v>
      </c>
      <c r="U27" s="229">
        <v>1.2E-2</v>
      </c>
      <c r="V27" s="229">
        <f>ROUND(E27*U27,2)</f>
        <v>2.6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4" t="s">
        <v>447</v>
      </c>
      <c r="D28" s="231"/>
      <c r="E28" s="232">
        <v>216.70000000000002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1" x14ac:dyDescent="0.2">
      <c r="A29" s="246">
        <v>10</v>
      </c>
      <c r="B29" s="247" t="s">
        <v>203</v>
      </c>
      <c r="C29" s="263" t="s">
        <v>460</v>
      </c>
      <c r="D29" s="248" t="s">
        <v>180</v>
      </c>
      <c r="E29" s="249">
        <v>1589.9</v>
      </c>
      <c r="F29" s="250"/>
      <c r="G29" s="251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0.45977000000000001</v>
      </c>
      <c r="Q29" s="229">
        <f>ROUND(E29*P29,2)</f>
        <v>730.99</v>
      </c>
      <c r="R29" s="229"/>
      <c r="S29" s="229" t="s">
        <v>181</v>
      </c>
      <c r="T29" s="229" t="s">
        <v>182</v>
      </c>
      <c r="U29" s="229">
        <v>0.02</v>
      </c>
      <c r="V29" s="229">
        <f>ROUND(E29*U29,2)</f>
        <v>31.8</v>
      </c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7"/>
      <c r="B30" s="228"/>
      <c r="C30" s="264" t="s">
        <v>452</v>
      </c>
      <c r="D30" s="231"/>
      <c r="E30" s="232">
        <v>833.80000000000007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27"/>
      <c r="B31" s="228"/>
      <c r="C31" s="264" t="s">
        <v>453</v>
      </c>
      <c r="D31" s="231"/>
      <c r="E31" s="232">
        <v>756.1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6">
        <v>11</v>
      </c>
      <c r="B32" s="247" t="s">
        <v>461</v>
      </c>
      <c r="C32" s="263" t="s">
        <v>462</v>
      </c>
      <c r="D32" s="248" t="s">
        <v>207</v>
      </c>
      <c r="E32" s="249">
        <v>142.30000000000001</v>
      </c>
      <c r="F32" s="250"/>
      <c r="G32" s="251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0.22</v>
      </c>
      <c r="Q32" s="229">
        <f>ROUND(E32*P32,2)</f>
        <v>31.31</v>
      </c>
      <c r="R32" s="229"/>
      <c r="S32" s="229" t="s">
        <v>181</v>
      </c>
      <c r="T32" s="229" t="s">
        <v>182</v>
      </c>
      <c r="U32" s="229">
        <v>0.14300000000000002</v>
      </c>
      <c r="V32" s="229">
        <f>ROUND(E32*U32,2)</f>
        <v>20.350000000000001</v>
      </c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4" t="s">
        <v>463</v>
      </c>
      <c r="D33" s="231"/>
      <c r="E33" s="232">
        <v>142.30000000000001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6">
        <v>12</v>
      </c>
      <c r="B34" s="247" t="s">
        <v>205</v>
      </c>
      <c r="C34" s="263" t="s">
        <v>206</v>
      </c>
      <c r="D34" s="248" t="s">
        <v>207</v>
      </c>
      <c r="E34" s="249">
        <v>311.60000000000002</v>
      </c>
      <c r="F34" s="250"/>
      <c r="G34" s="251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0.27</v>
      </c>
      <c r="Q34" s="229">
        <f>ROUND(E34*P34,2)</f>
        <v>84.13</v>
      </c>
      <c r="R34" s="229"/>
      <c r="S34" s="229" t="s">
        <v>181</v>
      </c>
      <c r="T34" s="229" t="s">
        <v>182</v>
      </c>
      <c r="U34" s="229">
        <v>0.12300000000000001</v>
      </c>
      <c r="V34" s="229">
        <f>ROUND(E34*U34,2)</f>
        <v>38.33</v>
      </c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4" t="s">
        <v>464</v>
      </c>
      <c r="D35" s="231"/>
      <c r="E35" s="232">
        <v>311.60000000000002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6">
        <v>13</v>
      </c>
      <c r="B36" s="247" t="s">
        <v>465</v>
      </c>
      <c r="C36" s="263" t="s">
        <v>466</v>
      </c>
      <c r="D36" s="248" t="s">
        <v>214</v>
      </c>
      <c r="E36" s="249">
        <v>647.80000000000007</v>
      </c>
      <c r="F36" s="250"/>
      <c r="G36" s="251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181</v>
      </c>
      <c r="T36" s="229" t="s">
        <v>182</v>
      </c>
      <c r="U36" s="229">
        <v>0.10200000000000001</v>
      </c>
      <c r="V36" s="229">
        <f>ROUND(E36*U36,2)</f>
        <v>66.08</v>
      </c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5" t="s">
        <v>218</v>
      </c>
      <c r="D37" s="252"/>
      <c r="E37" s="252"/>
      <c r="F37" s="252"/>
      <c r="G37" s="252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219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4" t="s">
        <v>467</v>
      </c>
      <c r="D38" s="231"/>
      <c r="E38" s="232">
        <v>647.80000000000007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6">
        <v>14</v>
      </c>
      <c r="B39" s="247" t="s">
        <v>238</v>
      </c>
      <c r="C39" s="263" t="s">
        <v>239</v>
      </c>
      <c r="D39" s="248" t="s">
        <v>214</v>
      </c>
      <c r="E39" s="249">
        <v>25.3</v>
      </c>
      <c r="F39" s="250"/>
      <c r="G39" s="251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181</v>
      </c>
      <c r="T39" s="229" t="s">
        <v>182</v>
      </c>
      <c r="U39" s="229">
        <v>0.33</v>
      </c>
      <c r="V39" s="229">
        <f>ROUND(E39*U39,2)</f>
        <v>8.35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5" t="s">
        <v>240</v>
      </c>
      <c r="D40" s="252"/>
      <c r="E40" s="252"/>
      <c r="F40" s="252"/>
      <c r="G40" s="252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219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4" t="s">
        <v>468</v>
      </c>
      <c r="D41" s="231"/>
      <c r="E41" s="232">
        <v>25.3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6">
        <v>15</v>
      </c>
      <c r="B42" s="247" t="s">
        <v>243</v>
      </c>
      <c r="C42" s="263" t="s">
        <v>244</v>
      </c>
      <c r="D42" s="248" t="s">
        <v>214</v>
      </c>
      <c r="E42" s="249">
        <v>688.1</v>
      </c>
      <c r="F42" s="250"/>
      <c r="G42" s="251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181</v>
      </c>
      <c r="T42" s="229" t="s">
        <v>182</v>
      </c>
      <c r="U42" s="229">
        <v>7.400000000000001E-2</v>
      </c>
      <c r="V42" s="229">
        <f>ROUND(E42*U42,2)</f>
        <v>50.92</v>
      </c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5" t="s">
        <v>245</v>
      </c>
      <c r="D43" s="252"/>
      <c r="E43" s="252"/>
      <c r="F43" s="252"/>
      <c r="G43" s="252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219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6">
        <v>16</v>
      </c>
      <c r="B44" s="247" t="s">
        <v>249</v>
      </c>
      <c r="C44" s="263" t="s">
        <v>250</v>
      </c>
      <c r="D44" s="248" t="s">
        <v>214</v>
      </c>
      <c r="E44" s="249">
        <v>658.1</v>
      </c>
      <c r="F44" s="250"/>
      <c r="G44" s="251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181</v>
      </c>
      <c r="T44" s="229" t="s">
        <v>182</v>
      </c>
      <c r="U44" s="229">
        <v>1.1000000000000001E-2</v>
      </c>
      <c r="V44" s="229">
        <f>ROUND(E44*U44,2)</f>
        <v>7.24</v>
      </c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5" t="s">
        <v>245</v>
      </c>
      <c r="D45" s="252"/>
      <c r="E45" s="252"/>
      <c r="F45" s="252"/>
      <c r="G45" s="252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219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4" t="s">
        <v>469</v>
      </c>
      <c r="D46" s="231"/>
      <c r="E46" s="232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6">
        <v>17</v>
      </c>
      <c r="B47" s="247" t="s">
        <v>253</v>
      </c>
      <c r="C47" s="263" t="s">
        <v>254</v>
      </c>
      <c r="D47" s="248" t="s">
        <v>214</v>
      </c>
      <c r="E47" s="249">
        <v>189.39000000000001</v>
      </c>
      <c r="F47" s="250"/>
      <c r="G47" s="251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181</v>
      </c>
      <c r="T47" s="229" t="s">
        <v>182</v>
      </c>
      <c r="U47" s="229">
        <v>9.3000000000000013E-2</v>
      </c>
      <c r="V47" s="229">
        <f>ROUND(E47*U47,2)</f>
        <v>17.61</v>
      </c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5" t="s">
        <v>255</v>
      </c>
      <c r="D48" s="252"/>
      <c r="E48" s="252"/>
      <c r="F48" s="252"/>
      <c r="G48" s="252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9" t="s">
        <v>256</v>
      </c>
      <c r="D49" s="253"/>
      <c r="E49" s="253"/>
      <c r="F49" s="253"/>
      <c r="G49" s="253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219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27"/>
      <c r="B50" s="228"/>
      <c r="C50" s="269" t="s">
        <v>257</v>
      </c>
      <c r="D50" s="253"/>
      <c r="E50" s="253"/>
      <c r="F50" s="253"/>
      <c r="G50" s="253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219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54" t="str">
        <f>C50</f>
        <v>- udržování sjízdnosti cest uvnitř násypiště i výkopiště, pokud vrcholky nerovností nejsou   vyšší než +- 0,5 m,</v>
      </c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9" t="s">
        <v>258</v>
      </c>
      <c r="D51" s="253"/>
      <c r="E51" s="253"/>
      <c r="F51" s="253"/>
      <c r="G51" s="253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219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9" t="s">
        <v>259</v>
      </c>
      <c r="D52" s="253"/>
      <c r="E52" s="253"/>
      <c r="F52" s="253"/>
      <c r="G52" s="253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219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70" t="s">
        <v>61</v>
      </c>
      <c r="D53" s="237"/>
      <c r="E53" s="238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4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6">
        <v>18</v>
      </c>
      <c r="B54" s="247" t="s">
        <v>261</v>
      </c>
      <c r="C54" s="263" t="s">
        <v>262</v>
      </c>
      <c r="D54" s="248" t="s">
        <v>214</v>
      </c>
      <c r="E54" s="249">
        <v>15</v>
      </c>
      <c r="F54" s="250"/>
      <c r="G54" s="251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181</v>
      </c>
      <c r="T54" s="229" t="s">
        <v>182</v>
      </c>
      <c r="U54" s="229">
        <v>0.20200000000000001</v>
      </c>
      <c r="V54" s="229">
        <f>ROUND(E54*U54,2)</f>
        <v>3.03</v>
      </c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5" t="s">
        <v>263</v>
      </c>
      <c r="D55" s="252"/>
      <c r="E55" s="252"/>
      <c r="F55" s="252"/>
      <c r="G55" s="252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219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4" t="s">
        <v>470</v>
      </c>
      <c r="D56" s="231"/>
      <c r="E56" s="232">
        <v>11.100000000000001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27"/>
      <c r="B57" s="228"/>
      <c r="C57" s="264" t="s">
        <v>471</v>
      </c>
      <c r="D57" s="231"/>
      <c r="E57" s="232">
        <v>3.9000000000000004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6">
        <v>19</v>
      </c>
      <c r="B58" s="247" t="s">
        <v>267</v>
      </c>
      <c r="C58" s="263" t="s">
        <v>268</v>
      </c>
      <c r="D58" s="248" t="s">
        <v>180</v>
      </c>
      <c r="E58" s="249">
        <v>631.30000000000007</v>
      </c>
      <c r="F58" s="250"/>
      <c r="G58" s="251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181</v>
      </c>
      <c r="T58" s="229" t="s">
        <v>182</v>
      </c>
      <c r="U58" s="229">
        <v>1.3000000000000001E-2</v>
      </c>
      <c r="V58" s="229">
        <f>ROUND(E58*U58,2)</f>
        <v>8.2100000000000009</v>
      </c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4" t="s">
        <v>472</v>
      </c>
      <c r="D59" s="231"/>
      <c r="E59" s="232">
        <v>631.30000000000007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6">
        <v>20</v>
      </c>
      <c r="B60" s="247" t="s">
        <v>271</v>
      </c>
      <c r="C60" s="263" t="s">
        <v>272</v>
      </c>
      <c r="D60" s="248" t="s">
        <v>180</v>
      </c>
      <c r="E60" s="249">
        <v>631.30000000000007</v>
      </c>
      <c r="F60" s="250"/>
      <c r="G60" s="251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181</v>
      </c>
      <c r="T60" s="229" t="s">
        <v>182</v>
      </c>
      <c r="U60" s="229">
        <v>0.13</v>
      </c>
      <c r="V60" s="229">
        <f>ROUND(E60*U60,2)</f>
        <v>82.07</v>
      </c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4" t="s">
        <v>472</v>
      </c>
      <c r="D61" s="231"/>
      <c r="E61" s="232">
        <v>631.30000000000007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6">
        <v>21</v>
      </c>
      <c r="B62" s="247" t="s">
        <v>275</v>
      </c>
      <c r="C62" s="263" t="s">
        <v>276</v>
      </c>
      <c r="D62" s="248" t="s">
        <v>180</v>
      </c>
      <c r="E62" s="249">
        <v>4</v>
      </c>
      <c r="F62" s="250"/>
      <c r="G62" s="251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9.4000000000000004E-3</v>
      </c>
      <c r="O62" s="229">
        <f>ROUND(E62*N62,2)</f>
        <v>0.04</v>
      </c>
      <c r="P62" s="229">
        <v>0</v>
      </c>
      <c r="Q62" s="229">
        <f>ROUND(E62*P62,2)</f>
        <v>0</v>
      </c>
      <c r="R62" s="229"/>
      <c r="S62" s="229" t="s">
        <v>181</v>
      </c>
      <c r="T62" s="229" t="s">
        <v>277</v>
      </c>
      <c r="U62" s="229">
        <v>0.8640000000000001</v>
      </c>
      <c r="V62" s="229">
        <f>ROUND(E62*U62,2)</f>
        <v>3.46</v>
      </c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5" t="s">
        <v>278</v>
      </c>
      <c r="D63" s="252"/>
      <c r="E63" s="252"/>
      <c r="F63" s="252"/>
      <c r="G63" s="252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219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4" t="s">
        <v>473</v>
      </c>
      <c r="D64" s="231"/>
      <c r="E64" s="232">
        <v>4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6">
        <v>22</v>
      </c>
      <c r="B65" s="247" t="s">
        <v>280</v>
      </c>
      <c r="C65" s="263" t="s">
        <v>281</v>
      </c>
      <c r="D65" s="248" t="s">
        <v>180</v>
      </c>
      <c r="E65" s="249">
        <v>4</v>
      </c>
      <c r="F65" s="250"/>
      <c r="G65" s="251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181</v>
      </c>
      <c r="T65" s="229" t="s">
        <v>277</v>
      </c>
      <c r="U65" s="229">
        <v>0.37100000000000005</v>
      </c>
      <c r="V65" s="229">
        <f>ROUND(E65*U65,2)</f>
        <v>1.48</v>
      </c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5" t="s">
        <v>278</v>
      </c>
      <c r="D66" s="252"/>
      <c r="E66" s="252"/>
      <c r="F66" s="252"/>
      <c r="G66" s="252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219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473</v>
      </c>
      <c r="D67" s="231"/>
      <c r="E67" s="232">
        <v>4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6">
        <v>23</v>
      </c>
      <c r="B68" s="247" t="s">
        <v>282</v>
      </c>
      <c r="C68" s="263" t="s">
        <v>283</v>
      </c>
      <c r="D68" s="248" t="s">
        <v>214</v>
      </c>
      <c r="E68" s="249">
        <v>658.1</v>
      </c>
      <c r="F68" s="250"/>
      <c r="G68" s="251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181</v>
      </c>
      <c r="T68" s="229" t="s">
        <v>182</v>
      </c>
      <c r="U68" s="229">
        <v>0</v>
      </c>
      <c r="V68" s="229">
        <f>ROUND(E68*U68,2)</f>
        <v>0</v>
      </c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4" t="s">
        <v>474</v>
      </c>
      <c r="D69" s="231"/>
      <c r="E69" s="232">
        <v>658.1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6">
        <v>24</v>
      </c>
      <c r="B70" s="247" t="s">
        <v>285</v>
      </c>
      <c r="C70" s="263" t="s">
        <v>286</v>
      </c>
      <c r="D70" s="248" t="s">
        <v>214</v>
      </c>
      <c r="E70" s="249">
        <v>63.13</v>
      </c>
      <c r="F70" s="250"/>
      <c r="G70" s="251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1.6700000000000002</v>
      </c>
      <c r="O70" s="229">
        <f>ROUND(E70*N70,2)</f>
        <v>105.43</v>
      </c>
      <c r="P70" s="229">
        <v>0</v>
      </c>
      <c r="Q70" s="229">
        <f>ROUND(E70*P70,2)</f>
        <v>0</v>
      </c>
      <c r="R70" s="229" t="s">
        <v>287</v>
      </c>
      <c r="S70" s="229" t="s">
        <v>181</v>
      </c>
      <c r="T70" s="229" t="s">
        <v>182</v>
      </c>
      <c r="U70" s="229">
        <v>0</v>
      </c>
      <c r="V70" s="229">
        <f>ROUND(E70*U70,2)</f>
        <v>0</v>
      </c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288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4" t="s">
        <v>475</v>
      </c>
      <c r="D71" s="231"/>
      <c r="E71" s="232">
        <v>63.13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40" t="s">
        <v>176</v>
      </c>
      <c r="B72" s="241" t="s">
        <v>61</v>
      </c>
      <c r="C72" s="262" t="s">
        <v>109</v>
      </c>
      <c r="D72" s="242"/>
      <c r="E72" s="243"/>
      <c r="F72" s="244"/>
      <c r="G72" s="245">
        <f>SUMIF(AG73:AG76,"&lt;&gt;NOR",G73:G76)</f>
        <v>0</v>
      </c>
      <c r="H72" s="239"/>
      <c r="I72" s="239">
        <f>SUM(I73:I76)</f>
        <v>0</v>
      </c>
      <c r="J72" s="239"/>
      <c r="K72" s="239">
        <f>SUM(K73:K76)</f>
        <v>0</v>
      </c>
      <c r="L72" s="239"/>
      <c r="M72" s="239">
        <f>SUM(M73:M76)</f>
        <v>0</v>
      </c>
      <c r="N72" s="239"/>
      <c r="O72" s="239">
        <f>SUM(O73:O76)</f>
        <v>71.699999999999989</v>
      </c>
      <c r="P72" s="239"/>
      <c r="Q72" s="239">
        <f>SUM(Q73:Q76)</f>
        <v>0</v>
      </c>
      <c r="R72" s="239"/>
      <c r="S72" s="239"/>
      <c r="T72" s="239"/>
      <c r="U72" s="239"/>
      <c r="V72" s="239">
        <f>SUM(V73:V76)</f>
        <v>124.81</v>
      </c>
      <c r="W72" s="239"/>
      <c r="AG72" t="s">
        <v>177</v>
      </c>
    </row>
    <row r="73" spans="1:60" ht="22.5" outlineLevel="1" x14ac:dyDescent="0.2">
      <c r="A73" s="246">
        <v>25</v>
      </c>
      <c r="B73" s="247" t="s">
        <v>290</v>
      </c>
      <c r="C73" s="263" t="s">
        <v>291</v>
      </c>
      <c r="D73" s="248" t="s">
        <v>214</v>
      </c>
      <c r="E73" s="249">
        <v>1.4700000000000002</v>
      </c>
      <c r="F73" s="250"/>
      <c r="G73" s="251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1.9205000000000001</v>
      </c>
      <c r="O73" s="229">
        <f>ROUND(E73*N73,2)</f>
        <v>2.82</v>
      </c>
      <c r="P73" s="229">
        <v>0</v>
      </c>
      <c r="Q73" s="229">
        <f>ROUND(E73*P73,2)</f>
        <v>0</v>
      </c>
      <c r="R73" s="229"/>
      <c r="S73" s="229" t="s">
        <v>292</v>
      </c>
      <c r="T73" s="229" t="s">
        <v>293</v>
      </c>
      <c r="U73" s="229">
        <v>0.76</v>
      </c>
      <c r="V73" s="229">
        <f>ROUND(E73*U73,2)</f>
        <v>1.1200000000000001</v>
      </c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476</v>
      </c>
      <c r="D74" s="231"/>
      <c r="E74" s="232">
        <v>1.4700000000000002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6">
        <v>26</v>
      </c>
      <c r="B75" s="247" t="s">
        <v>295</v>
      </c>
      <c r="C75" s="263" t="s">
        <v>296</v>
      </c>
      <c r="D75" s="248" t="s">
        <v>207</v>
      </c>
      <c r="E75" s="249">
        <v>157.80000000000001</v>
      </c>
      <c r="F75" s="250"/>
      <c r="G75" s="251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0.43651000000000001</v>
      </c>
      <c r="O75" s="229">
        <f>ROUND(E75*N75,2)</f>
        <v>68.88</v>
      </c>
      <c r="P75" s="229">
        <v>0</v>
      </c>
      <c r="Q75" s="229">
        <f>ROUND(E75*P75,2)</f>
        <v>0</v>
      </c>
      <c r="R75" s="229"/>
      <c r="S75" s="229" t="s">
        <v>181</v>
      </c>
      <c r="T75" s="229" t="s">
        <v>182</v>
      </c>
      <c r="U75" s="229">
        <v>0.78386</v>
      </c>
      <c r="V75" s="229">
        <f>ROUND(E75*U75,2)</f>
        <v>123.69</v>
      </c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297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4" t="s">
        <v>477</v>
      </c>
      <c r="D76" s="231"/>
      <c r="E76" s="232">
        <v>157.80000000000001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40" t="s">
        <v>176</v>
      </c>
      <c r="B77" s="241" t="s">
        <v>74</v>
      </c>
      <c r="C77" s="262" t="s">
        <v>114</v>
      </c>
      <c r="D77" s="242"/>
      <c r="E77" s="243"/>
      <c r="F77" s="244"/>
      <c r="G77" s="245">
        <f>SUMIF(AG78:AG127,"&lt;&gt;NOR",G78:G127)</f>
        <v>0</v>
      </c>
      <c r="H77" s="239"/>
      <c r="I77" s="239">
        <f>SUM(I78:I127)</f>
        <v>0</v>
      </c>
      <c r="J77" s="239"/>
      <c r="K77" s="239">
        <f>SUM(K78:K127)</f>
        <v>0</v>
      </c>
      <c r="L77" s="239"/>
      <c r="M77" s="239">
        <f>SUM(M78:M127)</f>
        <v>0</v>
      </c>
      <c r="N77" s="239"/>
      <c r="O77" s="239">
        <f>SUM(O78:O127)</f>
        <v>397.35999999999996</v>
      </c>
      <c r="P77" s="239"/>
      <c r="Q77" s="239">
        <f>SUM(Q78:Q127)</f>
        <v>0</v>
      </c>
      <c r="R77" s="239"/>
      <c r="S77" s="239"/>
      <c r="T77" s="239"/>
      <c r="U77" s="239"/>
      <c r="V77" s="239">
        <f>SUM(V78:V127)</f>
        <v>1183.6200000000001</v>
      </c>
      <c r="W77" s="239"/>
      <c r="AG77" t="s">
        <v>177</v>
      </c>
    </row>
    <row r="78" spans="1:60" ht="22.5" outlineLevel="1" x14ac:dyDescent="0.2">
      <c r="A78" s="246">
        <v>27</v>
      </c>
      <c r="B78" s="247" t="s">
        <v>300</v>
      </c>
      <c r="C78" s="263" t="s">
        <v>301</v>
      </c>
      <c r="D78" s="248" t="s">
        <v>180</v>
      </c>
      <c r="E78" s="249">
        <v>1077.4000000000001</v>
      </c>
      <c r="F78" s="250"/>
      <c r="G78" s="251">
        <f>ROUND(E78*F78,2)</f>
        <v>0</v>
      </c>
      <c r="H78" s="230"/>
      <c r="I78" s="229">
        <f>ROUND(E78*H78,2)</f>
        <v>0</v>
      </c>
      <c r="J78" s="230"/>
      <c r="K78" s="229">
        <f>ROUND(E78*J78,2)</f>
        <v>0</v>
      </c>
      <c r="L78" s="229">
        <v>21</v>
      </c>
      <c r="M78" s="229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29"/>
      <c r="S78" s="229" t="s">
        <v>181</v>
      </c>
      <c r="T78" s="229" t="s">
        <v>182</v>
      </c>
      <c r="U78" s="229">
        <v>2.6000000000000002E-2</v>
      </c>
      <c r="V78" s="229">
        <f>ROUND(E78*U78,2)</f>
        <v>28.01</v>
      </c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183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4" t="s">
        <v>478</v>
      </c>
      <c r="D79" s="231"/>
      <c r="E79" s="232">
        <v>696.80000000000007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4" t="s">
        <v>479</v>
      </c>
      <c r="D80" s="231"/>
      <c r="E80" s="232">
        <v>380.6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6">
        <v>28</v>
      </c>
      <c r="B81" s="247" t="s">
        <v>305</v>
      </c>
      <c r="C81" s="263" t="s">
        <v>306</v>
      </c>
      <c r="D81" s="248" t="s">
        <v>180</v>
      </c>
      <c r="E81" s="249">
        <v>1260.2</v>
      </c>
      <c r="F81" s="250"/>
      <c r="G81" s="251">
        <f>ROUND(E81*F81,2)</f>
        <v>0</v>
      </c>
      <c r="H81" s="230"/>
      <c r="I81" s="229">
        <f>ROUND(E81*H81,2)</f>
        <v>0</v>
      </c>
      <c r="J81" s="230"/>
      <c r="K81" s="229">
        <f>ROUND(E81*J81,2)</f>
        <v>0</v>
      </c>
      <c r="L81" s="229">
        <v>21</v>
      </c>
      <c r="M81" s="229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29"/>
      <c r="S81" s="229" t="s">
        <v>181</v>
      </c>
      <c r="T81" s="229" t="s">
        <v>182</v>
      </c>
      <c r="U81" s="229">
        <v>2.6000000000000002E-2</v>
      </c>
      <c r="V81" s="229">
        <f>ROUND(E81*U81,2)</f>
        <v>32.770000000000003</v>
      </c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27"/>
      <c r="B82" s="228"/>
      <c r="C82" s="264" t="s">
        <v>480</v>
      </c>
      <c r="D82" s="231"/>
      <c r="E82" s="232">
        <v>375.90000000000003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4" t="s">
        <v>481</v>
      </c>
      <c r="D83" s="231"/>
      <c r="E83" s="232">
        <v>410.6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/>
      <c r="B84" s="228"/>
      <c r="C84" s="264" t="s">
        <v>479</v>
      </c>
      <c r="D84" s="231"/>
      <c r="E84" s="232">
        <v>380.6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4" t="s">
        <v>482</v>
      </c>
      <c r="D85" s="231"/>
      <c r="E85" s="232">
        <v>93.100000000000009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6">
        <v>29</v>
      </c>
      <c r="B86" s="247" t="s">
        <v>309</v>
      </c>
      <c r="C86" s="263" t="s">
        <v>310</v>
      </c>
      <c r="D86" s="248" t="s">
        <v>180</v>
      </c>
      <c r="E86" s="249">
        <v>1083.8000000000002</v>
      </c>
      <c r="F86" s="250"/>
      <c r="G86" s="251">
        <f>ROUND(E86*F86,2)</f>
        <v>0</v>
      </c>
      <c r="H86" s="230"/>
      <c r="I86" s="229">
        <f>ROUND(E86*H86,2)</f>
        <v>0</v>
      </c>
      <c r="J86" s="230"/>
      <c r="K86" s="229">
        <f>ROUND(E86*J86,2)</f>
        <v>0</v>
      </c>
      <c r="L86" s="229">
        <v>21</v>
      </c>
      <c r="M86" s="229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29"/>
      <c r="S86" s="229" t="s">
        <v>181</v>
      </c>
      <c r="T86" s="229" t="s">
        <v>182</v>
      </c>
      <c r="U86" s="229">
        <v>2.9000000000000001E-2</v>
      </c>
      <c r="V86" s="229">
        <f>ROUND(E86*U86,2)</f>
        <v>31.43</v>
      </c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/>
      <c r="B87" s="228"/>
      <c r="C87" s="264" t="s">
        <v>483</v>
      </c>
      <c r="D87" s="231"/>
      <c r="E87" s="232">
        <v>1083.8000000000002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6">
        <v>30</v>
      </c>
      <c r="B88" s="247" t="s">
        <v>312</v>
      </c>
      <c r="C88" s="263" t="s">
        <v>313</v>
      </c>
      <c r="D88" s="248" t="s">
        <v>180</v>
      </c>
      <c r="E88" s="249">
        <v>1053.2</v>
      </c>
      <c r="F88" s="250"/>
      <c r="G88" s="251">
        <f>ROUND(E88*F88,2)</f>
        <v>0</v>
      </c>
      <c r="H88" s="230"/>
      <c r="I88" s="229">
        <f>ROUND(E88*H88,2)</f>
        <v>0</v>
      </c>
      <c r="J88" s="230"/>
      <c r="K88" s="229">
        <f>ROUND(E88*J88,2)</f>
        <v>0</v>
      </c>
      <c r="L88" s="229">
        <v>21</v>
      </c>
      <c r="M88" s="229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29"/>
      <c r="S88" s="229" t="s">
        <v>181</v>
      </c>
      <c r="T88" s="229" t="s">
        <v>182</v>
      </c>
      <c r="U88" s="229">
        <v>7.2000000000000008E-2</v>
      </c>
      <c r="V88" s="229">
        <f>ROUND(E88*U88,2)</f>
        <v>75.83</v>
      </c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/>
      <c r="B89" s="228"/>
      <c r="C89" s="264" t="s">
        <v>484</v>
      </c>
      <c r="D89" s="231"/>
      <c r="E89" s="232">
        <v>1053.2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6">
        <v>31</v>
      </c>
      <c r="B90" s="247" t="s">
        <v>315</v>
      </c>
      <c r="C90" s="263" t="s">
        <v>316</v>
      </c>
      <c r="D90" s="248" t="s">
        <v>180</v>
      </c>
      <c r="E90" s="249">
        <v>345.90000000000003</v>
      </c>
      <c r="F90" s="250"/>
      <c r="G90" s="251">
        <f>ROUND(E90*F90,2)</f>
        <v>0</v>
      </c>
      <c r="H90" s="230"/>
      <c r="I90" s="229">
        <f>ROUND(E90*H90,2)</f>
        <v>0</v>
      </c>
      <c r="J90" s="230"/>
      <c r="K90" s="229">
        <f>ROUND(E90*J90,2)</f>
        <v>0</v>
      </c>
      <c r="L90" s="229">
        <v>21</v>
      </c>
      <c r="M90" s="229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29"/>
      <c r="S90" s="229" t="s">
        <v>181</v>
      </c>
      <c r="T90" s="229" t="s">
        <v>182</v>
      </c>
      <c r="U90" s="229">
        <v>2.6000000000000002E-2</v>
      </c>
      <c r="V90" s="229">
        <f>ROUND(E90*U90,2)</f>
        <v>8.99</v>
      </c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27"/>
      <c r="B91" s="228"/>
      <c r="C91" s="264" t="s">
        <v>485</v>
      </c>
      <c r="D91" s="231"/>
      <c r="E91" s="232">
        <v>345.90000000000003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6">
        <v>32</v>
      </c>
      <c r="B92" s="247" t="s">
        <v>486</v>
      </c>
      <c r="C92" s="263" t="s">
        <v>487</v>
      </c>
      <c r="D92" s="248" t="s">
        <v>180</v>
      </c>
      <c r="E92" s="249">
        <v>93.100000000000009</v>
      </c>
      <c r="F92" s="250"/>
      <c r="G92" s="251">
        <f>ROUND(E92*F92,2)</f>
        <v>0</v>
      </c>
      <c r="H92" s="230"/>
      <c r="I92" s="229">
        <f>ROUND(E92*H92,2)</f>
        <v>0</v>
      </c>
      <c r="J92" s="230"/>
      <c r="K92" s="229">
        <f>ROUND(E92*J92,2)</f>
        <v>0</v>
      </c>
      <c r="L92" s="229">
        <v>21</v>
      </c>
      <c r="M92" s="229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29"/>
      <c r="S92" s="229" t="s">
        <v>181</v>
      </c>
      <c r="T92" s="229" t="s">
        <v>182</v>
      </c>
      <c r="U92" s="229">
        <v>2.6000000000000002E-2</v>
      </c>
      <c r="V92" s="229">
        <f>ROUND(E92*U92,2)</f>
        <v>2.42</v>
      </c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27"/>
      <c r="B93" s="228"/>
      <c r="C93" s="264" t="s">
        <v>488</v>
      </c>
      <c r="D93" s="231"/>
      <c r="E93" s="232">
        <v>93.100000000000009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6">
        <v>33</v>
      </c>
      <c r="B94" s="247" t="s">
        <v>318</v>
      </c>
      <c r="C94" s="263" t="s">
        <v>319</v>
      </c>
      <c r="D94" s="248" t="s">
        <v>180</v>
      </c>
      <c r="E94" s="249">
        <v>1053.2</v>
      </c>
      <c r="F94" s="250"/>
      <c r="G94" s="251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181</v>
      </c>
      <c r="T94" s="229" t="s">
        <v>182</v>
      </c>
      <c r="U94" s="229">
        <v>2.7000000000000003E-2</v>
      </c>
      <c r="V94" s="229">
        <f>ROUND(E94*U94,2)</f>
        <v>28.44</v>
      </c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64" t="s">
        <v>484</v>
      </c>
      <c r="D95" s="231"/>
      <c r="E95" s="232">
        <v>1053.2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6">
        <v>34</v>
      </c>
      <c r="B96" s="247" t="s">
        <v>320</v>
      </c>
      <c r="C96" s="263" t="s">
        <v>321</v>
      </c>
      <c r="D96" s="248" t="s">
        <v>180</v>
      </c>
      <c r="E96" s="249">
        <v>1053.2</v>
      </c>
      <c r="F96" s="250"/>
      <c r="G96" s="251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181</v>
      </c>
      <c r="T96" s="229" t="s">
        <v>182</v>
      </c>
      <c r="U96" s="229">
        <v>4.0000000000000001E-3</v>
      </c>
      <c r="V96" s="229">
        <f>ROUND(E96*U96,2)</f>
        <v>4.21</v>
      </c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/>
      <c r="B97" s="228"/>
      <c r="C97" s="264" t="s">
        <v>484</v>
      </c>
      <c r="D97" s="231"/>
      <c r="E97" s="232">
        <v>1053.2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6">
        <v>35</v>
      </c>
      <c r="B98" s="247" t="s">
        <v>322</v>
      </c>
      <c r="C98" s="263" t="s">
        <v>323</v>
      </c>
      <c r="D98" s="248" t="s">
        <v>180</v>
      </c>
      <c r="E98" s="249">
        <v>1053.2</v>
      </c>
      <c r="F98" s="250"/>
      <c r="G98" s="251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29"/>
      <c r="S98" s="229" t="s">
        <v>181</v>
      </c>
      <c r="T98" s="229" t="s">
        <v>182</v>
      </c>
      <c r="U98" s="229">
        <v>2E-3</v>
      </c>
      <c r="V98" s="229">
        <f>ROUND(E98*U98,2)</f>
        <v>2.11</v>
      </c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4" t="s">
        <v>484</v>
      </c>
      <c r="D99" s="231"/>
      <c r="E99" s="232">
        <v>1053.2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6">
        <v>36</v>
      </c>
      <c r="B100" s="247" t="s">
        <v>324</v>
      </c>
      <c r="C100" s="263" t="s">
        <v>325</v>
      </c>
      <c r="D100" s="248" t="s">
        <v>180</v>
      </c>
      <c r="E100" s="249">
        <v>1053.8000000000002</v>
      </c>
      <c r="F100" s="250"/>
      <c r="G100" s="251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181</v>
      </c>
      <c r="T100" s="229" t="s">
        <v>182</v>
      </c>
      <c r="U100" s="229">
        <v>6.4000000000000001E-2</v>
      </c>
      <c r="V100" s="229">
        <f>ROUND(E100*U100,2)</f>
        <v>67.44</v>
      </c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64" t="s">
        <v>489</v>
      </c>
      <c r="D101" s="231"/>
      <c r="E101" s="232">
        <v>1053.8000000000002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6">
        <v>37</v>
      </c>
      <c r="B102" s="247" t="s">
        <v>490</v>
      </c>
      <c r="C102" s="263" t="s">
        <v>491</v>
      </c>
      <c r="D102" s="248" t="s">
        <v>180</v>
      </c>
      <c r="E102" s="249">
        <v>93.100000000000009</v>
      </c>
      <c r="F102" s="250"/>
      <c r="G102" s="251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0.11</v>
      </c>
      <c r="O102" s="229">
        <f>ROUND(E102*N102,2)</f>
        <v>10.24</v>
      </c>
      <c r="P102" s="229">
        <v>0</v>
      </c>
      <c r="Q102" s="229">
        <f>ROUND(E102*P102,2)</f>
        <v>0</v>
      </c>
      <c r="R102" s="229"/>
      <c r="S102" s="229" t="s">
        <v>181</v>
      </c>
      <c r="T102" s="229" t="s">
        <v>182</v>
      </c>
      <c r="U102" s="229">
        <v>1.1930000000000001</v>
      </c>
      <c r="V102" s="229">
        <f>ROUND(E102*U102,2)</f>
        <v>111.07</v>
      </c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27"/>
      <c r="B103" s="228"/>
      <c r="C103" s="264" t="s">
        <v>488</v>
      </c>
      <c r="D103" s="231"/>
      <c r="E103" s="232">
        <v>93.100000000000009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6">
        <v>38</v>
      </c>
      <c r="B104" s="247" t="s">
        <v>326</v>
      </c>
      <c r="C104" s="263" t="s">
        <v>327</v>
      </c>
      <c r="D104" s="248" t="s">
        <v>180</v>
      </c>
      <c r="E104" s="249">
        <v>696.80000000000007</v>
      </c>
      <c r="F104" s="250"/>
      <c r="G104" s="251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7.3900000000000007E-2</v>
      </c>
      <c r="O104" s="229">
        <f>ROUND(E104*N104,2)</f>
        <v>51.49</v>
      </c>
      <c r="P104" s="229">
        <v>0</v>
      </c>
      <c r="Q104" s="229">
        <f>ROUND(E104*P104,2)</f>
        <v>0</v>
      </c>
      <c r="R104" s="229"/>
      <c r="S104" s="229" t="s">
        <v>181</v>
      </c>
      <c r="T104" s="229" t="s">
        <v>182</v>
      </c>
      <c r="U104" s="229">
        <v>0.45200000000000001</v>
      </c>
      <c r="V104" s="229">
        <f>ROUND(E104*U104,2)</f>
        <v>314.95</v>
      </c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4" t="s">
        <v>478</v>
      </c>
      <c r="D105" s="231"/>
      <c r="E105" s="232">
        <v>696.80000000000007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6">
        <v>39</v>
      </c>
      <c r="B106" s="247" t="s">
        <v>329</v>
      </c>
      <c r="C106" s="263" t="s">
        <v>330</v>
      </c>
      <c r="D106" s="248" t="s">
        <v>180</v>
      </c>
      <c r="E106" s="249">
        <v>726.5</v>
      </c>
      <c r="F106" s="250"/>
      <c r="G106" s="251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7.3900000000000007E-2</v>
      </c>
      <c r="O106" s="229">
        <f>ROUND(E106*N106,2)</f>
        <v>53.69</v>
      </c>
      <c r="P106" s="229">
        <v>0</v>
      </c>
      <c r="Q106" s="229">
        <f>ROUND(E106*P106,2)</f>
        <v>0</v>
      </c>
      <c r="R106" s="229"/>
      <c r="S106" s="229" t="s">
        <v>181</v>
      </c>
      <c r="T106" s="229" t="s">
        <v>182</v>
      </c>
      <c r="U106" s="229">
        <v>0.47800000000000004</v>
      </c>
      <c r="V106" s="229">
        <f>ROUND(E106*U106,2)</f>
        <v>347.27</v>
      </c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27"/>
      <c r="B107" s="228"/>
      <c r="C107" s="264" t="s">
        <v>485</v>
      </c>
      <c r="D107" s="231"/>
      <c r="E107" s="232">
        <v>345.90000000000003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4" t="s">
        <v>479</v>
      </c>
      <c r="D108" s="231"/>
      <c r="E108" s="232">
        <v>380.6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6">
        <v>40</v>
      </c>
      <c r="B109" s="247" t="s">
        <v>332</v>
      </c>
      <c r="C109" s="263" t="s">
        <v>333</v>
      </c>
      <c r="D109" s="248" t="s">
        <v>207</v>
      </c>
      <c r="E109" s="249">
        <v>145</v>
      </c>
      <c r="F109" s="250"/>
      <c r="G109" s="251">
        <f>ROUND(E109*F109,2)</f>
        <v>0</v>
      </c>
      <c r="H109" s="230"/>
      <c r="I109" s="229">
        <f>ROUND(E109*H109,2)</f>
        <v>0</v>
      </c>
      <c r="J109" s="230"/>
      <c r="K109" s="229">
        <f>ROUND(E109*J109,2)</f>
        <v>0</v>
      </c>
      <c r="L109" s="229">
        <v>21</v>
      </c>
      <c r="M109" s="229">
        <f>G109*(1+L109/100)</f>
        <v>0</v>
      </c>
      <c r="N109" s="229">
        <v>3.3000000000000005E-4</v>
      </c>
      <c r="O109" s="229">
        <f>ROUND(E109*N109,2)</f>
        <v>0.05</v>
      </c>
      <c r="P109" s="229">
        <v>0</v>
      </c>
      <c r="Q109" s="229">
        <f>ROUND(E109*P109,2)</f>
        <v>0</v>
      </c>
      <c r="R109" s="229"/>
      <c r="S109" s="229" t="s">
        <v>181</v>
      </c>
      <c r="T109" s="229" t="s">
        <v>182</v>
      </c>
      <c r="U109" s="229">
        <v>0.41000000000000003</v>
      </c>
      <c r="V109" s="229">
        <f>ROUND(E109*U109,2)</f>
        <v>59.45</v>
      </c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4" t="s">
        <v>492</v>
      </c>
      <c r="D110" s="231"/>
      <c r="E110" s="232">
        <v>145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6">
        <v>41</v>
      </c>
      <c r="B111" s="247" t="s">
        <v>335</v>
      </c>
      <c r="C111" s="263" t="s">
        <v>336</v>
      </c>
      <c r="D111" s="248" t="s">
        <v>207</v>
      </c>
      <c r="E111" s="249">
        <v>161</v>
      </c>
      <c r="F111" s="250"/>
      <c r="G111" s="251">
        <f>ROUND(E111*F111,2)</f>
        <v>0</v>
      </c>
      <c r="H111" s="230"/>
      <c r="I111" s="229">
        <f>ROUND(E111*H111,2)</f>
        <v>0</v>
      </c>
      <c r="J111" s="230"/>
      <c r="K111" s="229">
        <f>ROUND(E111*J111,2)</f>
        <v>0</v>
      </c>
      <c r="L111" s="229">
        <v>21</v>
      </c>
      <c r="M111" s="229">
        <f>G111*(1+L111/100)</f>
        <v>0</v>
      </c>
      <c r="N111" s="229">
        <v>3.6000000000000002E-4</v>
      </c>
      <c r="O111" s="229">
        <f>ROUND(E111*N111,2)</f>
        <v>0.06</v>
      </c>
      <c r="P111" s="229">
        <v>0</v>
      </c>
      <c r="Q111" s="229">
        <f>ROUND(E111*P111,2)</f>
        <v>0</v>
      </c>
      <c r="R111" s="229"/>
      <c r="S111" s="229" t="s">
        <v>181</v>
      </c>
      <c r="T111" s="229" t="s">
        <v>182</v>
      </c>
      <c r="U111" s="229">
        <v>0.43000000000000005</v>
      </c>
      <c r="V111" s="229">
        <f>ROUND(E111*U111,2)</f>
        <v>69.23</v>
      </c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4" t="s">
        <v>493</v>
      </c>
      <c r="D112" s="231"/>
      <c r="E112" s="232">
        <v>76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4" t="s">
        <v>494</v>
      </c>
      <c r="D113" s="231"/>
      <c r="E113" s="232">
        <v>85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6">
        <v>42</v>
      </c>
      <c r="B114" s="247" t="s">
        <v>495</v>
      </c>
      <c r="C114" s="263" t="s">
        <v>496</v>
      </c>
      <c r="D114" s="248" t="s">
        <v>404</v>
      </c>
      <c r="E114" s="249">
        <v>94.962000000000003</v>
      </c>
      <c r="F114" s="250"/>
      <c r="G114" s="251">
        <f>ROUND(E114*F114,2)</f>
        <v>0</v>
      </c>
      <c r="H114" s="230"/>
      <c r="I114" s="229">
        <f>ROUND(E114*H114,2)</f>
        <v>0</v>
      </c>
      <c r="J114" s="230"/>
      <c r="K114" s="229">
        <f>ROUND(E114*J114,2)</f>
        <v>0</v>
      </c>
      <c r="L114" s="229">
        <v>21</v>
      </c>
      <c r="M114" s="229">
        <f>G114*(1+L114/100)</f>
        <v>0</v>
      </c>
      <c r="N114" s="229">
        <v>1</v>
      </c>
      <c r="O114" s="229">
        <f>ROUND(E114*N114,2)</f>
        <v>94.96</v>
      </c>
      <c r="P114" s="229">
        <v>0</v>
      </c>
      <c r="Q114" s="229">
        <f>ROUND(E114*P114,2)</f>
        <v>0</v>
      </c>
      <c r="R114" s="229" t="s">
        <v>287</v>
      </c>
      <c r="S114" s="229" t="s">
        <v>181</v>
      </c>
      <c r="T114" s="229" t="s">
        <v>182</v>
      </c>
      <c r="U114" s="229">
        <v>0</v>
      </c>
      <c r="V114" s="229">
        <f>ROUND(E114*U114,2)</f>
        <v>0</v>
      </c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288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27"/>
      <c r="B115" s="228"/>
      <c r="C115" s="264" t="s">
        <v>488</v>
      </c>
      <c r="D115" s="231"/>
      <c r="E115" s="232">
        <v>93.100000000000009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70" t="s">
        <v>497</v>
      </c>
      <c r="D116" s="237"/>
      <c r="E116" s="238">
        <v>1.86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4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6">
        <v>43</v>
      </c>
      <c r="B117" s="247" t="s">
        <v>340</v>
      </c>
      <c r="C117" s="263" t="s">
        <v>341</v>
      </c>
      <c r="D117" s="248" t="s">
        <v>180</v>
      </c>
      <c r="E117" s="249">
        <v>717.70400000000006</v>
      </c>
      <c r="F117" s="250"/>
      <c r="G117" s="251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0.129</v>
      </c>
      <c r="O117" s="229">
        <f>ROUND(E117*N117,2)</f>
        <v>92.58</v>
      </c>
      <c r="P117" s="229">
        <v>0</v>
      </c>
      <c r="Q117" s="229">
        <f>ROUND(E117*P117,2)</f>
        <v>0</v>
      </c>
      <c r="R117" s="229" t="s">
        <v>287</v>
      </c>
      <c r="S117" s="229" t="s">
        <v>181</v>
      </c>
      <c r="T117" s="229" t="s">
        <v>182</v>
      </c>
      <c r="U117" s="229">
        <v>0</v>
      </c>
      <c r="V117" s="229">
        <f>ROUND(E117*U117,2)</f>
        <v>0</v>
      </c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288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4" t="s">
        <v>478</v>
      </c>
      <c r="D118" s="231"/>
      <c r="E118" s="232">
        <v>696.80000000000007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70" t="s">
        <v>498</v>
      </c>
      <c r="D119" s="237"/>
      <c r="E119" s="238">
        <v>20.900000000000002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4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6">
        <v>44</v>
      </c>
      <c r="B120" s="247" t="s">
        <v>344</v>
      </c>
      <c r="C120" s="263" t="s">
        <v>345</v>
      </c>
      <c r="D120" s="248" t="s">
        <v>180</v>
      </c>
      <c r="E120" s="249">
        <v>496.35700000000003</v>
      </c>
      <c r="F120" s="250"/>
      <c r="G120" s="251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0.17245000000000002</v>
      </c>
      <c r="O120" s="229">
        <f>ROUND(E120*N120,2)</f>
        <v>85.6</v>
      </c>
      <c r="P120" s="229">
        <v>0</v>
      </c>
      <c r="Q120" s="229">
        <f>ROUND(E120*P120,2)</f>
        <v>0</v>
      </c>
      <c r="R120" s="229" t="s">
        <v>287</v>
      </c>
      <c r="S120" s="229" t="s">
        <v>181</v>
      </c>
      <c r="T120" s="229" t="s">
        <v>182</v>
      </c>
      <c r="U120" s="229">
        <v>0</v>
      </c>
      <c r="V120" s="229">
        <f>ROUND(E120*U120,2)</f>
        <v>0</v>
      </c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288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27"/>
      <c r="B121" s="228"/>
      <c r="C121" s="264" t="s">
        <v>499</v>
      </c>
      <c r="D121" s="231"/>
      <c r="E121" s="232">
        <v>230.9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4" t="s">
        <v>500</v>
      </c>
      <c r="D122" s="231"/>
      <c r="E122" s="232">
        <v>251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70" t="s">
        <v>498</v>
      </c>
      <c r="D123" s="237"/>
      <c r="E123" s="238">
        <v>14.46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185</v>
      </c>
      <c r="AH123" s="210">
        <v>4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6">
        <v>45</v>
      </c>
      <c r="B124" s="247" t="s">
        <v>349</v>
      </c>
      <c r="C124" s="263" t="s">
        <v>350</v>
      </c>
      <c r="D124" s="248" t="s">
        <v>180</v>
      </c>
      <c r="E124" s="249">
        <v>50.387600000000006</v>
      </c>
      <c r="F124" s="250"/>
      <c r="G124" s="251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0.17245000000000002</v>
      </c>
      <c r="O124" s="229">
        <f>ROUND(E124*N124,2)</f>
        <v>8.69</v>
      </c>
      <c r="P124" s="229">
        <v>0</v>
      </c>
      <c r="Q124" s="229">
        <f>ROUND(E124*P124,2)</f>
        <v>0</v>
      </c>
      <c r="R124" s="229" t="s">
        <v>287</v>
      </c>
      <c r="S124" s="229" t="s">
        <v>181</v>
      </c>
      <c r="T124" s="229" t="s">
        <v>182</v>
      </c>
      <c r="U124" s="229">
        <v>0</v>
      </c>
      <c r="V124" s="229">
        <f>ROUND(E124*U124,2)</f>
        <v>0</v>
      </c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288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27"/>
      <c r="B125" s="228"/>
      <c r="C125" s="264" t="s">
        <v>501</v>
      </c>
      <c r="D125" s="231"/>
      <c r="E125" s="232">
        <v>23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64" t="s">
        <v>502</v>
      </c>
      <c r="D126" s="231"/>
      <c r="E126" s="232">
        <v>25.92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70" t="s">
        <v>498</v>
      </c>
      <c r="D127" s="237"/>
      <c r="E127" s="238">
        <v>1.4700000000000002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185</v>
      </c>
      <c r="AH127" s="210">
        <v>4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40" t="s">
        <v>176</v>
      </c>
      <c r="B128" s="241" t="s">
        <v>117</v>
      </c>
      <c r="C128" s="262" t="s">
        <v>118</v>
      </c>
      <c r="D128" s="242"/>
      <c r="E128" s="243"/>
      <c r="F128" s="244"/>
      <c r="G128" s="245">
        <f>SUMIF(AG129:AG130,"&lt;&gt;NOR",G129:G130)</f>
        <v>0</v>
      </c>
      <c r="H128" s="239"/>
      <c r="I128" s="239">
        <f>SUM(I129:I130)</f>
        <v>0</v>
      </c>
      <c r="J128" s="239"/>
      <c r="K128" s="239">
        <f>SUM(K129:K130)</f>
        <v>0</v>
      </c>
      <c r="L128" s="239"/>
      <c r="M128" s="239">
        <f>SUM(M129:M130)</f>
        <v>0</v>
      </c>
      <c r="N128" s="239"/>
      <c r="O128" s="239">
        <f>SUM(O129:O130)</f>
        <v>4.1100000000000003</v>
      </c>
      <c r="P128" s="239"/>
      <c r="Q128" s="239">
        <f>SUM(Q129:Q130)</f>
        <v>0</v>
      </c>
      <c r="R128" s="239"/>
      <c r="S128" s="239"/>
      <c r="T128" s="239"/>
      <c r="U128" s="239"/>
      <c r="V128" s="239">
        <f>SUM(V129:V130)</f>
        <v>20.16</v>
      </c>
      <c r="W128" s="239"/>
      <c r="AG128" t="s">
        <v>177</v>
      </c>
    </row>
    <row r="129" spans="1:60" ht="22.5" outlineLevel="1" x14ac:dyDescent="0.2">
      <c r="A129" s="246">
        <v>46</v>
      </c>
      <c r="B129" s="247" t="s">
        <v>354</v>
      </c>
      <c r="C129" s="263" t="s">
        <v>355</v>
      </c>
      <c r="D129" s="248" t="s">
        <v>356</v>
      </c>
      <c r="E129" s="249">
        <v>13</v>
      </c>
      <c r="F129" s="250"/>
      <c r="G129" s="251">
        <f>ROUND(E129*F129,2)</f>
        <v>0</v>
      </c>
      <c r="H129" s="230"/>
      <c r="I129" s="229">
        <f>ROUND(E129*H129,2)</f>
        <v>0</v>
      </c>
      <c r="J129" s="230"/>
      <c r="K129" s="229">
        <f>ROUND(E129*J129,2)</f>
        <v>0</v>
      </c>
      <c r="L129" s="229">
        <v>21</v>
      </c>
      <c r="M129" s="229">
        <f>G129*(1+L129/100)</f>
        <v>0</v>
      </c>
      <c r="N129" s="229">
        <v>0.31590000000000001</v>
      </c>
      <c r="O129" s="229">
        <f>ROUND(E129*N129,2)</f>
        <v>4.1100000000000003</v>
      </c>
      <c r="P129" s="229">
        <v>0</v>
      </c>
      <c r="Q129" s="229">
        <f>ROUND(E129*P129,2)</f>
        <v>0</v>
      </c>
      <c r="R129" s="229"/>
      <c r="S129" s="229" t="s">
        <v>292</v>
      </c>
      <c r="T129" s="229" t="s">
        <v>293</v>
      </c>
      <c r="U129" s="229">
        <v>1.5510000000000002</v>
      </c>
      <c r="V129" s="229">
        <f>ROUND(E129*U129,2)</f>
        <v>20.16</v>
      </c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64" t="s">
        <v>357</v>
      </c>
      <c r="D130" s="231"/>
      <c r="E130" s="232">
        <v>13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40" t="s">
        <v>176</v>
      </c>
      <c r="B131" s="241" t="s">
        <v>119</v>
      </c>
      <c r="C131" s="262" t="s">
        <v>121</v>
      </c>
      <c r="D131" s="242"/>
      <c r="E131" s="243"/>
      <c r="F131" s="244"/>
      <c r="G131" s="245">
        <f>SUMIF(AG132:AG153,"&lt;&gt;NOR",G132:G153)</f>
        <v>0</v>
      </c>
      <c r="H131" s="239"/>
      <c r="I131" s="239">
        <f>SUM(I132:I153)</f>
        <v>0</v>
      </c>
      <c r="J131" s="239"/>
      <c r="K131" s="239">
        <f>SUM(K132:K153)</f>
        <v>0</v>
      </c>
      <c r="L131" s="239"/>
      <c r="M131" s="239">
        <f>SUM(M132:M153)</f>
        <v>0</v>
      </c>
      <c r="N131" s="239"/>
      <c r="O131" s="239">
        <f>SUM(O132:O153)</f>
        <v>116.33999999999999</v>
      </c>
      <c r="P131" s="239"/>
      <c r="Q131" s="239">
        <f>SUM(Q132:Q153)</f>
        <v>0</v>
      </c>
      <c r="R131" s="239"/>
      <c r="S131" s="239"/>
      <c r="T131" s="239"/>
      <c r="U131" s="239"/>
      <c r="V131" s="239">
        <f>SUM(V132:V153)</f>
        <v>141.39000000000004</v>
      </c>
      <c r="W131" s="239"/>
      <c r="AG131" t="s">
        <v>177</v>
      </c>
    </row>
    <row r="132" spans="1:60" ht="22.5" outlineLevel="1" x14ac:dyDescent="0.2">
      <c r="A132" s="246">
        <v>47</v>
      </c>
      <c r="B132" s="247" t="s">
        <v>358</v>
      </c>
      <c r="C132" s="263" t="s">
        <v>359</v>
      </c>
      <c r="D132" s="248" t="s">
        <v>356</v>
      </c>
      <c r="E132" s="249">
        <v>4</v>
      </c>
      <c r="F132" s="250"/>
      <c r="G132" s="251">
        <f>ROUND(E132*F132,2)</f>
        <v>0</v>
      </c>
      <c r="H132" s="230"/>
      <c r="I132" s="229">
        <f>ROUND(E132*H132,2)</f>
        <v>0</v>
      </c>
      <c r="J132" s="230"/>
      <c r="K132" s="229">
        <f>ROUND(E132*J132,2)</f>
        <v>0</v>
      </c>
      <c r="L132" s="229">
        <v>21</v>
      </c>
      <c r="M132" s="229">
        <f>G132*(1+L132/100)</f>
        <v>0</v>
      </c>
      <c r="N132" s="229">
        <v>0.1125</v>
      </c>
      <c r="O132" s="229">
        <f>ROUND(E132*N132,2)</f>
        <v>0.45</v>
      </c>
      <c r="P132" s="229">
        <v>0</v>
      </c>
      <c r="Q132" s="229">
        <f>ROUND(E132*P132,2)</f>
        <v>0</v>
      </c>
      <c r="R132" s="229"/>
      <c r="S132" s="229" t="s">
        <v>181</v>
      </c>
      <c r="T132" s="229" t="s">
        <v>182</v>
      </c>
      <c r="U132" s="229">
        <v>0.91800000000000004</v>
      </c>
      <c r="V132" s="229">
        <f>ROUND(E132*U132,2)</f>
        <v>3.67</v>
      </c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4" t="s">
        <v>503</v>
      </c>
      <c r="D133" s="231"/>
      <c r="E133" s="232">
        <v>4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6">
        <v>48</v>
      </c>
      <c r="B134" s="247" t="s">
        <v>361</v>
      </c>
      <c r="C134" s="263" t="s">
        <v>362</v>
      </c>
      <c r="D134" s="248" t="s">
        <v>356</v>
      </c>
      <c r="E134" s="249">
        <v>8</v>
      </c>
      <c r="F134" s="250"/>
      <c r="G134" s="251">
        <f>ROUND(E134*F134,2)</f>
        <v>0</v>
      </c>
      <c r="H134" s="230"/>
      <c r="I134" s="229">
        <f>ROUND(E134*H134,2)</f>
        <v>0</v>
      </c>
      <c r="J134" s="230"/>
      <c r="K134" s="229">
        <f>ROUND(E134*J134,2)</f>
        <v>0</v>
      </c>
      <c r="L134" s="229">
        <v>21</v>
      </c>
      <c r="M134" s="229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29"/>
      <c r="S134" s="229" t="s">
        <v>181</v>
      </c>
      <c r="T134" s="229" t="s">
        <v>182</v>
      </c>
      <c r="U134" s="229">
        <v>0.2</v>
      </c>
      <c r="V134" s="229">
        <f>ROUND(E134*U134,2)</f>
        <v>1.6</v>
      </c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64" t="s">
        <v>504</v>
      </c>
      <c r="D135" s="231"/>
      <c r="E135" s="232">
        <v>8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45" outlineLevel="1" x14ac:dyDescent="0.2">
      <c r="A136" s="246">
        <v>49</v>
      </c>
      <c r="B136" s="247" t="s">
        <v>364</v>
      </c>
      <c r="C136" s="263" t="s">
        <v>365</v>
      </c>
      <c r="D136" s="248" t="s">
        <v>207</v>
      </c>
      <c r="E136" s="249">
        <v>209.4</v>
      </c>
      <c r="F136" s="250"/>
      <c r="G136" s="251">
        <f>ROUND(E136*F136,2)</f>
        <v>0</v>
      </c>
      <c r="H136" s="230"/>
      <c r="I136" s="229">
        <f>ROUND(E136*H136,2)</f>
        <v>0</v>
      </c>
      <c r="J136" s="230"/>
      <c r="K136" s="229">
        <f>ROUND(E136*J136,2)</f>
        <v>0</v>
      </c>
      <c r="L136" s="229">
        <v>21</v>
      </c>
      <c r="M136" s="229">
        <f>G136*(1+L136/100)</f>
        <v>0</v>
      </c>
      <c r="N136" s="229">
        <v>0.26941000000000004</v>
      </c>
      <c r="O136" s="229">
        <f>ROUND(E136*N136,2)</f>
        <v>56.41</v>
      </c>
      <c r="P136" s="229">
        <v>0</v>
      </c>
      <c r="Q136" s="229">
        <f>ROUND(E136*P136,2)</f>
        <v>0</v>
      </c>
      <c r="R136" s="229"/>
      <c r="S136" s="229" t="s">
        <v>181</v>
      </c>
      <c r="T136" s="229" t="s">
        <v>182</v>
      </c>
      <c r="U136" s="229">
        <v>0.27200000000000002</v>
      </c>
      <c r="V136" s="229">
        <f>ROUND(E136*U136,2)</f>
        <v>56.96</v>
      </c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27"/>
      <c r="B137" s="228"/>
      <c r="C137" s="264" t="s">
        <v>505</v>
      </c>
      <c r="D137" s="231"/>
      <c r="E137" s="232">
        <v>209.4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56.25" outlineLevel="1" x14ac:dyDescent="0.2">
      <c r="A138" s="246">
        <v>50</v>
      </c>
      <c r="B138" s="247" t="s">
        <v>368</v>
      </c>
      <c r="C138" s="263" t="s">
        <v>369</v>
      </c>
      <c r="D138" s="248" t="s">
        <v>207</v>
      </c>
      <c r="E138" s="249">
        <v>268.60000000000002</v>
      </c>
      <c r="F138" s="250"/>
      <c r="G138" s="251">
        <f>ROUND(E138*F138,2)</f>
        <v>0</v>
      </c>
      <c r="H138" s="230"/>
      <c r="I138" s="229">
        <f>ROUND(E138*H138,2)</f>
        <v>0</v>
      </c>
      <c r="J138" s="230"/>
      <c r="K138" s="229">
        <f>ROUND(E138*J138,2)</f>
        <v>0</v>
      </c>
      <c r="L138" s="229">
        <v>21</v>
      </c>
      <c r="M138" s="229">
        <f>G138*(1+L138/100)</f>
        <v>0</v>
      </c>
      <c r="N138" s="229">
        <v>0.19520000000000001</v>
      </c>
      <c r="O138" s="229">
        <f>ROUND(E138*N138,2)</f>
        <v>52.43</v>
      </c>
      <c r="P138" s="229">
        <v>0</v>
      </c>
      <c r="Q138" s="229">
        <f>ROUND(E138*P138,2)</f>
        <v>0</v>
      </c>
      <c r="R138" s="229"/>
      <c r="S138" s="229" t="s">
        <v>181</v>
      </c>
      <c r="T138" s="229" t="s">
        <v>182</v>
      </c>
      <c r="U138" s="229">
        <v>0.27200000000000002</v>
      </c>
      <c r="V138" s="229">
        <f>ROUND(E138*U138,2)</f>
        <v>73.06</v>
      </c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27"/>
      <c r="B139" s="228"/>
      <c r="C139" s="264" t="s">
        <v>506</v>
      </c>
      <c r="D139" s="231"/>
      <c r="E139" s="232">
        <v>268.60000000000002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46">
        <v>51</v>
      </c>
      <c r="B140" s="247" t="s">
        <v>507</v>
      </c>
      <c r="C140" s="263" t="s">
        <v>508</v>
      </c>
      <c r="D140" s="248" t="s">
        <v>207</v>
      </c>
      <c r="E140" s="249">
        <v>33.6</v>
      </c>
      <c r="F140" s="250"/>
      <c r="G140" s="251">
        <f>ROUND(E140*F140,2)</f>
        <v>0</v>
      </c>
      <c r="H140" s="230"/>
      <c r="I140" s="229">
        <f>ROUND(E140*H140,2)</f>
        <v>0</v>
      </c>
      <c r="J140" s="230"/>
      <c r="K140" s="229">
        <f>ROUND(E140*J140,2)</f>
        <v>0</v>
      </c>
      <c r="L140" s="229">
        <v>21</v>
      </c>
      <c r="M140" s="229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29"/>
      <c r="S140" s="229" t="s">
        <v>181</v>
      </c>
      <c r="T140" s="229" t="s">
        <v>182</v>
      </c>
      <c r="U140" s="229">
        <v>3.7000000000000005E-2</v>
      </c>
      <c r="V140" s="229">
        <f>ROUND(E140*U140,2)</f>
        <v>1.24</v>
      </c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27"/>
      <c r="B141" s="228"/>
      <c r="C141" s="264" t="s">
        <v>374</v>
      </c>
      <c r="D141" s="231"/>
      <c r="E141" s="232">
        <v>33.6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6">
        <v>52</v>
      </c>
      <c r="B142" s="247" t="s">
        <v>375</v>
      </c>
      <c r="C142" s="263" t="s">
        <v>376</v>
      </c>
      <c r="D142" s="248" t="s">
        <v>377</v>
      </c>
      <c r="E142" s="249">
        <v>30</v>
      </c>
      <c r="F142" s="250"/>
      <c r="G142" s="251">
        <f>ROUND(E142*F142,2)</f>
        <v>0</v>
      </c>
      <c r="H142" s="230"/>
      <c r="I142" s="229">
        <f>ROUND(E142*H142,2)</f>
        <v>0</v>
      </c>
      <c r="J142" s="230"/>
      <c r="K142" s="229">
        <f>ROUND(E142*J142,2)</f>
        <v>0</v>
      </c>
      <c r="L142" s="229">
        <v>21</v>
      </c>
      <c r="M142" s="229">
        <f>G142*(1+L142/100)</f>
        <v>0</v>
      </c>
      <c r="N142" s="229">
        <v>0.15250000000000002</v>
      </c>
      <c r="O142" s="229">
        <f>ROUND(E142*N142,2)</f>
        <v>4.58</v>
      </c>
      <c r="P142" s="229">
        <v>0</v>
      </c>
      <c r="Q142" s="229">
        <f>ROUND(E142*P142,2)</f>
        <v>0</v>
      </c>
      <c r="R142" s="229"/>
      <c r="S142" s="229" t="s">
        <v>292</v>
      </c>
      <c r="T142" s="229" t="s">
        <v>293</v>
      </c>
      <c r="U142" s="229">
        <v>0.16200000000000001</v>
      </c>
      <c r="V142" s="229">
        <f>ROUND(E142*U142,2)</f>
        <v>4.8600000000000003</v>
      </c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7"/>
      <c r="B143" s="228"/>
      <c r="C143" s="264" t="s">
        <v>509</v>
      </c>
      <c r="D143" s="231"/>
      <c r="E143" s="232">
        <v>30</v>
      </c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6">
        <v>53</v>
      </c>
      <c r="B144" s="247" t="s">
        <v>380</v>
      </c>
      <c r="C144" s="263" t="s">
        <v>381</v>
      </c>
      <c r="D144" s="248" t="s">
        <v>356</v>
      </c>
      <c r="E144" s="249">
        <v>4</v>
      </c>
      <c r="F144" s="250"/>
      <c r="G144" s="251">
        <f>ROUND(E144*F144,2)</f>
        <v>0</v>
      </c>
      <c r="H144" s="230"/>
      <c r="I144" s="229">
        <f>ROUND(E144*H144,2)</f>
        <v>0</v>
      </c>
      <c r="J144" s="230"/>
      <c r="K144" s="229">
        <f>ROUND(E144*J144,2)</f>
        <v>0</v>
      </c>
      <c r="L144" s="229">
        <v>21</v>
      </c>
      <c r="M144" s="229">
        <f>G144*(1+L144/100)</f>
        <v>0</v>
      </c>
      <c r="N144" s="229">
        <v>5.1000000000000004E-3</v>
      </c>
      <c r="O144" s="229">
        <f>ROUND(E144*N144,2)</f>
        <v>0.02</v>
      </c>
      <c r="P144" s="229">
        <v>0</v>
      </c>
      <c r="Q144" s="229">
        <f>ROUND(E144*P144,2)</f>
        <v>0</v>
      </c>
      <c r="R144" s="229" t="s">
        <v>287</v>
      </c>
      <c r="S144" s="229" t="s">
        <v>181</v>
      </c>
      <c r="T144" s="229" t="s">
        <v>182</v>
      </c>
      <c r="U144" s="229">
        <v>0</v>
      </c>
      <c r="V144" s="229">
        <f>ROUND(E144*U144,2)</f>
        <v>0</v>
      </c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288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64" t="s">
        <v>503</v>
      </c>
      <c r="D145" s="231"/>
      <c r="E145" s="232">
        <v>4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6">
        <v>54</v>
      </c>
      <c r="B146" s="247" t="s">
        <v>386</v>
      </c>
      <c r="C146" s="263" t="s">
        <v>387</v>
      </c>
      <c r="D146" s="248" t="s">
        <v>356</v>
      </c>
      <c r="E146" s="249">
        <v>4</v>
      </c>
      <c r="F146" s="250"/>
      <c r="G146" s="251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5.1000000000000004E-3</v>
      </c>
      <c r="O146" s="229">
        <f>ROUND(E146*N146,2)</f>
        <v>0.02</v>
      </c>
      <c r="P146" s="229">
        <v>0</v>
      </c>
      <c r="Q146" s="229">
        <f>ROUND(E146*P146,2)</f>
        <v>0</v>
      </c>
      <c r="R146" s="229" t="s">
        <v>287</v>
      </c>
      <c r="S146" s="229" t="s">
        <v>181</v>
      </c>
      <c r="T146" s="229" t="s">
        <v>182</v>
      </c>
      <c r="U146" s="229">
        <v>0</v>
      </c>
      <c r="V146" s="229">
        <f>ROUND(E146*U146,2)</f>
        <v>0</v>
      </c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288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4" t="s">
        <v>503</v>
      </c>
      <c r="D147" s="231"/>
      <c r="E147" s="232">
        <v>4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6">
        <v>55</v>
      </c>
      <c r="B148" s="247" t="s">
        <v>389</v>
      </c>
      <c r="C148" s="263" t="s">
        <v>390</v>
      </c>
      <c r="D148" s="248" t="s">
        <v>356</v>
      </c>
      <c r="E148" s="249">
        <v>4</v>
      </c>
      <c r="F148" s="250"/>
      <c r="G148" s="251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0</v>
      </c>
      <c r="O148" s="229">
        <f>ROUND(E148*N148,2)</f>
        <v>0</v>
      </c>
      <c r="P148" s="229">
        <v>0</v>
      </c>
      <c r="Q148" s="229">
        <f>ROUND(E148*P148,2)</f>
        <v>0</v>
      </c>
      <c r="R148" s="229" t="s">
        <v>287</v>
      </c>
      <c r="S148" s="229" t="s">
        <v>181</v>
      </c>
      <c r="T148" s="229" t="s">
        <v>182</v>
      </c>
      <c r="U148" s="229">
        <v>0</v>
      </c>
      <c r="V148" s="229">
        <f>ROUND(E148*U148,2)</f>
        <v>0</v>
      </c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288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64" t="s">
        <v>503</v>
      </c>
      <c r="D149" s="231"/>
      <c r="E149" s="232">
        <v>4</v>
      </c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6">
        <v>56</v>
      </c>
      <c r="B150" s="247" t="s">
        <v>391</v>
      </c>
      <c r="C150" s="263" t="s">
        <v>392</v>
      </c>
      <c r="D150" s="248" t="s">
        <v>356</v>
      </c>
      <c r="E150" s="249">
        <v>4</v>
      </c>
      <c r="F150" s="250"/>
      <c r="G150" s="251">
        <f>ROUND(E150*F150,2)</f>
        <v>0</v>
      </c>
      <c r="H150" s="230"/>
      <c r="I150" s="229">
        <f>ROUND(E150*H150,2)</f>
        <v>0</v>
      </c>
      <c r="J150" s="230"/>
      <c r="K150" s="229">
        <f>ROUND(E150*J150,2)</f>
        <v>0</v>
      </c>
      <c r="L150" s="229">
        <v>21</v>
      </c>
      <c r="M150" s="229">
        <f>G150*(1+L150/100)</f>
        <v>0</v>
      </c>
      <c r="N150" s="229">
        <v>0</v>
      </c>
      <c r="O150" s="229">
        <f>ROUND(E150*N150,2)</f>
        <v>0</v>
      </c>
      <c r="P150" s="229">
        <v>0</v>
      </c>
      <c r="Q150" s="229">
        <f>ROUND(E150*P150,2)</f>
        <v>0</v>
      </c>
      <c r="R150" s="229" t="s">
        <v>287</v>
      </c>
      <c r="S150" s="229" t="s">
        <v>181</v>
      </c>
      <c r="T150" s="229" t="s">
        <v>182</v>
      </c>
      <c r="U150" s="229">
        <v>0</v>
      </c>
      <c r="V150" s="229">
        <f>ROUND(E150*U150,2)</f>
        <v>0</v>
      </c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288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4" t="s">
        <v>503</v>
      </c>
      <c r="D151" s="231"/>
      <c r="E151" s="232">
        <v>4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6">
        <v>57</v>
      </c>
      <c r="B152" s="247" t="s">
        <v>393</v>
      </c>
      <c r="C152" s="263" t="s">
        <v>394</v>
      </c>
      <c r="D152" s="248" t="s">
        <v>356</v>
      </c>
      <c r="E152" s="249">
        <v>30</v>
      </c>
      <c r="F152" s="250"/>
      <c r="G152" s="251">
        <f>ROUND(E152*F152,2)</f>
        <v>0</v>
      </c>
      <c r="H152" s="230"/>
      <c r="I152" s="229">
        <f>ROUND(E152*H152,2)</f>
        <v>0</v>
      </c>
      <c r="J152" s="230"/>
      <c r="K152" s="229">
        <f>ROUND(E152*J152,2)</f>
        <v>0</v>
      </c>
      <c r="L152" s="229">
        <v>21</v>
      </c>
      <c r="M152" s="229">
        <f>G152*(1+L152/100)</f>
        <v>0</v>
      </c>
      <c r="N152" s="229">
        <v>8.1000000000000003E-2</v>
      </c>
      <c r="O152" s="229">
        <f>ROUND(E152*N152,2)</f>
        <v>2.4300000000000002</v>
      </c>
      <c r="P152" s="229">
        <v>0</v>
      </c>
      <c r="Q152" s="229">
        <f>ROUND(E152*P152,2)</f>
        <v>0</v>
      </c>
      <c r="R152" s="229" t="s">
        <v>287</v>
      </c>
      <c r="S152" s="229" t="s">
        <v>181</v>
      </c>
      <c r="T152" s="229" t="s">
        <v>182</v>
      </c>
      <c r="U152" s="229">
        <v>0</v>
      </c>
      <c r="V152" s="229">
        <f>ROUND(E152*U152,2)</f>
        <v>0</v>
      </c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288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64" t="s">
        <v>509</v>
      </c>
      <c r="D153" s="231"/>
      <c r="E153" s="232">
        <v>30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40" t="s">
        <v>176</v>
      </c>
      <c r="B154" s="241" t="s">
        <v>124</v>
      </c>
      <c r="C154" s="262" t="s">
        <v>125</v>
      </c>
      <c r="D154" s="242"/>
      <c r="E154" s="243"/>
      <c r="F154" s="244"/>
      <c r="G154" s="245">
        <f>SUMIF(AG155:AG161,"&lt;&gt;NOR",G155:G161)</f>
        <v>0</v>
      </c>
      <c r="H154" s="239"/>
      <c r="I154" s="239">
        <f>SUM(I155:I161)</f>
        <v>0</v>
      </c>
      <c r="J154" s="239"/>
      <c r="K154" s="239">
        <f>SUM(K155:K161)</f>
        <v>0</v>
      </c>
      <c r="L154" s="239"/>
      <c r="M154" s="239">
        <f>SUM(M155:M161)</f>
        <v>0</v>
      </c>
      <c r="N154" s="239"/>
      <c r="O154" s="239">
        <f>SUM(O155:O161)</f>
        <v>0</v>
      </c>
      <c r="P154" s="239"/>
      <c r="Q154" s="239">
        <f>SUM(Q155:Q161)</f>
        <v>4.8999999999999995</v>
      </c>
      <c r="R154" s="239"/>
      <c r="S154" s="239"/>
      <c r="T154" s="239"/>
      <c r="U154" s="239"/>
      <c r="V154" s="239">
        <f>SUM(V155:V161)</f>
        <v>16.98</v>
      </c>
      <c r="W154" s="239"/>
      <c r="AG154" t="s">
        <v>177</v>
      </c>
    </row>
    <row r="155" spans="1:60" ht="22.5" outlineLevel="1" x14ac:dyDescent="0.2">
      <c r="A155" s="246">
        <v>58</v>
      </c>
      <c r="B155" s="247" t="s">
        <v>510</v>
      </c>
      <c r="C155" s="263" t="s">
        <v>511</v>
      </c>
      <c r="D155" s="248" t="s">
        <v>214</v>
      </c>
      <c r="E155" s="249">
        <v>2</v>
      </c>
      <c r="F155" s="250"/>
      <c r="G155" s="251">
        <f>ROUND(E155*F155,2)</f>
        <v>0</v>
      </c>
      <c r="H155" s="230"/>
      <c r="I155" s="229">
        <f>ROUND(E155*H155,2)</f>
        <v>0</v>
      </c>
      <c r="J155" s="230"/>
      <c r="K155" s="229">
        <f>ROUND(E155*J155,2)</f>
        <v>0</v>
      </c>
      <c r="L155" s="229">
        <v>21</v>
      </c>
      <c r="M155" s="229">
        <f>G155*(1+L155/100)</f>
        <v>0</v>
      </c>
      <c r="N155" s="229">
        <v>2.33E-3</v>
      </c>
      <c r="O155" s="229">
        <f>ROUND(E155*N155,2)</f>
        <v>0</v>
      </c>
      <c r="P155" s="229">
        <v>2.4470000000000001</v>
      </c>
      <c r="Q155" s="229">
        <f>ROUND(E155*P155,2)</f>
        <v>4.8899999999999997</v>
      </c>
      <c r="R155" s="229"/>
      <c r="S155" s="229" t="s">
        <v>181</v>
      </c>
      <c r="T155" s="229" t="s">
        <v>182</v>
      </c>
      <c r="U155" s="229">
        <v>7.8560000000000008</v>
      </c>
      <c r="V155" s="229">
        <f>ROUND(E155*U155,2)</f>
        <v>15.71</v>
      </c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183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27"/>
      <c r="B156" s="228"/>
      <c r="C156" s="265" t="s">
        <v>512</v>
      </c>
      <c r="D156" s="252"/>
      <c r="E156" s="252"/>
      <c r="F156" s="252"/>
      <c r="G156" s="252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219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54" t="str">
        <f>C156</f>
        <v>Včetně bourání geotextilií, výplně otvorů tvárnic, drenáží, trubek a dilatačních prvků apod. zabudovaných v bouraných konstrukcích.</v>
      </c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64" t="s">
        <v>513</v>
      </c>
      <c r="D157" s="231"/>
      <c r="E157" s="232">
        <v>2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6">
        <v>59</v>
      </c>
      <c r="B158" s="247" t="s">
        <v>514</v>
      </c>
      <c r="C158" s="263" t="s">
        <v>515</v>
      </c>
      <c r="D158" s="248" t="s">
        <v>356</v>
      </c>
      <c r="E158" s="249">
        <v>3</v>
      </c>
      <c r="F158" s="250"/>
      <c r="G158" s="251">
        <f>ROUND(E158*F158,2)</f>
        <v>0</v>
      </c>
      <c r="H158" s="230"/>
      <c r="I158" s="229">
        <f>ROUND(E158*H158,2)</f>
        <v>0</v>
      </c>
      <c r="J158" s="230"/>
      <c r="K158" s="229">
        <f>ROUND(E158*J158,2)</f>
        <v>0</v>
      </c>
      <c r="L158" s="229">
        <v>21</v>
      </c>
      <c r="M158" s="229">
        <f>G158*(1+L158/100)</f>
        <v>0</v>
      </c>
      <c r="N158" s="229">
        <v>0</v>
      </c>
      <c r="O158" s="229">
        <f>ROUND(E158*N158,2)</f>
        <v>0</v>
      </c>
      <c r="P158" s="229">
        <v>4.0000000000000001E-3</v>
      </c>
      <c r="Q158" s="229">
        <f>ROUND(E158*P158,2)</f>
        <v>0.01</v>
      </c>
      <c r="R158" s="229"/>
      <c r="S158" s="229" t="s">
        <v>181</v>
      </c>
      <c r="T158" s="229" t="s">
        <v>182</v>
      </c>
      <c r="U158" s="229">
        <v>0.17400000000000002</v>
      </c>
      <c r="V158" s="229">
        <f>ROUND(E158*U158,2)</f>
        <v>0.52</v>
      </c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183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64" t="s">
        <v>516</v>
      </c>
      <c r="D159" s="231"/>
      <c r="E159" s="232">
        <v>3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185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46">
        <v>60</v>
      </c>
      <c r="B160" s="247" t="s">
        <v>517</v>
      </c>
      <c r="C160" s="263" t="s">
        <v>518</v>
      </c>
      <c r="D160" s="248" t="s">
        <v>356</v>
      </c>
      <c r="E160" s="249">
        <v>3</v>
      </c>
      <c r="F160" s="250"/>
      <c r="G160" s="251">
        <f>ROUND(E160*F160,2)</f>
        <v>0</v>
      </c>
      <c r="H160" s="230"/>
      <c r="I160" s="229">
        <f>ROUND(E160*H160,2)</f>
        <v>0</v>
      </c>
      <c r="J160" s="230"/>
      <c r="K160" s="229">
        <f>ROUND(E160*J160,2)</f>
        <v>0</v>
      </c>
      <c r="L160" s="229">
        <v>21</v>
      </c>
      <c r="M160" s="229">
        <f>G160*(1+L160/100)</f>
        <v>0</v>
      </c>
      <c r="N160" s="229">
        <v>0</v>
      </c>
      <c r="O160" s="229">
        <f>ROUND(E160*N160,2)</f>
        <v>0</v>
      </c>
      <c r="P160" s="229">
        <v>0</v>
      </c>
      <c r="Q160" s="229">
        <f>ROUND(E160*P160,2)</f>
        <v>0</v>
      </c>
      <c r="R160" s="229"/>
      <c r="S160" s="229" t="s">
        <v>181</v>
      </c>
      <c r="T160" s="229" t="s">
        <v>182</v>
      </c>
      <c r="U160" s="229">
        <v>0.25</v>
      </c>
      <c r="V160" s="229">
        <f>ROUND(E160*U160,2)</f>
        <v>0.75</v>
      </c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4" t="s">
        <v>63</v>
      </c>
      <c r="D161" s="231"/>
      <c r="E161" s="232">
        <v>3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40" t="s">
        <v>176</v>
      </c>
      <c r="B162" s="241" t="s">
        <v>126</v>
      </c>
      <c r="C162" s="262" t="s">
        <v>127</v>
      </c>
      <c r="D162" s="242"/>
      <c r="E162" s="243"/>
      <c r="F162" s="244"/>
      <c r="G162" s="245">
        <f>SUMIF(AG163:AG163,"&lt;&gt;NOR",G163:G163)</f>
        <v>0</v>
      </c>
      <c r="H162" s="239"/>
      <c r="I162" s="239">
        <f>SUM(I163:I163)</f>
        <v>0</v>
      </c>
      <c r="J162" s="239"/>
      <c r="K162" s="239">
        <f>SUM(K163:K163)</f>
        <v>0</v>
      </c>
      <c r="L162" s="239"/>
      <c r="M162" s="239">
        <f>SUM(M163:M163)</f>
        <v>0</v>
      </c>
      <c r="N162" s="239"/>
      <c r="O162" s="239">
        <f>SUM(O163:O163)</f>
        <v>0</v>
      </c>
      <c r="P162" s="239"/>
      <c r="Q162" s="239">
        <f>SUM(Q163:Q163)</f>
        <v>0</v>
      </c>
      <c r="R162" s="239"/>
      <c r="S162" s="239"/>
      <c r="T162" s="239"/>
      <c r="U162" s="239"/>
      <c r="V162" s="239">
        <f>SUM(V163:V163)</f>
        <v>244.18</v>
      </c>
      <c r="W162" s="239"/>
      <c r="AG162" t="s">
        <v>177</v>
      </c>
    </row>
    <row r="163" spans="1:60" ht="22.5" outlineLevel="1" x14ac:dyDescent="0.2">
      <c r="A163" s="255">
        <v>61</v>
      </c>
      <c r="B163" s="256" t="s">
        <v>402</v>
      </c>
      <c r="C163" s="271" t="s">
        <v>403</v>
      </c>
      <c r="D163" s="257" t="s">
        <v>404</v>
      </c>
      <c r="E163" s="258">
        <v>626.10077000000001</v>
      </c>
      <c r="F163" s="259"/>
      <c r="G163" s="260">
        <f>ROUND(E163*F163,2)</f>
        <v>0</v>
      </c>
      <c r="H163" s="230"/>
      <c r="I163" s="229">
        <f>ROUND(E163*H163,2)</f>
        <v>0</v>
      </c>
      <c r="J163" s="230"/>
      <c r="K163" s="229">
        <f>ROUND(E163*J163,2)</f>
        <v>0</v>
      </c>
      <c r="L163" s="229">
        <v>21</v>
      </c>
      <c r="M163" s="229">
        <f>G163*(1+L163/100)</f>
        <v>0</v>
      </c>
      <c r="N163" s="229">
        <v>0</v>
      </c>
      <c r="O163" s="229">
        <f>ROUND(E163*N163,2)</f>
        <v>0</v>
      </c>
      <c r="P163" s="229">
        <v>0</v>
      </c>
      <c r="Q163" s="229">
        <f>ROUND(E163*P163,2)</f>
        <v>0</v>
      </c>
      <c r="R163" s="229"/>
      <c r="S163" s="229" t="s">
        <v>181</v>
      </c>
      <c r="T163" s="229" t="s">
        <v>182</v>
      </c>
      <c r="U163" s="229">
        <v>0.39</v>
      </c>
      <c r="V163" s="229">
        <f>ROUND(E163*U163,2)</f>
        <v>244.18</v>
      </c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405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40" t="s">
        <v>176</v>
      </c>
      <c r="B164" s="241" t="s">
        <v>128</v>
      </c>
      <c r="C164" s="262" t="s">
        <v>129</v>
      </c>
      <c r="D164" s="242"/>
      <c r="E164" s="243"/>
      <c r="F164" s="244"/>
      <c r="G164" s="245">
        <f>SUMIF(AG165:AG172,"&lt;&gt;NOR",G165:G172)</f>
        <v>0</v>
      </c>
      <c r="H164" s="239"/>
      <c r="I164" s="239">
        <f>SUM(I165:I172)</f>
        <v>0</v>
      </c>
      <c r="J164" s="239"/>
      <c r="K164" s="239">
        <f>SUM(K165:K172)</f>
        <v>0</v>
      </c>
      <c r="L164" s="239"/>
      <c r="M164" s="239">
        <f>SUM(M165:M172)</f>
        <v>0</v>
      </c>
      <c r="N164" s="239"/>
      <c r="O164" s="239">
        <f>SUM(O165:O172)</f>
        <v>0.12</v>
      </c>
      <c r="P164" s="239"/>
      <c r="Q164" s="239">
        <f>SUM(Q165:Q172)</f>
        <v>0</v>
      </c>
      <c r="R164" s="239"/>
      <c r="S164" s="239"/>
      <c r="T164" s="239"/>
      <c r="U164" s="239"/>
      <c r="V164" s="239">
        <f>SUM(V165:V172)</f>
        <v>34.78</v>
      </c>
      <c r="W164" s="239"/>
      <c r="AG164" t="s">
        <v>177</v>
      </c>
    </row>
    <row r="165" spans="1:60" ht="22.5" outlineLevel="1" x14ac:dyDescent="0.2">
      <c r="A165" s="246">
        <v>62</v>
      </c>
      <c r="B165" s="247" t="s">
        <v>406</v>
      </c>
      <c r="C165" s="263" t="s">
        <v>407</v>
      </c>
      <c r="D165" s="248" t="s">
        <v>180</v>
      </c>
      <c r="E165" s="249">
        <v>133</v>
      </c>
      <c r="F165" s="250"/>
      <c r="G165" s="251">
        <f>ROUND(E165*F165,2)</f>
        <v>0</v>
      </c>
      <c r="H165" s="230"/>
      <c r="I165" s="229">
        <f>ROUND(E165*H165,2)</f>
        <v>0</v>
      </c>
      <c r="J165" s="230"/>
      <c r="K165" s="229">
        <f>ROUND(E165*J165,2)</f>
        <v>0</v>
      </c>
      <c r="L165" s="229">
        <v>21</v>
      </c>
      <c r="M165" s="229">
        <f>G165*(1+L165/100)</f>
        <v>0</v>
      </c>
      <c r="N165" s="229">
        <v>6.3000000000000003E-4</v>
      </c>
      <c r="O165" s="229">
        <f>ROUND(E165*N165,2)</f>
        <v>0.08</v>
      </c>
      <c r="P165" s="229">
        <v>0</v>
      </c>
      <c r="Q165" s="229">
        <f>ROUND(E165*P165,2)</f>
        <v>0</v>
      </c>
      <c r="R165" s="229"/>
      <c r="S165" s="229" t="s">
        <v>181</v>
      </c>
      <c r="T165" s="229" t="s">
        <v>182</v>
      </c>
      <c r="U165" s="229">
        <v>0.16</v>
      </c>
      <c r="V165" s="229">
        <f>ROUND(E165*U165,2)</f>
        <v>21.28</v>
      </c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4" t="s">
        <v>519</v>
      </c>
      <c r="D166" s="231"/>
      <c r="E166" s="232">
        <v>133</v>
      </c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185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46">
        <v>63</v>
      </c>
      <c r="B167" s="247" t="s">
        <v>409</v>
      </c>
      <c r="C167" s="263" t="s">
        <v>410</v>
      </c>
      <c r="D167" s="248" t="s">
        <v>207</v>
      </c>
      <c r="E167" s="249">
        <v>133</v>
      </c>
      <c r="F167" s="250"/>
      <c r="G167" s="251">
        <f>ROUND(E167*F167,2)</f>
        <v>0</v>
      </c>
      <c r="H167" s="230"/>
      <c r="I167" s="229">
        <f>ROUND(E167*H167,2)</f>
        <v>0</v>
      </c>
      <c r="J167" s="230"/>
      <c r="K167" s="229">
        <f>ROUND(E167*J167,2)</f>
        <v>0</v>
      </c>
      <c r="L167" s="229">
        <v>21</v>
      </c>
      <c r="M167" s="229">
        <f>G167*(1+L167/100)</f>
        <v>0</v>
      </c>
      <c r="N167" s="229">
        <v>3.3000000000000005E-4</v>
      </c>
      <c r="O167" s="229">
        <f>ROUND(E167*N167,2)</f>
        <v>0.04</v>
      </c>
      <c r="P167" s="229">
        <v>0</v>
      </c>
      <c r="Q167" s="229">
        <f>ROUND(E167*P167,2)</f>
        <v>0</v>
      </c>
      <c r="R167" s="229"/>
      <c r="S167" s="229" t="s">
        <v>181</v>
      </c>
      <c r="T167" s="229" t="s">
        <v>182</v>
      </c>
      <c r="U167" s="229">
        <v>0.1</v>
      </c>
      <c r="V167" s="229">
        <f>ROUND(E167*U167,2)</f>
        <v>13.3</v>
      </c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4" t="s">
        <v>520</v>
      </c>
      <c r="D168" s="231"/>
      <c r="E168" s="232">
        <v>133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6">
        <v>64</v>
      </c>
      <c r="B169" s="247" t="s">
        <v>412</v>
      </c>
      <c r="C169" s="263" t="s">
        <v>413</v>
      </c>
      <c r="D169" s="248" t="s">
        <v>404</v>
      </c>
      <c r="E169" s="249">
        <v>0.12768000000000002</v>
      </c>
      <c r="F169" s="250"/>
      <c r="G169" s="251">
        <f>ROUND(E169*F169,2)</f>
        <v>0</v>
      </c>
      <c r="H169" s="230"/>
      <c r="I169" s="229">
        <f>ROUND(E169*H169,2)</f>
        <v>0</v>
      </c>
      <c r="J169" s="230"/>
      <c r="K169" s="229">
        <f>ROUND(E169*J169,2)</f>
        <v>0</v>
      </c>
      <c r="L169" s="229">
        <v>21</v>
      </c>
      <c r="M169" s="229">
        <f>G169*(1+L169/100)</f>
        <v>0</v>
      </c>
      <c r="N169" s="229">
        <v>0</v>
      </c>
      <c r="O169" s="229">
        <f>ROUND(E169*N169,2)</f>
        <v>0</v>
      </c>
      <c r="P169" s="229">
        <v>0</v>
      </c>
      <c r="Q169" s="229">
        <f>ROUND(E169*P169,2)</f>
        <v>0</v>
      </c>
      <c r="R169" s="229"/>
      <c r="S169" s="229" t="s">
        <v>181</v>
      </c>
      <c r="T169" s="229" t="s">
        <v>182</v>
      </c>
      <c r="U169" s="229">
        <v>1.5670000000000002</v>
      </c>
      <c r="V169" s="229">
        <f>ROUND(E169*U169,2)</f>
        <v>0.2</v>
      </c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414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4" t="s">
        <v>415</v>
      </c>
      <c r="D170" s="231"/>
      <c r="E170" s="232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4" t="s">
        <v>521</v>
      </c>
      <c r="D171" s="231"/>
      <c r="E171" s="232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185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4" t="s">
        <v>522</v>
      </c>
      <c r="D172" s="231"/>
      <c r="E172" s="232">
        <v>0.13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">
      <c r="A173" s="240" t="s">
        <v>176</v>
      </c>
      <c r="B173" s="241" t="s">
        <v>147</v>
      </c>
      <c r="C173" s="262" t="s">
        <v>148</v>
      </c>
      <c r="D173" s="242"/>
      <c r="E173" s="243"/>
      <c r="F173" s="244"/>
      <c r="G173" s="245">
        <f>SUMIF(AG174:AG189,"&lt;&gt;NOR",G174:G189)</f>
        <v>0</v>
      </c>
      <c r="H173" s="239"/>
      <c r="I173" s="239">
        <f>SUM(I174:I189)</f>
        <v>0</v>
      </c>
      <c r="J173" s="239"/>
      <c r="K173" s="239">
        <f>SUM(K174:K189)</f>
        <v>0</v>
      </c>
      <c r="L173" s="239"/>
      <c r="M173" s="239">
        <f>SUM(M174:M189)</f>
        <v>0</v>
      </c>
      <c r="N173" s="239"/>
      <c r="O173" s="239">
        <f>SUM(O174:O189)</f>
        <v>0</v>
      </c>
      <c r="P173" s="239"/>
      <c r="Q173" s="239">
        <f>SUM(Q174:Q189)</f>
        <v>0</v>
      </c>
      <c r="R173" s="239"/>
      <c r="S173" s="239"/>
      <c r="T173" s="239"/>
      <c r="U173" s="239"/>
      <c r="V173" s="239">
        <f>SUM(V174:V189)</f>
        <v>22.21</v>
      </c>
      <c r="W173" s="239"/>
      <c r="AG173" t="s">
        <v>177</v>
      </c>
    </row>
    <row r="174" spans="1:60" outlineLevel="1" x14ac:dyDescent="0.2">
      <c r="A174" s="246">
        <v>65</v>
      </c>
      <c r="B174" s="247" t="s">
        <v>418</v>
      </c>
      <c r="C174" s="263" t="s">
        <v>419</v>
      </c>
      <c r="D174" s="248" t="s">
        <v>404</v>
      </c>
      <c r="E174" s="249">
        <v>1842.6669200000001</v>
      </c>
      <c r="F174" s="250"/>
      <c r="G174" s="251">
        <f>ROUND(E174*F174,2)</f>
        <v>0</v>
      </c>
      <c r="H174" s="230"/>
      <c r="I174" s="229">
        <f>ROUND(E174*H174,2)</f>
        <v>0</v>
      </c>
      <c r="J174" s="230"/>
      <c r="K174" s="229">
        <f>ROUND(E174*J174,2)</f>
        <v>0</v>
      </c>
      <c r="L174" s="229">
        <v>21</v>
      </c>
      <c r="M174" s="229">
        <f>G174*(1+L174/100)</f>
        <v>0</v>
      </c>
      <c r="N174" s="229">
        <v>0</v>
      </c>
      <c r="O174" s="229">
        <f>ROUND(E174*N174,2)</f>
        <v>0</v>
      </c>
      <c r="P174" s="229">
        <v>0</v>
      </c>
      <c r="Q174" s="229">
        <f>ROUND(E174*P174,2)</f>
        <v>0</v>
      </c>
      <c r="R174" s="229"/>
      <c r="S174" s="229" t="s">
        <v>181</v>
      </c>
      <c r="T174" s="229" t="s">
        <v>182</v>
      </c>
      <c r="U174" s="229">
        <v>0</v>
      </c>
      <c r="V174" s="229">
        <f>ROUND(E174*U174,2)</f>
        <v>0</v>
      </c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64" t="s">
        <v>523</v>
      </c>
      <c r="D175" s="231"/>
      <c r="E175" s="232">
        <v>2221.4100000000003</v>
      </c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4" t="s">
        <v>524</v>
      </c>
      <c r="D176" s="231"/>
      <c r="E176" s="232">
        <v>-378.73999999999995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6">
        <v>66</v>
      </c>
      <c r="B177" s="247" t="s">
        <v>423</v>
      </c>
      <c r="C177" s="263" t="s">
        <v>424</v>
      </c>
      <c r="D177" s="248" t="s">
        <v>404</v>
      </c>
      <c r="E177" s="249">
        <v>378.7432</v>
      </c>
      <c r="F177" s="250"/>
      <c r="G177" s="251">
        <f>ROUND(E177*F177,2)</f>
        <v>0</v>
      </c>
      <c r="H177" s="230"/>
      <c r="I177" s="229">
        <f>ROUND(E177*H177,2)</f>
        <v>0</v>
      </c>
      <c r="J177" s="230"/>
      <c r="K177" s="229">
        <f>ROUND(E177*J177,2)</f>
        <v>0</v>
      </c>
      <c r="L177" s="229">
        <v>21</v>
      </c>
      <c r="M177" s="229">
        <f>G177*(1+L177/100)</f>
        <v>0</v>
      </c>
      <c r="N177" s="229">
        <v>0</v>
      </c>
      <c r="O177" s="229">
        <f>ROUND(E177*N177,2)</f>
        <v>0</v>
      </c>
      <c r="P177" s="229">
        <v>0</v>
      </c>
      <c r="Q177" s="229">
        <f>ROUND(E177*P177,2)</f>
        <v>0</v>
      </c>
      <c r="R177" s="229"/>
      <c r="S177" s="229" t="s">
        <v>181</v>
      </c>
      <c r="T177" s="229" t="s">
        <v>182</v>
      </c>
      <c r="U177" s="229">
        <v>0</v>
      </c>
      <c r="V177" s="229">
        <f>ROUND(E177*U177,2)</f>
        <v>0</v>
      </c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64" t="s">
        <v>525</v>
      </c>
      <c r="D178" s="231"/>
      <c r="E178" s="232">
        <v>115.56</v>
      </c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185</v>
      </c>
      <c r="AH178" s="210">
        <v>7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64" t="s">
        <v>526</v>
      </c>
      <c r="D179" s="231"/>
      <c r="E179" s="232">
        <v>116.44000000000001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7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527</v>
      </c>
      <c r="D180" s="231"/>
      <c r="E180" s="232">
        <v>146.75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7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6">
        <v>67</v>
      </c>
      <c r="B181" s="247" t="s">
        <v>428</v>
      </c>
      <c r="C181" s="263" t="s">
        <v>429</v>
      </c>
      <c r="D181" s="248" t="s">
        <v>404</v>
      </c>
      <c r="E181" s="249">
        <v>2221.41012</v>
      </c>
      <c r="F181" s="250"/>
      <c r="G181" s="251">
        <f>ROUND(E181*F181,2)</f>
        <v>0</v>
      </c>
      <c r="H181" s="230"/>
      <c r="I181" s="229">
        <f>ROUND(E181*H181,2)</f>
        <v>0</v>
      </c>
      <c r="J181" s="230"/>
      <c r="K181" s="229">
        <f>ROUND(E181*J181,2)</f>
        <v>0</v>
      </c>
      <c r="L181" s="229">
        <v>21</v>
      </c>
      <c r="M181" s="229">
        <f>G181*(1+L181/100)</f>
        <v>0</v>
      </c>
      <c r="N181" s="229">
        <v>0</v>
      </c>
      <c r="O181" s="229">
        <f>ROUND(E181*N181,2)</f>
        <v>0</v>
      </c>
      <c r="P181" s="229">
        <v>0</v>
      </c>
      <c r="Q181" s="229">
        <f>ROUND(E181*P181,2)</f>
        <v>0</v>
      </c>
      <c r="R181" s="229"/>
      <c r="S181" s="229" t="s">
        <v>181</v>
      </c>
      <c r="T181" s="229" t="s">
        <v>182</v>
      </c>
      <c r="U181" s="229">
        <v>0.01</v>
      </c>
      <c r="V181" s="229">
        <f>ROUND(E181*U181,2)</f>
        <v>22.21</v>
      </c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430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65" t="s">
        <v>245</v>
      </c>
      <c r="D182" s="252"/>
      <c r="E182" s="252"/>
      <c r="F182" s="252"/>
      <c r="G182" s="252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27"/>
      <c r="B183" s="228"/>
      <c r="C183" s="264" t="s">
        <v>431</v>
      </c>
      <c r="D183" s="231"/>
      <c r="E183" s="232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64" t="s">
        <v>528</v>
      </c>
      <c r="D184" s="231"/>
      <c r="E184" s="232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529</v>
      </c>
      <c r="D185" s="231"/>
      <c r="E185" s="232">
        <v>2221.41012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46">
        <v>68</v>
      </c>
      <c r="B186" s="247" t="s">
        <v>434</v>
      </c>
      <c r="C186" s="263" t="s">
        <v>435</v>
      </c>
      <c r="D186" s="248" t="s">
        <v>404</v>
      </c>
      <c r="E186" s="249">
        <v>31099.741720000002</v>
      </c>
      <c r="F186" s="250"/>
      <c r="G186" s="251">
        <f>ROUND(E186*F186,2)</f>
        <v>0</v>
      </c>
      <c r="H186" s="230"/>
      <c r="I186" s="229">
        <f>ROUND(E186*H186,2)</f>
        <v>0</v>
      </c>
      <c r="J186" s="230"/>
      <c r="K186" s="229">
        <f>ROUND(E186*J186,2)</f>
        <v>0</v>
      </c>
      <c r="L186" s="229">
        <v>21</v>
      </c>
      <c r="M186" s="229">
        <f>G186*(1+L186/100)</f>
        <v>0</v>
      </c>
      <c r="N186" s="229">
        <v>0</v>
      </c>
      <c r="O186" s="229">
        <f>ROUND(E186*N186,2)</f>
        <v>0</v>
      </c>
      <c r="P186" s="229">
        <v>0</v>
      </c>
      <c r="Q186" s="229">
        <f>ROUND(E186*P186,2)</f>
        <v>0</v>
      </c>
      <c r="R186" s="229"/>
      <c r="S186" s="229" t="s">
        <v>181</v>
      </c>
      <c r="T186" s="229" t="s">
        <v>182</v>
      </c>
      <c r="U186" s="229">
        <v>0</v>
      </c>
      <c r="V186" s="229">
        <f>ROUND(E186*U186,2)</f>
        <v>0</v>
      </c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430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27"/>
      <c r="B187" s="228"/>
      <c r="C187" s="264" t="s">
        <v>431</v>
      </c>
      <c r="D187" s="231"/>
      <c r="E187" s="232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64" t="s">
        <v>528</v>
      </c>
      <c r="D188" s="231"/>
      <c r="E188" s="232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185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4" t="s">
        <v>530</v>
      </c>
      <c r="D189" s="231"/>
      <c r="E189" s="232">
        <v>31099.741720000002</v>
      </c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5"/>
      <c r="B190" s="6"/>
      <c r="C190" s="272"/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AE190">
        <v>15</v>
      </c>
      <c r="AF190">
        <v>21</v>
      </c>
    </row>
    <row r="191" spans="1:60" x14ac:dyDescent="0.2">
      <c r="A191" s="213"/>
      <c r="B191" s="214" t="s">
        <v>31</v>
      </c>
      <c r="C191" s="273"/>
      <c r="D191" s="215"/>
      <c r="E191" s="216"/>
      <c r="F191" s="216"/>
      <c r="G191" s="261">
        <f>G8+G72+G77+G128+G131+G154+G162+G164+G173</f>
        <v>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E191">
        <f>SUMIF(L7:L189,AE190,G7:G189)</f>
        <v>0</v>
      </c>
      <c r="AF191">
        <f>SUMIF(L7:L189,AF190,G7:G189)</f>
        <v>0</v>
      </c>
      <c r="AG191" t="s">
        <v>437</v>
      </c>
    </row>
    <row r="192" spans="1:60" x14ac:dyDescent="0.2">
      <c r="A192" s="5"/>
      <c r="B192" s="6"/>
      <c r="C192" s="272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33" x14ac:dyDescent="0.2">
      <c r="A193" s="5"/>
      <c r="B193" s="6"/>
      <c r="C193" s="272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33" x14ac:dyDescent="0.2">
      <c r="A194" s="217" t="s">
        <v>438</v>
      </c>
      <c r="B194" s="217"/>
      <c r="C194" s="274"/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33" x14ac:dyDescent="0.2">
      <c r="A195" s="218"/>
      <c r="B195" s="219"/>
      <c r="C195" s="275"/>
      <c r="D195" s="219"/>
      <c r="E195" s="219"/>
      <c r="F195" s="219"/>
      <c r="G195" s="22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AG195" t="s">
        <v>439</v>
      </c>
    </row>
    <row r="196" spans="1:33" x14ac:dyDescent="0.2">
      <c r="A196" s="221"/>
      <c r="B196" s="222"/>
      <c r="C196" s="276"/>
      <c r="D196" s="222"/>
      <c r="E196" s="222"/>
      <c r="F196" s="222"/>
      <c r="G196" s="22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33" x14ac:dyDescent="0.2">
      <c r="A197" s="221"/>
      <c r="B197" s="222"/>
      <c r="C197" s="276"/>
      <c r="D197" s="222"/>
      <c r="E197" s="222"/>
      <c r="F197" s="222"/>
      <c r="G197" s="22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A198" s="221"/>
      <c r="B198" s="222"/>
      <c r="C198" s="276"/>
      <c r="D198" s="222"/>
      <c r="E198" s="222"/>
      <c r="F198" s="222"/>
      <c r="G198" s="22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33" x14ac:dyDescent="0.2">
      <c r="A199" s="224"/>
      <c r="B199" s="225"/>
      <c r="C199" s="277"/>
      <c r="D199" s="225"/>
      <c r="E199" s="225"/>
      <c r="F199" s="225"/>
      <c r="G199" s="22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33" x14ac:dyDescent="0.2">
      <c r="A200" s="5"/>
      <c r="B200" s="6"/>
      <c r="C200" s="272"/>
      <c r="D200" s="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33" x14ac:dyDescent="0.2">
      <c r="C201" s="278"/>
      <c r="D201" s="194"/>
      <c r="AG201" t="s">
        <v>440</v>
      </c>
    </row>
    <row r="202" spans="1:33" x14ac:dyDescent="0.2">
      <c r="D202" s="194"/>
    </row>
    <row r="203" spans="1:33" x14ac:dyDescent="0.2">
      <c r="D203" s="194"/>
    </row>
    <row r="204" spans="1:33" x14ac:dyDescent="0.2">
      <c r="D204" s="194"/>
    </row>
    <row r="205" spans="1:33" x14ac:dyDescent="0.2">
      <c r="D205" s="194"/>
    </row>
    <row r="206" spans="1:33" x14ac:dyDescent="0.2">
      <c r="D206" s="194"/>
    </row>
    <row r="207" spans="1:33" x14ac:dyDescent="0.2">
      <c r="D207" s="194"/>
    </row>
    <row r="208" spans="1:33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20">
    <mergeCell ref="C63:G63"/>
    <mergeCell ref="C66:G66"/>
    <mergeCell ref="C156:G156"/>
    <mergeCell ref="C182:G182"/>
    <mergeCell ref="C48:G48"/>
    <mergeCell ref="C49:G49"/>
    <mergeCell ref="C50:G50"/>
    <mergeCell ref="C51:G51"/>
    <mergeCell ref="C52:G52"/>
    <mergeCell ref="C55:G55"/>
    <mergeCell ref="A1:G1"/>
    <mergeCell ref="C2:G2"/>
    <mergeCell ref="C3:G3"/>
    <mergeCell ref="C4:G4"/>
    <mergeCell ref="A194:C194"/>
    <mergeCell ref="A195:G199"/>
    <mergeCell ref="C37:G37"/>
    <mergeCell ref="C40:G40"/>
    <mergeCell ref="C43:G43"/>
    <mergeCell ref="C45:G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57</v>
      </c>
      <c r="C3" s="199" t="s">
        <v>58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63</v>
      </c>
      <c r="C4" s="202" t="s">
        <v>64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150</v>
      </c>
      <c r="C8" s="262" t="s">
        <v>29</v>
      </c>
      <c r="D8" s="242"/>
      <c r="E8" s="243"/>
      <c r="F8" s="244"/>
      <c r="G8" s="245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39"/>
      <c r="U8" s="239"/>
      <c r="V8" s="239">
        <f>SUM(V9:V12)</f>
        <v>0</v>
      </c>
      <c r="W8" s="239"/>
      <c r="AG8" t="s">
        <v>177</v>
      </c>
    </row>
    <row r="9" spans="1:60" outlineLevel="1" x14ac:dyDescent="0.2">
      <c r="A9" s="246">
        <v>1</v>
      </c>
      <c r="B9" s="247" t="s">
        <v>531</v>
      </c>
      <c r="C9" s="263" t="s">
        <v>532</v>
      </c>
      <c r="D9" s="248" t="s">
        <v>533</v>
      </c>
      <c r="E9" s="249">
        <v>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534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5" t="s">
        <v>535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4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2</v>
      </c>
      <c r="B11" s="247" t="s">
        <v>536</v>
      </c>
      <c r="C11" s="263" t="s">
        <v>537</v>
      </c>
      <c r="D11" s="248" t="s">
        <v>533</v>
      </c>
      <c r="E11" s="249">
        <v>1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0</v>
      </c>
      <c r="V11" s="229">
        <f>ROUND(E11*U11,2)</f>
        <v>0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534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5" t="s">
        <v>538</v>
      </c>
      <c r="D12" s="252"/>
      <c r="E12" s="252"/>
      <c r="F12" s="252"/>
      <c r="G12" s="252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219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40" t="s">
        <v>176</v>
      </c>
      <c r="B13" s="241" t="s">
        <v>151</v>
      </c>
      <c r="C13" s="262" t="s">
        <v>30</v>
      </c>
      <c r="D13" s="242"/>
      <c r="E13" s="243"/>
      <c r="F13" s="244"/>
      <c r="G13" s="245">
        <f>SUMIF(AG14:AG15,"&lt;&gt;NOR",G14:G15)</f>
        <v>0</v>
      </c>
      <c r="H13" s="239"/>
      <c r="I13" s="239">
        <f>SUM(I14:I15)</f>
        <v>0</v>
      </c>
      <c r="J13" s="239"/>
      <c r="K13" s="239">
        <f>SUM(K14:K15)</f>
        <v>0</v>
      </c>
      <c r="L13" s="239"/>
      <c r="M13" s="239">
        <f>SUM(M14:M15)</f>
        <v>0</v>
      </c>
      <c r="N13" s="239"/>
      <c r="O13" s="239">
        <f>SUM(O14:O15)</f>
        <v>0</v>
      </c>
      <c r="P13" s="239"/>
      <c r="Q13" s="239">
        <f>SUM(Q14:Q15)</f>
        <v>0</v>
      </c>
      <c r="R13" s="239"/>
      <c r="S13" s="239"/>
      <c r="T13" s="239"/>
      <c r="U13" s="239"/>
      <c r="V13" s="239">
        <f>SUM(V14:V15)</f>
        <v>0</v>
      </c>
      <c r="W13" s="239"/>
      <c r="AG13" t="s">
        <v>177</v>
      </c>
    </row>
    <row r="14" spans="1:60" outlineLevel="1" x14ac:dyDescent="0.2">
      <c r="A14" s="246">
        <v>3</v>
      </c>
      <c r="B14" s="247" t="s">
        <v>539</v>
      </c>
      <c r="C14" s="263" t="s">
        <v>540</v>
      </c>
      <c r="D14" s="248" t="s">
        <v>533</v>
      </c>
      <c r="E14" s="249">
        <v>1</v>
      </c>
      <c r="F14" s="250"/>
      <c r="G14" s="251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292</v>
      </c>
      <c r="T14" s="229" t="s">
        <v>277</v>
      </c>
      <c r="U14" s="229">
        <v>0</v>
      </c>
      <c r="V14" s="229">
        <f>ROUND(E14*U14,2)</f>
        <v>0</v>
      </c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534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27"/>
      <c r="B15" s="228"/>
      <c r="C15" s="265" t="s">
        <v>541</v>
      </c>
      <c r="D15" s="252"/>
      <c r="E15" s="252"/>
      <c r="F15" s="252"/>
      <c r="G15" s="252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219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4" t="str">
        <f>C15</f>
        <v>Náklady na provedení skutečného zaměření stavby v rozsahu nezbytném pro zápis změny do katastru nemovitostí.</v>
      </c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5"/>
      <c r="B16" s="6"/>
      <c r="C16" s="272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213"/>
      <c r="B17" s="214" t="s">
        <v>31</v>
      </c>
      <c r="C17" s="273"/>
      <c r="D17" s="215"/>
      <c r="E17" s="216"/>
      <c r="F17" s="216"/>
      <c r="G17" s="261">
        <f>G8+G13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437</v>
      </c>
    </row>
    <row r="18" spans="1:33" x14ac:dyDescent="0.2">
      <c r="A18" s="5"/>
      <c r="B18" s="6"/>
      <c r="C18" s="272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5"/>
      <c r="B19" s="6"/>
      <c r="C19" s="272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17" t="s">
        <v>438</v>
      </c>
      <c r="B20" s="217"/>
      <c r="C20" s="274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18"/>
      <c r="B21" s="219"/>
      <c r="C21" s="275"/>
      <c r="D21" s="219"/>
      <c r="E21" s="219"/>
      <c r="F21" s="219"/>
      <c r="G21" s="22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439</v>
      </c>
    </row>
    <row r="22" spans="1:33" x14ac:dyDescent="0.2">
      <c r="A22" s="221"/>
      <c r="B22" s="222"/>
      <c r="C22" s="276"/>
      <c r="D22" s="222"/>
      <c r="E22" s="222"/>
      <c r="F22" s="222"/>
      <c r="G22" s="22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21"/>
      <c r="B23" s="222"/>
      <c r="C23" s="276"/>
      <c r="D23" s="222"/>
      <c r="E23" s="222"/>
      <c r="F23" s="222"/>
      <c r="G23" s="22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21"/>
      <c r="B24" s="222"/>
      <c r="C24" s="276"/>
      <c r="D24" s="222"/>
      <c r="E24" s="222"/>
      <c r="F24" s="222"/>
      <c r="G24" s="2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24"/>
      <c r="B25" s="225"/>
      <c r="C25" s="277"/>
      <c r="D25" s="225"/>
      <c r="E25" s="225"/>
      <c r="F25" s="225"/>
      <c r="G25" s="2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5"/>
      <c r="B26" s="6"/>
      <c r="C26" s="272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C27" s="278"/>
      <c r="D27" s="194"/>
      <c r="AG27" t="s">
        <v>440</v>
      </c>
    </row>
    <row r="28" spans="1:33" x14ac:dyDescent="0.2">
      <c r="D28" s="194"/>
    </row>
    <row r="29" spans="1:33" x14ac:dyDescent="0.2">
      <c r="D29" s="194"/>
    </row>
    <row r="30" spans="1:33" x14ac:dyDescent="0.2">
      <c r="D30" s="194"/>
    </row>
    <row r="31" spans="1:33" x14ac:dyDescent="0.2">
      <c r="D31" s="194"/>
    </row>
    <row r="32" spans="1:33" x14ac:dyDescent="0.2">
      <c r="D32" s="194"/>
    </row>
    <row r="33" spans="4:4" x14ac:dyDescent="0.2">
      <c r="D33" s="194"/>
    </row>
    <row r="34" spans="4:4" x14ac:dyDescent="0.2">
      <c r="D34" s="194"/>
    </row>
    <row r="35" spans="4:4" x14ac:dyDescent="0.2">
      <c r="D35" s="194"/>
    </row>
    <row r="36" spans="4:4" x14ac:dyDescent="0.2">
      <c r="D36" s="194"/>
    </row>
    <row r="37" spans="4:4" x14ac:dyDescent="0.2">
      <c r="D37" s="194"/>
    </row>
    <row r="38" spans="4:4" x14ac:dyDescent="0.2">
      <c r="D38" s="194"/>
    </row>
    <row r="39" spans="4:4" x14ac:dyDescent="0.2">
      <c r="D39" s="194"/>
    </row>
    <row r="40" spans="4:4" x14ac:dyDescent="0.2">
      <c r="D40" s="194"/>
    </row>
    <row r="41" spans="4:4" x14ac:dyDescent="0.2">
      <c r="D41" s="194"/>
    </row>
    <row r="42" spans="4:4" x14ac:dyDescent="0.2">
      <c r="D42" s="194"/>
    </row>
    <row r="43" spans="4:4" x14ac:dyDescent="0.2">
      <c r="D43" s="194"/>
    </row>
    <row r="44" spans="4:4" x14ac:dyDescent="0.2">
      <c r="D44" s="194"/>
    </row>
    <row r="45" spans="4:4" x14ac:dyDescent="0.2">
      <c r="D45" s="194"/>
    </row>
    <row r="46" spans="4:4" x14ac:dyDescent="0.2">
      <c r="D46" s="194"/>
    </row>
    <row r="47" spans="4:4" x14ac:dyDescent="0.2">
      <c r="D47" s="194"/>
    </row>
    <row r="48" spans="4:4" x14ac:dyDescent="0.2">
      <c r="D48" s="194"/>
    </row>
    <row r="49" spans="4:4" x14ac:dyDescent="0.2">
      <c r="D49" s="194"/>
    </row>
    <row r="50" spans="4:4" x14ac:dyDescent="0.2">
      <c r="D50" s="194"/>
    </row>
    <row r="51" spans="4:4" x14ac:dyDescent="0.2">
      <c r="D51" s="194"/>
    </row>
    <row r="52" spans="4:4" x14ac:dyDescent="0.2">
      <c r="D52" s="194"/>
    </row>
    <row r="53" spans="4:4" x14ac:dyDescent="0.2">
      <c r="D53" s="194"/>
    </row>
    <row r="54" spans="4:4" x14ac:dyDescent="0.2">
      <c r="D54" s="194"/>
    </row>
    <row r="55" spans="4:4" x14ac:dyDescent="0.2">
      <c r="D55" s="194"/>
    </row>
    <row r="56" spans="4:4" x14ac:dyDescent="0.2">
      <c r="D56" s="194"/>
    </row>
    <row r="57" spans="4:4" x14ac:dyDescent="0.2">
      <c r="D57" s="194"/>
    </row>
    <row r="58" spans="4:4" x14ac:dyDescent="0.2">
      <c r="D58" s="194"/>
    </row>
    <row r="59" spans="4:4" x14ac:dyDescent="0.2">
      <c r="D59" s="194"/>
    </row>
    <row r="60" spans="4:4" x14ac:dyDescent="0.2">
      <c r="D60" s="194"/>
    </row>
    <row r="61" spans="4:4" x14ac:dyDescent="0.2">
      <c r="D61" s="194"/>
    </row>
    <row r="62" spans="4:4" x14ac:dyDescent="0.2">
      <c r="D62" s="194"/>
    </row>
    <row r="63" spans="4:4" x14ac:dyDescent="0.2">
      <c r="D63" s="194"/>
    </row>
    <row r="64" spans="4:4" x14ac:dyDescent="0.2">
      <c r="D64" s="194"/>
    </row>
    <row r="65" spans="4:4" x14ac:dyDescent="0.2">
      <c r="D65" s="194"/>
    </row>
    <row r="66" spans="4:4" x14ac:dyDescent="0.2">
      <c r="D66" s="194"/>
    </row>
    <row r="67" spans="4:4" x14ac:dyDescent="0.2">
      <c r="D67" s="194"/>
    </row>
    <row r="68" spans="4:4" x14ac:dyDescent="0.2">
      <c r="D68" s="194"/>
    </row>
    <row r="69" spans="4:4" x14ac:dyDescent="0.2">
      <c r="D69" s="194"/>
    </row>
    <row r="70" spans="4:4" x14ac:dyDescent="0.2">
      <c r="D70" s="194"/>
    </row>
    <row r="71" spans="4:4" x14ac:dyDescent="0.2">
      <c r="D71" s="194"/>
    </row>
    <row r="72" spans="4:4" x14ac:dyDescent="0.2">
      <c r="D72" s="194"/>
    </row>
    <row r="73" spans="4:4" x14ac:dyDescent="0.2">
      <c r="D73" s="194"/>
    </row>
    <row r="74" spans="4:4" x14ac:dyDescent="0.2">
      <c r="D74" s="194"/>
    </row>
    <row r="75" spans="4:4" x14ac:dyDescent="0.2">
      <c r="D75" s="194"/>
    </row>
    <row r="76" spans="4:4" x14ac:dyDescent="0.2">
      <c r="D76" s="194"/>
    </row>
    <row r="77" spans="4:4" x14ac:dyDescent="0.2">
      <c r="D77" s="194"/>
    </row>
    <row r="78" spans="4:4" x14ac:dyDescent="0.2">
      <c r="D78" s="194"/>
    </row>
    <row r="79" spans="4:4" x14ac:dyDescent="0.2">
      <c r="D79" s="194"/>
    </row>
    <row r="80" spans="4:4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9">
    <mergeCell ref="A1:G1"/>
    <mergeCell ref="C2:G2"/>
    <mergeCell ref="C3:G3"/>
    <mergeCell ref="C4:G4"/>
    <mergeCell ref="A20:C20"/>
    <mergeCell ref="A21:G25"/>
    <mergeCell ref="C10:G10"/>
    <mergeCell ref="C12:G12"/>
    <mergeCell ref="C15:G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65</v>
      </c>
      <c r="C3" s="199" t="s">
        <v>66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67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SUMIF(AG9:AG74,"&lt;&gt;NOR",G9:G74)</f>
        <v>0</v>
      </c>
      <c r="H8" s="239"/>
      <c r="I8" s="239">
        <f>SUM(I9:I74)</f>
        <v>0</v>
      </c>
      <c r="J8" s="239"/>
      <c r="K8" s="239">
        <f>SUM(K9:K74)</f>
        <v>0</v>
      </c>
      <c r="L8" s="239"/>
      <c r="M8" s="239">
        <f>SUM(M9:M74)</f>
        <v>0</v>
      </c>
      <c r="N8" s="239"/>
      <c r="O8" s="239">
        <f>SUM(O9:O74)</f>
        <v>22.56</v>
      </c>
      <c r="P8" s="239"/>
      <c r="Q8" s="239">
        <f>SUM(Q9:Q74)</f>
        <v>1140.9000000000001</v>
      </c>
      <c r="R8" s="239"/>
      <c r="S8" s="239"/>
      <c r="T8" s="239"/>
      <c r="U8" s="239"/>
      <c r="V8" s="239">
        <f>SUM(V9:V74)</f>
        <v>518.71999999999991</v>
      </c>
      <c r="W8" s="239"/>
      <c r="AG8" t="s">
        <v>177</v>
      </c>
    </row>
    <row r="9" spans="1:60" ht="33.75" outlineLevel="1" x14ac:dyDescent="0.2">
      <c r="A9" s="246">
        <v>1</v>
      </c>
      <c r="B9" s="247" t="s">
        <v>178</v>
      </c>
      <c r="C9" s="263" t="s">
        <v>441</v>
      </c>
      <c r="D9" s="248" t="s">
        <v>180</v>
      </c>
      <c r="E9" s="249">
        <v>43.1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5.95</v>
      </c>
      <c r="R9" s="229"/>
      <c r="S9" s="229" t="s">
        <v>181</v>
      </c>
      <c r="T9" s="229" t="s">
        <v>182</v>
      </c>
      <c r="U9" s="229">
        <v>0.16</v>
      </c>
      <c r="V9" s="229">
        <f>ROUND(E9*U9,2)</f>
        <v>6.9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4" t="s">
        <v>542</v>
      </c>
      <c r="D10" s="231"/>
      <c r="E10" s="232">
        <v>43.1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5" outlineLevel="1" x14ac:dyDescent="0.2">
      <c r="A11" s="246">
        <v>2</v>
      </c>
      <c r="B11" s="247" t="s">
        <v>186</v>
      </c>
      <c r="C11" s="263" t="s">
        <v>543</v>
      </c>
      <c r="D11" s="248" t="s">
        <v>180</v>
      </c>
      <c r="E11" s="249">
        <v>10.4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0.2</v>
      </c>
      <c r="Q11" s="229">
        <f>ROUND(E11*P11,2)</f>
        <v>2.08</v>
      </c>
      <c r="R11" s="229"/>
      <c r="S11" s="229" t="s">
        <v>181</v>
      </c>
      <c r="T11" s="229" t="s">
        <v>182</v>
      </c>
      <c r="U11" s="229">
        <v>0.1</v>
      </c>
      <c r="V11" s="229">
        <f>ROUND(E11*U11,2)</f>
        <v>1.04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/>
      <c r="B12" s="228"/>
      <c r="C12" s="264" t="s">
        <v>544</v>
      </c>
      <c r="D12" s="231"/>
      <c r="E12" s="232">
        <v>10.4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6">
        <v>3</v>
      </c>
      <c r="B13" s="247" t="s">
        <v>545</v>
      </c>
      <c r="C13" s="263" t="s">
        <v>546</v>
      </c>
      <c r="D13" s="248" t="s">
        <v>180</v>
      </c>
      <c r="E13" s="249">
        <v>1.8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0.22500000000000001</v>
      </c>
      <c r="Q13" s="229">
        <f>ROUND(E13*P13,2)</f>
        <v>0.41</v>
      </c>
      <c r="R13" s="229"/>
      <c r="S13" s="229" t="s">
        <v>181</v>
      </c>
      <c r="T13" s="229" t="s">
        <v>182</v>
      </c>
      <c r="U13" s="229">
        <v>0.14200000000000002</v>
      </c>
      <c r="V13" s="229">
        <f>ROUND(E13*U13,2)</f>
        <v>0.26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4" t="s">
        <v>547</v>
      </c>
      <c r="D14" s="231"/>
      <c r="E14" s="232">
        <v>1.8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6">
        <v>4</v>
      </c>
      <c r="B15" s="247" t="s">
        <v>548</v>
      </c>
      <c r="C15" s="263" t="s">
        <v>549</v>
      </c>
      <c r="D15" s="248" t="s">
        <v>180</v>
      </c>
      <c r="E15" s="249">
        <v>55.300000000000004</v>
      </c>
      <c r="F15" s="250"/>
      <c r="G15" s="251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0.11</v>
      </c>
      <c r="Q15" s="229">
        <f>ROUND(E15*P15,2)</f>
        <v>6.08</v>
      </c>
      <c r="R15" s="229"/>
      <c r="S15" s="229" t="s">
        <v>181</v>
      </c>
      <c r="T15" s="229" t="s">
        <v>182</v>
      </c>
      <c r="U15" s="229">
        <v>0.1255</v>
      </c>
      <c r="V15" s="229">
        <f>ROUND(E15*U15,2)</f>
        <v>6.94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64" t="s">
        <v>547</v>
      </c>
      <c r="D16" s="231"/>
      <c r="E16" s="232">
        <v>1.8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4" t="s">
        <v>542</v>
      </c>
      <c r="D17" s="231"/>
      <c r="E17" s="232">
        <v>43.1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7"/>
      <c r="B18" s="228"/>
      <c r="C18" s="264" t="s">
        <v>544</v>
      </c>
      <c r="D18" s="231"/>
      <c r="E18" s="232">
        <v>10.4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46">
        <v>5</v>
      </c>
      <c r="B19" s="247" t="s">
        <v>445</v>
      </c>
      <c r="C19" s="263" t="s">
        <v>446</v>
      </c>
      <c r="D19" s="248" t="s">
        <v>180</v>
      </c>
      <c r="E19" s="249">
        <v>397.1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0.33</v>
      </c>
      <c r="Q19" s="229">
        <f>ROUND(E19*P19,2)</f>
        <v>131.04</v>
      </c>
      <c r="R19" s="229"/>
      <c r="S19" s="229" t="s">
        <v>181</v>
      </c>
      <c r="T19" s="229" t="s">
        <v>182</v>
      </c>
      <c r="U19" s="229">
        <v>0.52650000000000008</v>
      </c>
      <c r="V19" s="229">
        <f>ROUND(E19*U19,2)</f>
        <v>209.07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27"/>
      <c r="B20" s="228"/>
      <c r="C20" s="264" t="s">
        <v>550</v>
      </c>
      <c r="D20" s="231"/>
      <c r="E20" s="232">
        <v>35.6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7"/>
      <c r="B21" s="228"/>
      <c r="C21" s="264" t="s">
        <v>551</v>
      </c>
      <c r="D21" s="231"/>
      <c r="E21" s="232">
        <v>361.5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46">
        <v>6</v>
      </c>
      <c r="B22" s="247" t="s">
        <v>552</v>
      </c>
      <c r="C22" s="263" t="s">
        <v>553</v>
      </c>
      <c r="D22" s="248" t="s">
        <v>180</v>
      </c>
      <c r="E22" s="249">
        <v>361.5</v>
      </c>
      <c r="F22" s="250"/>
      <c r="G22" s="251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0.11</v>
      </c>
      <c r="Q22" s="229">
        <f>ROUND(E22*P22,2)</f>
        <v>39.770000000000003</v>
      </c>
      <c r="R22" s="229"/>
      <c r="S22" s="229" t="s">
        <v>181</v>
      </c>
      <c r="T22" s="229" t="s">
        <v>182</v>
      </c>
      <c r="U22" s="229">
        <v>2.5900000000000003E-2</v>
      </c>
      <c r="V22" s="229">
        <f>ROUND(E22*U22,2)</f>
        <v>9.36</v>
      </c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7"/>
      <c r="B23" s="228"/>
      <c r="C23" s="264" t="s">
        <v>551</v>
      </c>
      <c r="D23" s="231"/>
      <c r="E23" s="232">
        <v>361.5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1" x14ac:dyDescent="0.2">
      <c r="A24" s="246">
        <v>7</v>
      </c>
      <c r="B24" s="247" t="s">
        <v>450</v>
      </c>
      <c r="C24" s="263" t="s">
        <v>451</v>
      </c>
      <c r="D24" s="248" t="s">
        <v>180</v>
      </c>
      <c r="E24" s="249">
        <v>695.1</v>
      </c>
      <c r="F24" s="250"/>
      <c r="G24" s="251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0.44</v>
      </c>
      <c r="Q24" s="229">
        <f>ROUND(E24*P24,2)</f>
        <v>305.83999999999997</v>
      </c>
      <c r="R24" s="229"/>
      <c r="S24" s="229" t="s">
        <v>181</v>
      </c>
      <c r="T24" s="229" t="s">
        <v>182</v>
      </c>
      <c r="U24" s="229">
        <v>7.3000000000000009E-2</v>
      </c>
      <c r="V24" s="229">
        <f>ROUND(E24*U24,2)</f>
        <v>50.74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7"/>
      <c r="B25" s="228"/>
      <c r="C25" s="264" t="s">
        <v>554</v>
      </c>
      <c r="D25" s="231"/>
      <c r="E25" s="232">
        <v>695.1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6">
        <v>8</v>
      </c>
      <c r="B26" s="247" t="s">
        <v>189</v>
      </c>
      <c r="C26" s="263" t="s">
        <v>555</v>
      </c>
      <c r="D26" s="248" t="s">
        <v>180</v>
      </c>
      <c r="E26" s="249">
        <v>35.6</v>
      </c>
      <c r="F26" s="250"/>
      <c r="G26" s="251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0.11</v>
      </c>
      <c r="Q26" s="229">
        <f>ROUND(E26*P26,2)</f>
        <v>3.92</v>
      </c>
      <c r="R26" s="229"/>
      <c r="S26" s="229" t="s">
        <v>181</v>
      </c>
      <c r="T26" s="229" t="s">
        <v>182</v>
      </c>
      <c r="U26" s="229">
        <v>0.2</v>
      </c>
      <c r="V26" s="229">
        <f>ROUND(E26*U26,2)</f>
        <v>7.12</v>
      </c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27"/>
      <c r="B27" s="228"/>
      <c r="C27" s="264" t="s">
        <v>550</v>
      </c>
      <c r="D27" s="231"/>
      <c r="E27" s="232">
        <v>35.6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6">
        <v>9</v>
      </c>
      <c r="B28" s="247" t="s">
        <v>192</v>
      </c>
      <c r="C28" s="263" t="s">
        <v>454</v>
      </c>
      <c r="D28" s="248" t="s">
        <v>180</v>
      </c>
      <c r="E28" s="249">
        <v>695.1</v>
      </c>
      <c r="F28" s="250"/>
      <c r="G28" s="251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0.11</v>
      </c>
      <c r="Q28" s="229">
        <f>ROUND(E28*P28,2)</f>
        <v>76.459999999999994</v>
      </c>
      <c r="R28" s="229"/>
      <c r="S28" s="229" t="s">
        <v>181</v>
      </c>
      <c r="T28" s="229" t="s">
        <v>182</v>
      </c>
      <c r="U28" s="229">
        <v>4.3000000000000003E-2</v>
      </c>
      <c r="V28" s="229">
        <f>ROUND(E28*U28,2)</f>
        <v>29.89</v>
      </c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27"/>
      <c r="B29" s="228"/>
      <c r="C29" s="264" t="s">
        <v>554</v>
      </c>
      <c r="D29" s="231"/>
      <c r="E29" s="232">
        <v>695.1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6">
        <v>10</v>
      </c>
      <c r="B30" s="247" t="s">
        <v>556</v>
      </c>
      <c r="C30" s="263" t="s">
        <v>557</v>
      </c>
      <c r="D30" s="248" t="s">
        <v>180</v>
      </c>
      <c r="E30" s="249">
        <v>361.5</v>
      </c>
      <c r="F30" s="250"/>
      <c r="G30" s="251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0.13200000000000001</v>
      </c>
      <c r="Q30" s="229">
        <f>ROUND(E30*P30,2)</f>
        <v>47.72</v>
      </c>
      <c r="R30" s="229"/>
      <c r="S30" s="229" t="s">
        <v>181</v>
      </c>
      <c r="T30" s="229" t="s">
        <v>182</v>
      </c>
      <c r="U30" s="229">
        <v>4.8400000000000006E-2</v>
      </c>
      <c r="V30" s="229">
        <f>ROUND(E30*U30,2)</f>
        <v>17.5</v>
      </c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27"/>
      <c r="B31" s="228"/>
      <c r="C31" s="264" t="s">
        <v>551</v>
      </c>
      <c r="D31" s="231"/>
      <c r="E31" s="232">
        <v>361.5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6">
        <v>11</v>
      </c>
      <c r="B32" s="247" t="s">
        <v>195</v>
      </c>
      <c r="C32" s="263" t="s">
        <v>457</v>
      </c>
      <c r="D32" s="248" t="s">
        <v>180</v>
      </c>
      <c r="E32" s="249">
        <v>695.1</v>
      </c>
      <c r="F32" s="250"/>
      <c r="G32" s="251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0.17600000000000002</v>
      </c>
      <c r="Q32" s="229">
        <f>ROUND(E32*P32,2)</f>
        <v>122.34</v>
      </c>
      <c r="R32" s="229"/>
      <c r="S32" s="229" t="s">
        <v>181</v>
      </c>
      <c r="T32" s="229" t="s">
        <v>182</v>
      </c>
      <c r="U32" s="229">
        <v>5.9200000000000003E-2</v>
      </c>
      <c r="V32" s="229">
        <f>ROUND(E32*U32,2)</f>
        <v>41.15</v>
      </c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27"/>
      <c r="B33" s="228"/>
      <c r="C33" s="264" t="s">
        <v>554</v>
      </c>
      <c r="D33" s="231"/>
      <c r="E33" s="232">
        <v>695.1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6">
        <v>12</v>
      </c>
      <c r="B34" s="247" t="s">
        <v>200</v>
      </c>
      <c r="C34" s="263" t="s">
        <v>558</v>
      </c>
      <c r="D34" s="248" t="s">
        <v>180</v>
      </c>
      <c r="E34" s="249">
        <v>35.6</v>
      </c>
      <c r="F34" s="250"/>
      <c r="G34" s="251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0.16800000000000001</v>
      </c>
      <c r="Q34" s="229">
        <f>ROUND(E34*P34,2)</f>
        <v>5.98</v>
      </c>
      <c r="R34" s="229"/>
      <c r="S34" s="229" t="s">
        <v>181</v>
      </c>
      <c r="T34" s="229" t="s">
        <v>182</v>
      </c>
      <c r="U34" s="229">
        <v>0.53375000000000006</v>
      </c>
      <c r="V34" s="229">
        <f>ROUND(E34*U34,2)</f>
        <v>19</v>
      </c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27"/>
      <c r="B35" s="228"/>
      <c r="C35" s="264" t="s">
        <v>550</v>
      </c>
      <c r="D35" s="231"/>
      <c r="E35" s="232">
        <v>35.6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1" x14ac:dyDescent="0.2">
      <c r="A36" s="246">
        <v>13</v>
      </c>
      <c r="B36" s="247" t="s">
        <v>203</v>
      </c>
      <c r="C36" s="263" t="s">
        <v>460</v>
      </c>
      <c r="D36" s="248" t="s">
        <v>180</v>
      </c>
      <c r="E36" s="249">
        <v>695.1</v>
      </c>
      <c r="F36" s="250"/>
      <c r="G36" s="251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0.45977000000000001</v>
      </c>
      <c r="Q36" s="229">
        <f>ROUND(E36*P36,2)</f>
        <v>319.58999999999997</v>
      </c>
      <c r="R36" s="229"/>
      <c r="S36" s="229" t="s">
        <v>181</v>
      </c>
      <c r="T36" s="229" t="s">
        <v>182</v>
      </c>
      <c r="U36" s="229">
        <v>0.02</v>
      </c>
      <c r="V36" s="229">
        <f>ROUND(E36*U36,2)</f>
        <v>13.9</v>
      </c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27"/>
      <c r="B37" s="228"/>
      <c r="C37" s="264" t="s">
        <v>554</v>
      </c>
      <c r="D37" s="231"/>
      <c r="E37" s="232">
        <v>695.1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6">
        <v>14</v>
      </c>
      <c r="B38" s="247" t="s">
        <v>461</v>
      </c>
      <c r="C38" s="263" t="s">
        <v>462</v>
      </c>
      <c r="D38" s="248" t="s">
        <v>207</v>
      </c>
      <c r="E38" s="249">
        <v>145.9</v>
      </c>
      <c r="F38" s="250"/>
      <c r="G38" s="251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0.22</v>
      </c>
      <c r="Q38" s="229">
        <f>ROUND(E38*P38,2)</f>
        <v>32.1</v>
      </c>
      <c r="R38" s="229"/>
      <c r="S38" s="229" t="s">
        <v>181</v>
      </c>
      <c r="T38" s="229" t="s">
        <v>182</v>
      </c>
      <c r="U38" s="229">
        <v>0.14300000000000002</v>
      </c>
      <c r="V38" s="229">
        <f>ROUND(E38*U38,2)</f>
        <v>20.86</v>
      </c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4" t="s">
        <v>559</v>
      </c>
      <c r="D39" s="231"/>
      <c r="E39" s="232">
        <v>145.9</v>
      </c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6">
        <v>15</v>
      </c>
      <c r="B40" s="247" t="s">
        <v>205</v>
      </c>
      <c r="C40" s="263" t="s">
        <v>206</v>
      </c>
      <c r="D40" s="248" t="s">
        <v>207</v>
      </c>
      <c r="E40" s="249">
        <v>90.600000000000009</v>
      </c>
      <c r="F40" s="250"/>
      <c r="G40" s="251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0.27</v>
      </c>
      <c r="Q40" s="229">
        <f>ROUND(E40*P40,2)</f>
        <v>24.46</v>
      </c>
      <c r="R40" s="229"/>
      <c r="S40" s="229" t="s">
        <v>181</v>
      </c>
      <c r="T40" s="229" t="s">
        <v>182</v>
      </c>
      <c r="U40" s="229">
        <v>0.12300000000000001</v>
      </c>
      <c r="V40" s="229">
        <f>ROUND(E40*U40,2)</f>
        <v>11.14</v>
      </c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4" t="s">
        <v>560</v>
      </c>
      <c r="D41" s="231"/>
      <c r="E41" s="232">
        <v>32.1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4" t="s">
        <v>561</v>
      </c>
      <c r="D42" s="231"/>
      <c r="E42" s="232">
        <v>58.5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6">
        <v>16</v>
      </c>
      <c r="B43" s="247" t="s">
        <v>209</v>
      </c>
      <c r="C43" s="263" t="s">
        <v>210</v>
      </c>
      <c r="D43" s="248" t="s">
        <v>207</v>
      </c>
      <c r="E43" s="249">
        <v>149.20000000000002</v>
      </c>
      <c r="F43" s="250"/>
      <c r="G43" s="251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0.115</v>
      </c>
      <c r="Q43" s="229">
        <f>ROUND(E43*P43,2)</f>
        <v>17.16</v>
      </c>
      <c r="R43" s="229"/>
      <c r="S43" s="229" t="s">
        <v>181</v>
      </c>
      <c r="T43" s="229" t="s">
        <v>182</v>
      </c>
      <c r="U43" s="229">
        <v>0.13700000000000001</v>
      </c>
      <c r="V43" s="229">
        <f>ROUND(E43*U43,2)</f>
        <v>20.440000000000001</v>
      </c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562</v>
      </c>
      <c r="D44" s="231"/>
      <c r="E44" s="232">
        <v>7.5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4" t="s">
        <v>563</v>
      </c>
      <c r="D45" s="231"/>
      <c r="E45" s="232">
        <v>141.70000000000002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185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6">
        <v>17</v>
      </c>
      <c r="B46" s="247" t="s">
        <v>465</v>
      </c>
      <c r="C46" s="263" t="s">
        <v>466</v>
      </c>
      <c r="D46" s="248" t="s">
        <v>214</v>
      </c>
      <c r="E46" s="249">
        <v>76.100000000000009</v>
      </c>
      <c r="F46" s="250"/>
      <c r="G46" s="251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181</v>
      </c>
      <c r="T46" s="229" t="s">
        <v>182</v>
      </c>
      <c r="U46" s="229">
        <v>0.10200000000000001</v>
      </c>
      <c r="V46" s="229">
        <f>ROUND(E46*U46,2)</f>
        <v>7.76</v>
      </c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5" t="s">
        <v>218</v>
      </c>
      <c r="D47" s="252"/>
      <c r="E47" s="252"/>
      <c r="F47" s="252"/>
      <c r="G47" s="252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219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4" t="s">
        <v>564</v>
      </c>
      <c r="D48" s="231"/>
      <c r="E48" s="232">
        <v>76.100000000000009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6">
        <v>18</v>
      </c>
      <c r="B49" s="247" t="s">
        <v>238</v>
      </c>
      <c r="C49" s="263" t="s">
        <v>239</v>
      </c>
      <c r="D49" s="248" t="s">
        <v>214</v>
      </c>
      <c r="E49" s="249">
        <v>30.3</v>
      </c>
      <c r="F49" s="250"/>
      <c r="G49" s="251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181</v>
      </c>
      <c r="T49" s="229" t="s">
        <v>182</v>
      </c>
      <c r="U49" s="229">
        <v>0.33</v>
      </c>
      <c r="V49" s="229">
        <f>ROUND(E49*U49,2)</f>
        <v>10</v>
      </c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5" t="s">
        <v>240</v>
      </c>
      <c r="D50" s="252"/>
      <c r="E50" s="252"/>
      <c r="F50" s="252"/>
      <c r="G50" s="252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219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4" t="s">
        <v>565</v>
      </c>
      <c r="D51" s="231"/>
      <c r="E51" s="232">
        <v>30.3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6">
        <v>19</v>
      </c>
      <c r="B52" s="247" t="s">
        <v>243</v>
      </c>
      <c r="C52" s="263" t="s">
        <v>244</v>
      </c>
      <c r="D52" s="248" t="s">
        <v>214</v>
      </c>
      <c r="E52" s="249">
        <v>119.67</v>
      </c>
      <c r="F52" s="250"/>
      <c r="G52" s="251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181</v>
      </c>
      <c r="T52" s="229" t="s">
        <v>182</v>
      </c>
      <c r="U52" s="229">
        <v>7.400000000000001E-2</v>
      </c>
      <c r="V52" s="229">
        <f>ROUND(E52*U52,2)</f>
        <v>8.86</v>
      </c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5" t="s">
        <v>245</v>
      </c>
      <c r="D53" s="252"/>
      <c r="E53" s="252"/>
      <c r="F53" s="252"/>
      <c r="G53" s="252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219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6">
        <v>20</v>
      </c>
      <c r="B54" s="247" t="s">
        <v>249</v>
      </c>
      <c r="C54" s="263" t="s">
        <v>250</v>
      </c>
      <c r="D54" s="248" t="s">
        <v>214</v>
      </c>
      <c r="E54" s="249">
        <v>93.13000000000001</v>
      </c>
      <c r="F54" s="250"/>
      <c r="G54" s="251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181</v>
      </c>
      <c r="T54" s="229" t="s">
        <v>182</v>
      </c>
      <c r="U54" s="229">
        <v>1.1000000000000001E-2</v>
      </c>
      <c r="V54" s="229">
        <f>ROUND(E54*U54,2)</f>
        <v>1.02</v>
      </c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5" t="s">
        <v>245</v>
      </c>
      <c r="D55" s="252"/>
      <c r="E55" s="252"/>
      <c r="F55" s="252"/>
      <c r="G55" s="252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219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4" t="s">
        <v>469</v>
      </c>
      <c r="D56" s="231"/>
      <c r="E56" s="232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6">
        <v>21</v>
      </c>
      <c r="B57" s="247" t="s">
        <v>253</v>
      </c>
      <c r="C57" s="263" t="s">
        <v>254</v>
      </c>
      <c r="D57" s="248" t="s">
        <v>214</v>
      </c>
      <c r="E57" s="249">
        <v>40.53</v>
      </c>
      <c r="F57" s="250"/>
      <c r="G57" s="251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29"/>
      <c r="S57" s="229" t="s">
        <v>181</v>
      </c>
      <c r="T57" s="229" t="s">
        <v>182</v>
      </c>
      <c r="U57" s="229">
        <v>9.3000000000000013E-2</v>
      </c>
      <c r="V57" s="229">
        <f>ROUND(E57*U57,2)</f>
        <v>3.77</v>
      </c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5" t="s">
        <v>255</v>
      </c>
      <c r="D58" s="252"/>
      <c r="E58" s="252"/>
      <c r="F58" s="252"/>
      <c r="G58" s="252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219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9" t="s">
        <v>256</v>
      </c>
      <c r="D59" s="253"/>
      <c r="E59" s="253"/>
      <c r="F59" s="253"/>
      <c r="G59" s="253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219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27"/>
      <c r="B60" s="228"/>
      <c r="C60" s="269" t="s">
        <v>257</v>
      </c>
      <c r="D60" s="253"/>
      <c r="E60" s="253"/>
      <c r="F60" s="253"/>
      <c r="G60" s="253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219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54" t="str">
        <f>C60</f>
        <v>- udržování sjízdnosti cest uvnitř násypiště i výkopiště, pokud vrcholky nerovností nejsou   vyšší než +- 0,5 m,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9" t="s">
        <v>258</v>
      </c>
      <c r="D61" s="253"/>
      <c r="E61" s="253"/>
      <c r="F61" s="253"/>
      <c r="G61" s="253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219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9" t="s">
        <v>259</v>
      </c>
      <c r="D62" s="253"/>
      <c r="E62" s="253"/>
      <c r="F62" s="253"/>
      <c r="G62" s="253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219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70" t="s">
        <v>61</v>
      </c>
      <c r="D63" s="237"/>
      <c r="E63" s="238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4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6">
        <v>22</v>
      </c>
      <c r="B64" s="247" t="s">
        <v>261</v>
      </c>
      <c r="C64" s="263" t="s">
        <v>262</v>
      </c>
      <c r="D64" s="248" t="s">
        <v>214</v>
      </c>
      <c r="E64" s="249">
        <v>13.270000000000001</v>
      </c>
      <c r="F64" s="250"/>
      <c r="G64" s="251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181</v>
      </c>
      <c r="T64" s="229" t="s">
        <v>182</v>
      </c>
      <c r="U64" s="229">
        <v>0.20200000000000001</v>
      </c>
      <c r="V64" s="229">
        <f>ROUND(E64*U64,2)</f>
        <v>2.68</v>
      </c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5" t="s">
        <v>263</v>
      </c>
      <c r="D65" s="252"/>
      <c r="E65" s="252"/>
      <c r="F65" s="252"/>
      <c r="G65" s="252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219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27"/>
      <c r="B66" s="228"/>
      <c r="C66" s="264" t="s">
        <v>566</v>
      </c>
      <c r="D66" s="231"/>
      <c r="E66" s="232">
        <v>13.270000000000001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46">
        <v>23</v>
      </c>
      <c r="B67" s="247" t="s">
        <v>267</v>
      </c>
      <c r="C67" s="263" t="s">
        <v>268</v>
      </c>
      <c r="D67" s="248" t="s">
        <v>180</v>
      </c>
      <c r="E67" s="249">
        <v>135.10000000000002</v>
      </c>
      <c r="F67" s="250"/>
      <c r="G67" s="251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181</v>
      </c>
      <c r="T67" s="229" t="s">
        <v>182</v>
      </c>
      <c r="U67" s="229">
        <v>1.3000000000000001E-2</v>
      </c>
      <c r="V67" s="229">
        <f>ROUND(E67*U67,2)</f>
        <v>1.76</v>
      </c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4" t="s">
        <v>567</v>
      </c>
      <c r="D68" s="231"/>
      <c r="E68" s="232">
        <v>135.10000000000002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6">
        <v>24</v>
      </c>
      <c r="B69" s="247" t="s">
        <v>271</v>
      </c>
      <c r="C69" s="263" t="s">
        <v>272</v>
      </c>
      <c r="D69" s="248" t="s">
        <v>180</v>
      </c>
      <c r="E69" s="249">
        <v>135.10000000000002</v>
      </c>
      <c r="F69" s="250"/>
      <c r="G69" s="251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181</v>
      </c>
      <c r="T69" s="229" t="s">
        <v>182</v>
      </c>
      <c r="U69" s="229">
        <v>0.13</v>
      </c>
      <c r="V69" s="229">
        <f>ROUND(E69*U69,2)</f>
        <v>17.559999999999999</v>
      </c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4" t="s">
        <v>567</v>
      </c>
      <c r="D70" s="231"/>
      <c r="E70" s="232">
        <v>135.10000000000002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6">
        <v>25</v>
      </c>
      <c r="B71" s="247" t="s">
        <v>282</v>
      </c>
      <c r="C71" s="263" t="s">
        <v>283</v>
      </c>
      <c r="D71" s="248" t="s">
        <v>214</v>
      </c>
      <c r="E71" s="249">
        <v>93.13000000000001</v>
      </c>
      <c r="F71" s="250"/>
      <c r="G71" s="251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181</v>
      </c>
      <c r="T71" s="229" t="s">
        <v>182</v>
      </c>
      <c r="U71" s="229">
        <v>0</v>
      </c>
      <c r="V71" s="229">
        <f>ROUND(E71*U71,2)</f>
        <v>0</v>
      </c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4" t="s">
        <v>568</v>
      </c>
      <c r="D72" s="231"/>
      <c r="E72" s="232">
        <v>93.13000000000001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6">
        <v>26</v>
      </c>
      <c r="B73" s="247" t="s">
        <v>285</v>
      </c>
      <c r="C73" s="263" t="s">
        <v>286</v>
      </c>
      <c r="D73" s="248" t="s">
        <v>214</v>
      </c>
      <c r="E73" s="249">
        <v>13.510000000000002</v>
      </c>
      <c r="F73" s="250"/>
      <c r="G73" s="251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1.6700000000000002</v>
      </c>
      <c r="O73" s="229">
        <f>ROUND(E73*N73,2)</f>
        <v>22.56</v>
      </c>
      <c r="P73" s="229">
        <v>0</v>
      </c>
      <c r="Q73" s="229">
        <f>ROUND(E73*P73,2)</f>
        <v>0</v>
      </c>
      <c r="R73" s="229" t="s">
        <v>287</v>
      </c>
      <c r="S73" s="229" t="s">
        <v>181</v>
      </c>
      <c r="T73" s="229" t="s">
        <v>182</v>
      </c>
      <c r="U73" s="229">
        <v>0</v>
      </c>
      <c r="V73" s="229">
        <f>ROUND(E73*U73,2)</f>
        <v>0</v>
      </c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288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569</v>
      </c>
      <c r="D74" s="231"/>
      <c r="E74" s="232">
        <v>13.510000000000002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40" t="s">
        <v>176</v>
      </c>
      <c r="B75" s="241" t="s">
        <v>61</v>
      </c>
      <c r="C75" s="262" t="s">
        <v>109</v>
      </c>
      <c r="D75" s="242"/>
      <c r="E75" s="243"/>
      <c r="F75" s="244"/>
      <c r="G75" s="245">
        <f>SUMIF(AG76:AG79,"&lt;&gt;NOR",G76:G79)</f>
        <v>0</v>
      </c>
      <c r="H75" s="239"/>
      <c r="I75" s="239">
        <f>SUM(I76:I79)</f>
        <v>0</v>
      </c>
      <c r="J75" s="239"/>
      <c r="K75" s="239">
        <f>SUM(K76:K79)</f>
        <v>0</v>
      </c>
      <c r="L75" s="239"/>
      <c r="M75" s="239">
        <f>SUM(M76:M79)</f>
        <v>0</v>
      </c>
      <c r="N75" s="239"/>
      <c r="O75" s="239">
        <f>SUM(O76:O79)</f>
        <v>84.63000000000001</v>
      </c>
      <c r="P75" s="239"/>
      <c r="Q75" s="239">
        <f>SUM(Q76:Q79)</f>
        <v>0</v>
      </c>
      <c r="R75" s="239"/>
      <c r="S75" s="239"/>
      <c r="T75" s="239"/>
      <c r="U75" s="239"/>
      <c r="V75" s="239">
        <f>SUM(V76:V79)</f>
        <v>149.12</v>
      </c>
      <c r="W75" s="239"/>
      <c r="AG75" t="s">
        <v>177</v>
      </c>
    </row>
    <row r="76" spans="1:60" ht="22.5" outlineLevel="1" x14ac:dyDescent="0.2">
      <c r="A76" s="246">
        <v>27</v>
      </c>
      <c r="B76" s="247" t="s">
        <v>290</v>
      </c>
      <c r="C76" s="263" t="s">
        <v>291</v>
      </c>
      <c r="D76" s="248" t="s">
        <v>214</v>
      </c>
      <c r="E76" s="249">
        <v>1.06</v>
      </c>
      <c r="F76" s="250"/>
      <c r="G76" s="251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1.9205000000000001</v>
      </c>
      <c r="O76" s="229">
        <f>ROUND(E76*N76,2)</f>
        <v>2.04</v>
      </c>
      <c r="P76" s="229">
        <v>0</v>
      </c>
      <c r="Q76" s="229">
        <f>ROUND(E76*P76,2)</f>
        <v>0</v>
      </c>
      <c r="R76" s="229"/>
      <c r="S76" s="229" t="s">
        <v>292</v>
      </c>
      <c r="T76" s="229" t="s">
        <v>293</v>
      </c>
      <c r="U76" s="229">
        <v>0.76</v>
      </c>
      <c r="V76" s="229">
        <f>ROUND(E76*U76,2)</f>
        <v>0.81</v>
      </c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4" t="s">
        <v>570</v>
      </c>
      <c r="D77" s="231"/>
      <c r="E77" s="232">
        <v>1.06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6">
        <v>28</v>
      </c>
      <c r="B78" s="247" t="s">
        <v>295</v>
      </c>
      <c r="C78" s="263" t="s">
        <v>296</v>
      </c>
      <c r="D78" s="248" t="s">
        <v>207</v>
      </c>
      <c r="E78" s="249">
        <v>189.20000000000002</v>
      </c>
      <c r="F78" s="250"/>
      <c r="G78" s="251">
        <f>ROUND(E78*F78,2)</f>
        <v>0</v>
      </c>
      <c r="H78" s="230"/>
      <c r="I78" s="229">
        <f>ROUND(E78*H78,2)</f>
        <v>0</v>
      </c>
      <c r="J78" s="230"/>
      <c r="K78" s="229">
        <f>ROUND(E78*J78,2)</f>
        <v>0</v>
      </c>
      <c r="L78" s="229">
        <v>21</v>
      </c>
      <c r="M78" s="229">
        <f>G78*(1+L78/100)</f>
        <v>0</v>
      </c>
      <c r="N78" s="229">
        <v>0.43651000000000001</v>
      </c>
      <c r="O78" s="229">
        <f>ROUND(E78*N78,2)</f>
        <v>82.59</v>
      </c>
      <c r="P78" s="229">
        <v>0</v>
      </c>
      <c r="Q78" s="229">
        <f>ROUND(E78*P78,2)</f>
        <v>0</v>
      </c>
      <c r="R78" s="229"/>
      <c r="S78" s="229" t="s">
        <v>181</v>
      </c>
      <c r="T78" s="229" t="s">
        <v>182</v>
      </c>
      <c r="U78" s="229">
        <v>0.78386</v>
      </c>
      <c r="V78" s="229">
        <f>ROUND(E78*U78,2)</f>
        <v>148.31</v>
      </c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297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4" t="s">
        <v>571</v>
      </c>
      <c r="D79" s="231"/>
      <c r="E79" s="232">
        <v>189.20000000000002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40" t="s">
        <v>176</v>
      </c>
      <c r="B80" s="241" t="s">
        <v>74</v>
      </c>
      <c r="C80" s="262" t="s">
        <v>114</v>
      </c>
      <c r="D80" s="242"/>
      <c r="E80" s="243"/>
      <c r="F80" s="244"/>
      <c r="G80" s="245">
        <f>SUMIF(AG81:AG139,"&lt;&gt;NOR",G81:G139)</f>
        <v>0</v>
      </c>
      <c r="H80" s="239"/>
      <c r="I80" s="239">
        <f>SUM(I81:I139)</f>
        <v>0</v>
      </c>
      <c r="J80" s="239"/>
      <c r="K80" s="239">
        <f>SUM(K81:K139)</f>
        <v>0</v>
      </c>
      <c r="L80" s="239"/>
      <c r="M80" s="239">
        <f>SUM(M81:M139)</f>
        <v>0</v>
      </c>
      <c r="N80" s="239"/>
      <c r="O80" s="239">
        <f>SUM(O81:O139)</f>
        <v>98.429999999999978</v>
      </c>
      <c r="P80" s="239"/>
      <c r="Q80" s="239">
        <f>SUM(Q81:Q139)</f>
        <v>0</v>
      </c>
      <c r="R80" s="239"/>
      <c r="S80" s="239"/>
      <c r="T80" s="239"/>
      <c r="U80" s="239"/>
      <c r="V80" s="239">
        <f>SUM(V81:V139)</f>
        <v>442.5</v>
      </c>
      <c r="W80" s="239"/>
      <c r="AG80" t="s">
        <v>177</v>
      </c>
    </row>
    <row r="81" spans="1:60" ht="22.5" outlineLevel="1" x14ac:dyDescent="0.2">
      <c r="A81" s="246">
        <v>29</v>
      </c>
      <c r="B81" s="247" t="s">
        <v>300</v>
      </c>
      <c r="C81" s="263" t="s">
        <v>301</v>
      </c>
      <c r="D81" s="248" t="s">
        <v>180</v>
      </c>
      <c r="E81" s="249">
        <v>187.8</v>
      </c>
      <c r="F81" s="250"/>
      <c r="G81" s="251">
        <f>ROUND(E81*F81,2)</f>
        <v>0</v>
      </c>
      <c r="H81" s="230"/>
      <c r="I81" s="229">
        <f>ROUND(E81*H81,2)</f>
        <v>0</v>
      </c>
      <c r="J81" s="230"/>
      <c r="K81" s="229">
        <f>ROUND(E81*J81,2)</f>
        <v>0</v>
      </c>
      <c r="L81" s="229">
        <v>21</v>
      </c>
      <c r="M81" s="229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29"/>
      <c r="S81" s="229" t="s">
        <v>181</v>
      </c>
      <c r="T81" s="229" t="s">
        <v>182</v>
      </c>
      <c r="U81" s="229">
        <v>2.6000000000000002E-2</v>
      </c>
      <c r="V81" s="229">
        <f>ROUND(E81*U81,2)</f>
        <v>4.88</v>
      </c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7"/>
      <c r="B82" s="228"/>
      <c r="C82" s="264" t="s">
        <v>572</v>
      </c>
      <c r="D82" s="231"/>
      <c r="E82" s="232">
        <v>187.8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46">
        <v>30</v>
      </c>
      <c r="B83" s="247" t="s">
        <v>305</v>
      </c>
      <c r="C83" s="263" t="s">
        <v>306</v>
      </c>
      <c r="D83" s="248" t="s">
        <v>180</v>
      </c>
      <c r="E83" s="249">
        <v>150.30000000000001</v>
      </c>
      <c r="F83" s="250"/>
      <c r="G83" s="251">
        <f>ROUND(E83*F83,2)</f>
        <v>0</v>
      </c>
      <c r="H83" s="230"/>
      <c r="I83" s="229">
        <f>ROUND(E83*H83,2)</f>
        <v>0</v>
      </c>
      <c r="J83" s="230"/>
      <c r="K83" s="229">
        <f>ROUND(E83*J83,2)</f>
        <v>0</v>
      </c>
      <c r="L83" s="229">
        <v>21</v>
      </c>
      <c r="M83" s="229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29"/>
      <c r="S83" s="229" t="s">
        <v>181</v>
      </c>
      <c r="T83" s="229" t="s">
        <v>182</v>
      </c>
      <c r="U83" s="229">
        <v>2.6000000000000002E-2</v>
      </c>
      <c r="V83" s="229">
        <f>ROUND(E83*U83,2)</f>
        <v>3.91</v>
      </c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7"/>
      <c r="B84" s="228"/>
      <c r="C84" s="264" t="s">
        <v>573</v>
      </c>
      <c r="D84" s="231"/>
      <c r="E84" s="232">
        <v>150.30000000000001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6">
        <v>31</v>
      </c>
      <c r="B85" s="247" t="s">
        <v>574</v>
      </c>
      <c r="C85" s="263" t="s">
        <v>310</v>
      </c>
      <c r="D85" s="248" t="s">
        <v>180</v>
      </c>
      <c r="E85" s="249">
        <v>48.2</v>
      </c>
      <c r="F85" s="250"/>
      <c r="G85" s="251">
        <f>ROUND(E85*F85,2)</f>
        <v>0</v>
      </c>
      <c r="H85" s="230"/>
      <c r="I85" s="229">
        <f>ROUND(E85*H85,2)</f>
        <v>0</v>
      </c>
      <c r="J85" s="230"/>
      <c r="K85" s="229">
        <f>ROUND(E85*J85,2)</f>
        <v>0</v>
      </c>
      <c r="L85" s="229">
        <v>21</v>
      </c>
      <c r="M85" s="229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29"/>
      <c r="S85" s="229" t="s">
        <v>181</v>
      </c>
      <c r="T85" s="229" t="s">
        <v>182</v>
      </c>
      <c r="U85" s="229">
        <v>2.9000000000000001E-2</v>
      </c>
      <c r="V85" s="229">
        <f>ROUND(E85*U85,2)</f>
        <v>1.4</v>
      </c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4" t="s">
        <v>575</v>
      </c>
      <c r="D86" s="231"/>
      <c r="E86" s="232">
        <v>48.2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6">
        <v>32</v>
      </c>
      <c r="B87" s="247" t="s">
        <v>309</v>
      </c>
      <c r="C87" s="263" t="s">
        <v>310</v>
      </c>
      <c r="D87" s="248" t="s">
        <v>180</v>
      </c>
      <c r="E87" s="249">
        <v>724.7</v>
      </c>
      <c r="F87" s="250"/>
      <c r="G87" s="251">
        <f>ROUND(E87*F87,2)</f>
        <v>0</v>
      </c>
      <c r="H87" s="230"/>
      <c r="I87" s="229">
        <f>ROUND(E87*H87,2)</f>
        <v>0</v>
      </c>
      <c r="J87" s="230"/>
      <c r="K87" s="229">
        <f>ROUND(E87*J87,2)</f>
        <v>0</v>
      </c>
      <c r="L87" s="229">
        <v>21</v>
      </c>
      <c r="M87" s="229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181</v>
      </c>
      <c r="T87" s="229" t="s">
        <v>182</v>
      </c>
      <c r="U87" s="229">
        <v>2.9000000000000001E-2</v>
      </c>
      <c r="V87" s="229">
        <f>ROUND(E87*U87,2)</f>
        <v>21.02</v>
      </c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27"/>
      <c r="B88" s="228"/>
      <c r="C88" s="264" t="s">
        <v>576</v>
      </c>
      <c r="D88" s="231"/>
      <c r="E88" s="232">
        <v>724.7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6">
        <v>33</v>
      </c>
      <c r="B89" s="247" t="s">
        <v>312</v>
      </c>
      <c r="C89" s="263" t="s">
        <v>313</v>
      </c>
      <c r="D89" s="248" t="s">
        <v>180</v>
      </c>
      <c r="E89" s="249">
        <v>713.40000000000009</v>
      </c>
      <c r="F89" s="250"/>
      <c r="G89" s="251">
        <f>ROUND(E89*F89,2)</f>
        <v>0</v>
      </c>
      <c r="H89" s="230"/>
      <c r="I89" s="229">
        <f>ROUND(E89*H89,2)</f>
        <v>0</v>
      </c>
      <c r="J89" s="230"/>
      <c r="K89" s="229">
        <f>ROUND(E89*J89,2)</f>
        <v>0</v>
      </c>
      <c r="L89" s="229">
        <v>21</v>
      </c>
      <c r="M89" s="229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29"/>
      <c r="S89" s="229" t="s">
        <v>181</v>
      </c>
      <c r="T89" s="229" t="s">
        <v>182</v>
      </c>
      <c r="U89" s="229">
        <v>7.2000000000000008E-2</v>
      </c>
      <c r="V89" s="229">
        <f>ROUND(E89*U89,2)</f>
        <v>51.36</v>
      </c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27"/>
      <c r="B90" s="228"/>
      <c r="C90" s="264" t="s">
        <v>577</v>
      </c>
      <c r="D90" s="231"/>
      <c r="E90" s="232">
        <v>713.40000000000009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6">
        <v>34</v>
      </c>
      <c r="B91" s="247" t="s">
        <v>315</v>
      </c>
      <c r="C91" s="263" t="s">
        <v>316</v>
      </c>
      <c r="D91" s="248" t="s">
        <v>180</v>
      </c>
      <c r="E91" s="249">
        <v>120.30000000000001</v>
      </c>
      <c r="F91" s="250"/>
      <c r="G91" s="251">
        <f>ROUND(E91*F91,2)</f>
        <v>0</v>
      </c>
      <c r="H91" s="230"/>
      <c r="I91" s="229">
        <f>ROUND(E91*H91,2)</f>
        <v>0</v>
      </c>
      <c r="J91" s="230"/>
      <c r="K91" s="229">
        <f>ROUND(E91*J91,2)</f>
        <v>0</v>
      </c>
      <c r="L91" s="229">
        <v>21</v>
      </c>
      <c r="M91" s="229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29"/>
      <c r="S91" s="229" t="s">
        <v>181</v>
      </c>
      <c r="T91" s="229" t="s">
        <v>182</v>
      </c>
      <c r="U91" s="229">
        <v>2.6000000000000002E-2</v>
      </c>
      <c r="V91" s="229">
        <f>ROUND(E91*U91,2)</f>
        <v>3.13</v>
      </c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27"/>
      <c r="B92" s="228"/>
      <c r="C92" s="264" t="s">
        <v>578</v>
      </c>
      <c r="D92" s="231"/>
      <c r="E92" s="232">
        <v>120.30000000000001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6">
        <v>35</v>
      </c>
      <c r="B93" s="247" t="s">
        <v>318</v>
      </c>
      <c r="C93" s="263" t="s">
        <v>319</v>
      </c>
      <c r="D93" s="248" t="s">
        <v>180</v>
      </c>
      <c r="E93" s="249">
        <v>761.6</v>
      </c>
      <c r="F93" s="250"/>
      <c r="G93" s="251">
        <f>ROUND(E93*F93,2)</f>
        <v>0</v>
      </c>
      <c r="H93" s="230"/>
      <c r="I93" s="229">
        <f>ROUND(E93*H93,2)</f>
        <v>0</v>
      </c>
      <c r="J93" s="230"/>
      <c r="K93" s="229">
        <f>ROUND(E93*J93,2)</f>
        <v>0</v>
      </c>
      <c r="L93" s="229">
        <v>21</v>
      </c>
      <c r="M93" s="229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29"/>
      <c r="S93" s="229" t="s">
        <v>181</v>
      </c>
      <c r="T93" s="229" t="s">
        <v>182</v>
      </c>
      <c r="U93" s="229">
        <v>2.7000000000000003E-2</v>
      </c>
      <c r="V93" s="229">
        <f>ROUND(E93*U93,2)</f>
        <v>20.56</v>
      </c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27"/>
      <c r="B94" s="228"/>
      <c r="C94" s="264" t="s">
        <v>577</v>
      </c>
      <c r="D94" s="231"/>
      <c r="E94" s="232">
        <v>713.40000000000009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64" t="s">
        <v>579</v>
      </c>
      <c r="D95" s="231"/>
      <c r="E95" s="232">
        <v>48.2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6">
        <v>36</v>
      </c>
      <c r="B96" s="247" t="s">
        <v>320</v>
      </c>
      <c r="C96" s="263" t="s">
        <v>321</v>
      </c>
      <c r="D96" s="248" t="s">
        <v>180</v>
      </c>
      <c r="E96" s="249">
        <v>713.40000000000009</v>
      </c>
      <c r="F96" s="250"/>
      <c r="G96" s="251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181</v>
      </c>
      <c r="T96" s="229" t="s">
        <v>182</v>
      </c>
      <c r="U96" s="229">
        <v>4.0000000000000001E-3</v>
      </c>
      <c r="V96" s="229">
        <f>ROUND(E96*U96,2)</f>
        <v>2.85</v>
      </c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27"/>
      <c r="B97" s="228"/>
      <c r="C97" s="264" t="s">
        <v>577</v>
      </c>
      <c r="D97" s="231"/>
      <c r="E97" s="232">
        <v>713.40000000000009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6">
        <v>37</v>
      </c>
      <c r="B98" s="247" t="s">
        <v>322</v>
      </c>
      <c r="C98" s="263" t="s">
        <v>323</v>
      </c>
      <c r="D98" s="248" t="s">
        <v>180</v>
      </c>
      <c r="E98" s="249">
        <v>713.40000000000009</v>
      </c>
      <c r="F98" s="250"/>
      <c r="G98" s="251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29"/>
      <c r="S98" s="229" t="s">
        <v>181</v>
      </c>
      <c r="T98" s="229" t="s">
        <v>182</v>
      </c>
      <c r="U98" s="229">
        <v>2E-3</v>
      </c>
      <c r="V98" s="229">
        <f>ROUND(E98*U98,2)</f>
        <v>1.43</v>
      </c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27"/>
      <c r="B99" s="228"/>
      <c r="C99" s="264" t="s">
        <v>577</v>
      </c>
      <c r="D99" s="231"/>
      <c r="E99" s="232">
        <v>713.40000000000009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6">
        <v>38</v>
      </c>
      <c r="B100" s="247" t="s">
        <v>324</v>
      </c>
      <c r="C100" s="263" t="s">
        <v>325</v>
      </c>
      <c r="D100" s="248" t="s">
        <v>180</v>
      </c>
      <c r="E100" s="249">
        <v>713.40000000000009</v>
      </c>
      <c r="F100" s="250"/>
      <c r="G100" s="251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181</v>
      </c>
      <c r="T100" s="229" t="s">
        <v>182</v>
      </c>
      <c r="U100" s="229">
        <v>6.4000000000000001E-2</v>
      </c>
      <c r="V100" s="229">
        <f>ROUND(E100*U100,2)</f>
        <v>45.66</v>
      </c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27"/>
      <c r="B101" s="228"/>
      <c r="C101" s="264" t="s">
        <v>577</v>
      </c>
      <c r="D101" s="231"/>
      <c r="E101" s="232">
        <v>713.40000000000009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6">
        <v>39</v>
      </c>
      <c r="B102" s="247" t="s">
        <v>490</v>
      </c>
      <c r="C102" s="263" t="s">
        <v>491</v>
      </c>
      <c r="D102" s="248" t="s">
        <v>180</v>
      </c>
      <c r="E102" s="249">
        <v>10.4</v>
      </c>
      <c r="F102" s="250"/>
      <c r="G102" s="251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0.11</v>
      </c>
      <c r="O102" s="229">
        <f>ROUND(E102*N102,2)</f>
        <v>1.1399999999999999</v>
      </c>
      <c r="P102" s="229">
        <v>0</v>
      </c>
      <c r="Q102" s="229">
        <f>ROUND(E102*P102,2)</f>
        <v>0</v>
      </c>
      <c r="R102" s="229"/>
      <c r="S102" s="229" t="s">
        <v>181</v>
      </c>
      <c r="T102" s="229" t="s">
        <v>182</v>
      </c>
      <c r="U102" s="229">
        <v>1.1930000000000001</v>
      </c>
      <c r="V102" s="229">
        <f>ROUND(E102*U102,2)</f>
        <v>12.41</v>
      </c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27"/>
      <c r="B103" s="228"/>
      <c r="C103" s="264" t="s">
        <v>544</v>
      </c>
      <c r="D103" s="231"/>
      <c r="E103" s="232">
        <v>10.4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6">
        <v>40</v>
      </c>
      <c r="B104" s="247" t="s">
        <v>580</v>
      </c>
      <c r="C104" s="263" t="s">
        <v>581</v>
      </c>
      <c r="D104" s="248" t="s">
        <v>180</v>
      </c>
      <c r="E104" s="249">
        <v>4.32</v>
      </c>
      <c r="F104" s="250"/>
      <c r="G104" s="251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0.31388000000000005</v>
      </c>
      <c r="O104" s="229">
        <f>ROUND(E104*N104,2)</f>
        <v>1.36</v>
      </c>
      <c r="P104" s="229">
        <v>0</v>
      </c>
      <c r="Q104" s="229">
        <f>ROUND(E104*P104,2)</f>
        <v>0</v>
      </c>
      <c r="R104" s="229"/>
      <c r="S104" s="229" t="s">
        <v>181</v>
      </c>
      <c r="T104" s="229" t="s">
        <v>182</v>
      </c>
      <c r="U104" s="229">
        <v>1.2080000000000002</v>
      </c>
      <c r="V104" s="229">
        <f>ROUND(E104*U104,2)</f>
        <v>5.22</v>
      </c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4" t="s">
        <v>582</v>
      </c>
      <c r="D105" s="231"/>
      <c r="E105" s="232">
        <v>4.32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6">
        <v>41</v>
      </c>
      <c r="B106" s="247" t="s">
        <v>326</v>
      </c>
      <c r="C106" s="263" t="s">
        <v>327</v>
      </c>
      <c r="D106" s="248" t="s">
        <v>180</v>
      </c>
      <c r="E106" s="249">
        <v>211</v>
      </c>
      <c r="F106" s="250"/>
      <c r="G106" s="251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7.3900000000000007E-2</v>
      </c>
      <c r="O106" s="229">
        <f>ROUND(E106*N106,2)</f>
        <v>15.59</v>
      </c>
      <c r="P106" s="229">
        <v>0</v>
      </c>
      <c r="Q106" s="229">
        <f>ROUND(E106*P106,2)</f>
        <v>0</v>
      </c>
      <c r="R106" s="229"/>
      <c r="S106" s="229" t="s">
        <v>181</v>
      </c>
      <c r="T106" s="229" t="s">
        <v>182</v>
      </c>
      <c r="U106" s="229">
        <v>0.45200000000000001</v>
      </c>
      <c r="V106" s="229">
        <f>ROUND(E106*U106,2)</f>
        <v>95.37</v>
      </c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4" t="s">
        <v>583</v>
      </c>
      <c r="D107" s="231"/>
      <c r="E107" s="232">
        <v>211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6">
        <v>42</v>
      </c>
      <c r="B108" s="247" t="s">
        <v>329</v>
      </c>
      <c r="C108" s="263" t="s">
        <v>330</v>
      </c>
      <c r="D108" s="248" t="s">
        <v>180</v>
      </c>
      <c r="E108" s="249">
        <v>182.3</v>
      </c>
      <c r="F108" s="250"/>
      <c r="G108" s="251">
        <f>ROUND(E108*F108,2)</f>
        <v>0</v>
      </c>
      <c r="H108" s="230"/>
      <c r="I108" s="229">
        <f>ROUND(E108*H108,2)</f>
        <v>0</v>
      </c>
      <c r="J108" s="230"/>
      <c r="K108" s="229">
        <f>ROUND(E108*J108,2)</f>
        <v>0</v>
      </c>
      <c r="L108" s="229">
        <v>21</v>
      </c>
      <c r="M108" s="229">
        <f>G108*(1+L108/100)</f>
        <v>0</v>
      </c>
      <c r="N108" s="229">
        <v>7.3900000000000007E-2</v>
      </c>
      <c r="O108" s="229">
        <f>ROUND(E108*N108,2)</f>
        <v>13.47</v>
      </c>
      <c r="P108" s="229">
        <v>0</v>
      </c>
      <c r="Q108" s="229">
        <f>ROUND(E108*P108,2)</f>
        <v>0</v>
      </c>
      <c r="R108" s="229"/>
      <c r="S108" s="229" t="s">
        <v>181</v>
      </c>
      <c r="T108" s="229" t="s">
        <v>182</v>
      </c>
      <c r="U108" s="229">
        <v>0.47800000000000004</v>
      </c>
      <c r="V108" s="229">
        <f>ROUND(E108*U108,2)</f>
        <v>87.14</v>
      </c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4" t="s">
        <v>579</v>
      </c>
      <c r="D109" s="231"/>
      <c r="E109" s="232">
        <v>48.2</v>
      </c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4" t="s">
        <v>547</v>
      </c>
      <c r="D110" s="231"/>
      <c r="E110" s="232">
        <v>1.8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27"/>
      <c r="B111" s="228"/>
      <c r="C111" s="264" t="s">
        <v>584</v>
      </c>
      <c r="D111" s="231"/>
      <c r="E111" s="232">
        <v>132.30000000000001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6">
        <v>43</v>
      </c>
      <c r="B112" s="247" t="s">
        <v>332</v>
      </c>
      <c r="C112" s="263" t="s">
        <v>333</v>
      </c>
      <c r="D112" s="248" t="s">
        <v>207</v>
      </c>
      <c r="E112" s="249">
        <v>94</v>
      </c>
      <c r="F112" s="250"/>
      <c r="G112" s="251">
        <f>ROUND(E112*F112,2)</f>
        <v>0</v>
      </c>
      <c r="H112" s="230"/>
      <c r="I112" s="229">
        <f>ROUND(E112*H112,2)</f>
        <v>0</v>
      </c>
      <c r="J112" s="230"/>
      <c r="K112" s="229">
        <f>ROUND(E112*J112,2)</f>
        <v>0</v>
      </c>
      <c r="L112" s="229">
        <v>21</v>
      </c>
      <c r="M112" s="229">
        <f>G112*(1+L112/100)</f>
        <v>0</v>
      </c>
      <c r="N112" s="229">
        <v>3.3000000000000005E-4</v>
      </c>
      <c r="O112" s="229">
        <f>ROUND(E112*N112,2)</f>
        <v>0.03</v>
      </c>
      <c r="P112" s="229">
        <v>0</v>
      </c>
      <c r="Q112" s="229">
        <f>ROUND(E112*P112,2)</f>
        <v>0</v>
      </c>
      <c r="R112" s="229"/>
      <c r="S112" s="229" t="s">
        <v>181</v>
      </c>
      <c r="T112" s="229" t="s">
        <v>182</v>
      </c>
      <c r="U112" s="229">
        <v>0.41000000000000003</v>
      </c>
      <c r="V112" s="229">
        <f>ROUND(E112*U112,2)</f>
        <v>38.54</v>
      </c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4" t="s">
        <v>585</v>
      </c>
      <c r="D113" s="231"/>
      <c r="E113" s="232">
        <v>94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6">
        <v>44</v>
      </c>
      <c r="B114" s="247" t="s">
        <v>335</v>
      </c>
      <c r="C114" s="263" t="s">
        <v>336</v>
      </c>
      <c r="D114" s="248" t="s">
        <v>207</v>
      </c>
      <c r="E114" s="249">
        <v>48</v>
      </c>
      <c r="F114" s="250"/>
      <c r="G114" s="251">
        <f>ROUND(E114*F114,2)</f>
        <v>0</v>
      </c>
      <c r="H114" s="230"/>
      <c r="I114" s="229">
        <f>ROUND(E114*H114,2)</f>
        <v>0</v>
      </c>
      <c r="J114" s="230"/>
      <c r="K114" s="229">
        <f>ROUND(E114*J114,2)</f>
        <v>0</v>
      </c>
      <c r="L114" s="229">
        <v>21</v>
      </c>
      <c r="M114" s="229">
        <f>G114*(1+L114/100)</f>
        <v>0</v>
      </c>
      <c r="N114" s="229">
        <v>3.6000000000000002E-4</v>
      </c>
      <c r="O114" s="229">
        <f>ROUND(E114*N114,2)</f>
        <v>0.02</v>
      </c>
      <c r="P114" s="229">
        <v>0</v>
      </c>
      <c r="Q114" s="229">
        <f>ROUND(E114*P114,2)</f>
        <v>0</v>
      </c>
      <c r="R114" s="229"/>
      <c r="S114" s="229" t="s">
        <v>181</v>
      </c>
      <c r="T114" s="229" t="s">
        <v>182</v>
      </c>
      <c r="U114" s="229">
        <v>0.43000000000000005</v>
      </c>
      <c r="V114" s="229">
        <f>ROUND(E114*U114,2)</f>
        <v>20.64</v>
      </c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64" t="s">
        <v>586</v>
      </c>
      <c r="D115" s="231"/>
      <c r="E115" s="232">
        <v>23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7"/>
      <c r="B116" s="228"/>
      <c r="C116" s="264" t="s">
        <v>587</v>
      </c>
      <c r="D116" s="231"/>
      <c r="E116" s="232">
        <v>25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1" x14ac:dyDescent="0.2">
      <c r="A117" s="246">
        <v>45</v>
      </c>
      <c r="B117" s="247" t="s">
        <v>588</v>
      </c>
      <c r="C117" s="263" t="s">
        <v>589</v>
      </c>
      <c r="D117" s="248" t="s">
        <v>180</v>
      </c>
      <c r="E117" s="249">
        <v>43.1</v>
      </c>
      <c r="F117" s="250"/>
      <c r="G117" s="251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7.2000000000000008E-2</v>
      </c>
      <c r="O117" s="229">
        <f>ROUND(E117*N117,2)</f>
        <v>3.1</v>
      </c>
      <c r="P117" s="229">
        <v>0</v>
      </c>
      <c r="Q117" s="229">
        <f>ROUND(E117*P117,2)</f>
        <v>0</v>
      </c>
      <c r="R117" s="229"/>
      <c r="S117" s="229" t="s">
        <v>181</v>
      </c>
      <c r="T117" s="229" t="s">
        <v>182</v>
      </c>
      <c r="U117" s="229">
        <v>0.375</v>
      </c>
      <c r="V117" s="229">
        <f>ROUND(E117*U117,2)</f>
        <v>16.16</v>
      </c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4" t="s">
        <v>542</v>
      </c>
      <c r="D118" s="231"/>
      <c r="E118" s="232">
        <v>43.1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46">
        <v>46</v>
      </c>
      <c r="B119" s="247" t="s">
        <v>590</v>
      </c>
      <c r="C119" s="263" t="s">
        <v>591</v>
      </c>
      <c r="D119" s="248" t="s">
        <v>207</v>
      </c>
      <c r="E119" s="249">
        <v>18</v>
      </c>
      <c r="F119" s="250"/>
      <c r="G119" s="251">
        <f>ROUND(E119*F119,2)</f>
        <v>0</v>
      </c>
      <c r="H119" s="230"/>
      <c r="I119" s="229">
        <f>ROUND(E119*H119,2)</f>
        <v>0</v>
      </c>
      <c r="J119" s="230"/>
      <c r="K119" s="229">
        <f>ROUND(E119*J119,2)</f>
        <v>0</v>
      </c>
      <c r="L119" s="229">
        <v>21</v>
      </c>
      <c r="M119" s="229">
        <f>G119*(1+L119/100)</f>
        <v>0</v>
      </c>
      <c r="N119" s="229">
        <v>0.12405000000000001</v>
      </c>
      <c r="O119" s="229">
        <f>ROUND(E119*N119,2)</f>
        <v>2.23</v>
      </c>
      <c r="P119" s="229">
        <v>0</v>
      </c>
      <c r="Q119" s="229">
        <f>ROUND(E119*P119,2)</f>
        <v>0</v>
      </c>
      <c r="R119" s="229"/>
      <c r="S119" s="229" t="s">
        <v>181</v>
      </c>
      <c r="T119" s="229" t="s">
        <v>182</v>
      </c>
      <c r="U119" s="229">
        <v>0.60088000000000008</v>
      </c>
      <c r="V119" s="229">
        <f>ROUND(E119*U119,2)</f>
        <v>10.82</v>
      </c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64" t="s">
        <v>107</v>
      </c>
      <c r="D120" s="231"/>
      <c r="E120" s="232">
        <v>18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6">
        <v>47</v>
      </c>
      <c r="B121" s="247" t="s">
        <v>495</v>
      </c>
      <c r="C121" s="263" t="s">
        <v>496</v>
      </c>
      <c r="D121" s="248" t="s">
        <v>404</v>
      </c>
      <c r="E121" s="249">
        <v>1.1124000000000001</v>
      </c>
      <c r="F121" s="250"/>
      <c r="G121" s="251">
        <f>ROUND(E121*F121,2)</f>
        <v>0</v>
      </c>
      <c r="H121" s="230"/>
      <c r="I121" s="229">
        <f>ROUND(E121*H121,2)</f>
        <v>0</v>
      </c>
      <c r="J121" s="230"/>
      <c r="K121" s="229">
        <f>ROUND(E121*J121,2)</f>
        <v>0</v>
      </c>
      <c r="L121" s="229">
        <v>21</v>
      </c>
      <c r="M121" s="229">
        <f>G121*(1+L121/100)</f>
        <v>0</v>
      </c>
      <c r="N121" s="229">
        <v>1</v>
      </c>
      <c r="O121" s="229">
        <f>ROUND(E121*N121,2)</f>
        <v>1.1100000000000001</v>
      </c>
      <c r="P121" s="229">
        <v>0</v>
      </c>
      <c r="Q121" s="229">
        <f>ROUND(E121*P121,2)</f>
        <v>0</v>
      </c>
      <c r="R121" s="229" t="s">
        <v>287</v>
      </c>
      <c r="S121" s="229" t="s">
        <v>181</v>
      </c>
      <c r="T121" s="229" t="s">
        <v>182</v>
      </c>
      <c r="U121" s="229">
        <v>0</v>
      </c>
      <c r="V121" s="229">
        <f>ROUND(E121*U121,2)</f>
        <v>0</v>
      </c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288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4" t="s">
        <v>592</v>
      </c>
      <c r="D122" s="231"/>
      <c r="E122" s="232">
        <v>1.08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70" t="s">
        <v>343</v>
      </c>
      <c r="D123" s="237"/>
      <c r="E123" s="238">
        <v>3.0000000000000002E-2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185</v>
      </c>
      <c r="AH123" s="210">
        <v>4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6">
        <v>48</v>
      </c>
      <c r="B124" s="247" t="s">
        <v>340</v>
      </c>
      <c r="C124" s="263" t="s">
        <v>341</v>
      </c>
      <c r="D124" s="248" t="s">
        <v>180</v>
      </c>
      <c r="E124" s="249">
        <v>205.79400000000001</v>
      </c>
      <c r="F124" s="250"/>
      <c r="G124" s="251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0.129</v>
      </c>
      <c r="O124" s="229">
        <f>ROUND(E124*N124,2)</f>
        <v>26.55</v>
      </c>
      <c r="P124" s="229">
        <v>0</v>
      </c>
      <c r="Q124" s="229">
        <f>ROUND(E124*P124,2)</f>
        <v>0</v>
      </c>
      <c r="R124" s="229" t="s">
        <v>287</v>
      </c>
      <c r="S124" s="229" t="s">
        <v>181</v>
      </c>
      <c r="T124" s="229" t="s">
        <v>182</v>
      </c>
      <c r="U124" s="229">
        <v>0</v>
      </c>
      <c r="V124" s="229">
        <f>ROUND(E124*U124,2)</f>
        <v>0</v>
      </c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288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4" t="s">
        <v>593</v>
      </c>
      <c r="D125" s="231"/>
      <c r="E125" s="232">
        <v>199.8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70" t="s">
        <v>343</v>
      </c>
      <c r="D126" s="237"/>
      <c r="E126" s="238">
        <v>5.99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4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46">
        <v>49</v>
      </c>
      <c r="B127" s="247" t="s">
        <v>594</v>
      </c>
      <c r="C127" s="263" t="s">
        <v>595</v>
      </c>
      <c r="D127" s="248" t="s">
        <v>180</v>
      </c>
      <c r="E127" s="249">
        <v>12.360000000000001</v>
      </c>
      <c r="F127" s="250"/>
      <c r="G127" s="251">
        <f>ROUND(E127*F127,2)</f>
        <v>0</v>
      </c>
      <c r="H127" s="230"/>
      <c r="I127" s="229">
        <f>ROUND(E127*H127,2)</f>
        <v>0</v>
      </c>
      <c r="J127" s="230"/>
      <c r="K127" s="229">
        <f>ROUND(E127*J127,2)</f>
        <v>0</v>
      </c>
      <c r="L127" s="229">
        <v>21</v>
      </c>
      <c r="M127" s="229">
        <f>G127*(1+L127/100)</f>
        <v>0</v>
      </c>
      <c r="N127" s="229">
        <v>0.13150000000000001</v>
      </c>
      <c r="O127" s="229">
        <f>ROUND(E127*N127,2)</f>
        <v>1.63</v>
      </c>
      <c r="P127" s="229">
        <v>0</v>
      </c>
      <c r="Q127" s="229">
        <f>ROUND(E127*P127,2)</f>
        <v>0</v>
      </c>
      <c r="R127" s="229" t="s">
        <v>287</v>
      </c>
      <c r="S127" s="229" t="s">
        <v>181</v>
      </c>
      <c r="T127" s="229" t="s">
        <v>182</v>
      </c>
      <c r="U127" s="229">
        <v>0</v>
      </c>
      <c r="V127" s="229">
        <f>ROUND(E127*U127,2)</f>
        <v>0</v>
      </c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288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4" t="s">
        <v>596</v>
      </c>
      <c r="D128" s="231"/>
      <c r="E128" s="232">
        <v>12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70" t="s">
        <v>343</v>
      </c>
      <c r="D129" s="237"/>
      <c r="E129" s="238">
        <v>0.36000000000000004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4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6">
        <v>50</v>
      </c>
      <c r="B130" s="247" t="s">
        <v>597</v>
      </c>
      <c r="C130" s="263" t="s">
        <v>598</v>
      </c>
      <c r="D130" s="248" t="s">
        <v>180</v>
      </c>
      <c r="E130" s="249">
        <v>23.381</v>
      </c>
      <c r="F130" s="250"/>
      <c r="G130" s="251">
        <f>ROUND(E130*F130,2)</f>
        <v>0</v>
      </c>
      <c r="H130" s="230"/>
      <c r="I130" s="229">
        <f>ROUND(E130*H130,2)</f>
        <v>0</v>
      </c>
      <c r="J130" s="230"/>
      <c r="K130" s="229">
        <f>ROUND(E130*J130,2)</f>
        <v>0</v>
      </c>
      <c r="L130" s="229">
        <v>21</v>
      </c>
      <c r="M130" s="229">
        <f>G130*(1+L130/100)</f>
        <v>0</v>
      </c>
      <c r="N130" s="229">
        <v>0.17824000000000001</v>
      </c>
      <c r="O130" s="229">
        <f>ROUND(E130*N130,2)</f>
        <v>4.17</v>
      </c>
      <c r="P130" s="229">
        <v>0</v>
      </c>
      <c r="Q130" s="229">
        <f>ROUND(E130*P130,2)</f>
        <v>0</v>
      </c>
      <c r="R130" s="229" t="s">
        <v>287</v>
      </c>
      <c r="S130" s="229" t="s">
        <v>181</v>
      </c>
      <c r="T130" s="229" t="s">
        <v>182</v>
      </c>
      <c r="U130" s="229">
        <v>0</v>
      </c>
      <c r="V130" s="229">
        <f>ROUND(E130*U130,2)</f>
        <v>0</v>
      </c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288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4" t="s">
        <v>599</v>
      </c>
      <c r="D131" s="231"/>
      <c r="E131" s="232">
        <v>22.700000000000003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27"/>
      <c r="B132" s="228"/>
      <c r="C132" s="270" t="s">
        <v>498</v>
      </c>
      <c r="D132" s="237"/>
      <c r="E132" s="238">
        <v>0.68</v>
      </c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4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6">
        <v>51</v>
      </c>
      <c r="B133" s="247" t="s">
        <v>344</v>
      </c>
      <c r="C133" s="263" t="s">
        <v>345</v>
      </c>
      <c r="D133" s="248" t="s">
        <v>180</v>
      </c>
      <c r="E133" s="249">
        <v>150.17400000000001</v>
      </c>
      <c r="F133" s="250"/>
      <c r="G133" s="251">
        <f>ROUND(E133*F133,2)</f>
        <v>0</v>
      </c>
      <c r="H133" s="230"/>
      <c r="I133" s="229">
        <f>ROUND(E133*H133,2)</f>
        <v>0</v>
      </c>
      <c r="J133" s="230"/>
      <c r="K133" s="229">
        <f>ROUND(E133*J133,2)</f>
        <v>0</v>
      </c>
      <c r="L133" s="229">
        <v>21</v>
      </c>
      <c r="M133" s="229">
        <f>G133*(1+L133/100)</f>
        <v>0</v>
      </c>
      <c r="N133" s="229">
        <v>0.17245000000000002</v>
      </c>
      <c r="O133" s="229">
        <f>ROUND(E133*N133,2)</f>
        <v>25.9</v>
      </c>
      <c r="P133" s="229">
        <v>0</v>
      </c>
      <c r="Q133" s="229">
        <f>ROUND(E133*P133,2)</f>
        <v>0</v>
      </c>
      <c r="R133" s="229" t="s">
        <v>287</v>
      </c>
      <c r="S133" s="229" t="s">
        <v>181</v>
      </c>
      <c r="T133" s="229" t="s">
        <v>182</v>
      </c>
      <c r="U133" s="229">
        <v>0</v>
      </c>
      <c r="V133" s="229">
        <f>ROUND(E133*U133,2)</f>
        <v>0</v>
      </c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288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64" t="s">
        <v>600</v>
      </c>
      <c r="D134" s="231"/>
      <c r="E134" s="232">
        <v>25.5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27"/>
      <c r="B135" s="228"/>
      <c r="C135" s="264" t="s">
        <v>578</v>
      </c>
      <c r="D135" s="231"/>
      <c r="E135" s="232">
        <v>120.30000000000001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70" t="s">
        <v>601</v>
      </c>
      <c r="D136" s="237"/>
      <c r="E136" s="238">
        <v>4.37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4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6">
        <v>52</v>
      </c>
      <c r="B137" s="247" t="s">
        <v>349</v>
      </c>
      <c r="C137" s="263" t="s">
        <v>350</v>
      </c>
      <c r="D137" s="248" t="s">
        <v>180</v>
      </c>
      <c r="E137" s="249">
        <v>12.360000000000001</v>
      </c>
      <c r="F137" s="250"/>
      <c r="G137" s="251">
        <f>ROUND(E137*F137,2)</f>
        <v>0</v>
      </c>
      <c r="H137" s="230"/>
      <c r="I137" s="229">
        <f>ROUND(E137*H137,2)</f>
        <v>0</v>
      </c>
      <c r="J137" s="230"/>
      <c r="K137" s="229">
        <f>ROUND(E137*J137,2)</f>
        <v>0</v>
      </c>
      <c r="L137" s="229">
        <v>21</v>
      </c>
      <c r="M137" s="229">
        <f>G137*(1+L137/100)</f>
        <v>0</v>
      </c>
      <c r="N137" s="229">
        <v>0.17245000000000002</v>
      </c>
      <c r="O137" s="229">
        <f>ROUND(E137*N137,2)</f>
        <v>2.13</v>
      </c>
      <c r="P137" s="229">
        <v>0</v>
      </c>
      <c r="Q137" s="229">
        <f>ROUND(E137*P137,2)</f>
        <v>0</v>
      </c>
      <c r="R137" s="229" t="s">
        <v>287</v>
      </c>
      <c r="S137" s="229" t="s">
        <v>181</v>
      </c>
      <c r="T137" s="229" t="s">
        <v>182</v>
      </c>
      <c r="U137" s="229">
        <v>0</v>
      </c>
      <c r="V137" s="229">
        <f>ROUND(E137*U137,2)</f>
        <v>0</v>
      </c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288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27"/>
      <c r="B138" s="228"/>
      <c r="C138" s="264" t="s">
        <v>602</v>
      </c>
      <c r="D138" s="231"/>
      <c r="E138" s="232">
        <v>12</v>
      </c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70" t="s">
        <v>343</v>
      </c>
      <c r="D139" s="237"/>
      <c r="E139" s="238">
        <v>0.36000000000000004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4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40" t="s">
        <v>176</v>
      </c>
      <c r="B140" s="241" t="s">
        <v>117</v>
      </c>
      <c r="C140" s="262" t="s">
        <v>118</v>
      </c>
      <c r="D140" s="242"/>
      <c r="E140" s="243"/>
      <c r="F140" s="244"/>
      <c r="G140" s="245">
        <f>SUMIF(AG141:AG144,"&lt;&gt;NOR",G141:G144)</f>
        <v>0</v>
      </c>
      <c r="H140" s="239"/>
      <c r="I140" s="239">
        <f>SUM(I141:I144)</f>
        <v>0</v>
      </c>
      <c r="J140" s="239"/>
      <c r="K140" s="239">
        <f>SUM(K141:K144)</f>
        <v>0</v>
      </c>
      <c r="L140" s="239"/>
      <c r="M140" s="239">
        <f>SUM(M141:M144)</f>
        <v>0</v>
      </c>
      <c r="N140" s="239"/>
      <c r="O140" s="239">
        <f>SUM(O141:O144)</f>
        <v>46.09</v>
      </c>
      <c r="P140" s="239"/>
      <c r="Q140" s="239">
        <f>SUM(Q141:Q144)</f>
        <v>0</v>
      </c>
      <c r="R140" s="239"/>
      <c r="S140" s="239"/>
      <c r="T140" s="239"/>
      <c r="U140" s="239"/>
      <c r="V140" s="239">
        <f>SUM(V141:V144)</f>
        <v>202.36</v>
      </c>
      <c r="W140" s="239"/>
      <c r="AG140" t="s">
        <v>177</v>
      </c>
    </row>
    <row r="141" spans="1:60" outlineLevel="1" x14ac:dyDescent="0.2">
      <c r="A141" s="246">
        <v>53</v>
      </c>
      <c r="B141" s="247" t="s">
        <v>603</v>
      </c>
      <c r="C141" s="263" t="s">
        <v>604</v>
      </c>
      <c r="D141" s="248" t="s">
        <v>356</v>
      </c>
      <c r="E141" s="249">
        <v>6</v>
      </c>
      <c r="F141" s="250"/>
      <c r="G141" s="251">
        <f>ROUND(E141*F141,2)</f>
        <v>0</v>
      </c>
      <c r="H141" s="230"/>
      <c r="I141" s="229">
        <f>ROUND(E141*H141,2)</f>
        <v>0</v>
      </c>
      <c r="J141" s="230"/>
      <c r="K141" s="229">
        <f>ROUND(E141*J141,2)</f>
        <v>0</v>
      </c>
      <c r="L141" s="229">
        <v>21</v>
      </c>
      <c r="M141" s="229">
        <f>G141*(1+L141/100)</f>
        <v>0</v>
      </c>
      <c r="N141" s="229">
        <v>3.0596700000000001</v>
      </c>
      <c r="O141" s="229">
        <f>ROUND(E141*N141,2)</f>
        <v>18.36</v>
      </c>
      <c r="P141" s="229">
        <v>0</v>
      </c>
      <c r="Q141" s="229">
        <f>ROUND(E141*P141,2)</f>
        <v>0</v>
      </c>
      <c r="R141" s="229"/>
      <c r="S141" s="229" t="s">
        <v>292</v>
      </c>
      <c r="T141" s="229" t="s">
        <v>293</v>
      </c>
      <c r="U141" s="229">
        <v>5.024</v>
      </c>
      <c r="V141" s="229">
        <f>ROUND(E141*U141,2)</f>
        <v>30.14</v>
      </c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4" t="s">
        <v>605</v>
      </c>
      <c r="D142" s="231"/>
      <c r="E142" s="232">
        <v>6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6">
        <v>54</v>
      </c>
      <c r="B143" s="247" t="s">
        <v>606</v>
      </c>
      <c r="C143" s="263" t="s">
        <v>607</v>
      </c>
      <c r="D143" s="248" t="s">
        <v>207</v>
      </c>
      <c r="E143" s="249">
        <v>47.300000000000004</v>
      </c>
      <c r="F143" s="250"/>
      <c r="G143" s="251">
        <f>ROUND(E143*F143,2)</f>
        <v>0</v>
      </c>
      <c r="H143" s="230"/>
      <c r="I143" s="229">
        <f>ROUND(E143*H143,2)</f>
        <v>0</v>
      </c>
      <c r="J143" s="230"/>
      <c r="K143" s="229">
        <f>ROUND(E143*J143,2)</f>
        <v>0</v>
      </c>
      <c r="L143" s="229">
        <v>21</v>
      </c>
      <c r="M143" s="229">
        <f>G143*(1+L143/100)</f>
        <v>0</v>
      </c>
      <c r="N143" s="229">
        <v>0.58618000000000003</v>
      </c>
      <c r="O143" s="229">
        <f>ROUND(E143*N143,2)</f>
        <v>27.73</v>
      </c>
      <c r="P143" s="229">
        <v>0</v>
      </c>
      <c r="Q143" s="229">
        <f>ROUND(E143*P143,2)</f>
        <v>0</v>
      </c>
      <c r="R143" s="229"/>
      <c r="S143" s="229" t="s">
        <v>181</v>
      </c>
      <c r="T143" s="229" t="s">
        <v>182</v>
      </c>
      <c r="U143" s="229">
        <v>3.641</v>
      </c>
      <c r="V143" s="229">
        <f>ROUND(E143*U143,2)</f>
        <v>172.22</v>
      </c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297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4" t="s">
        <v>608</v>
      </c>
      <c r="D144" s="231"/>
      <c r="E144" s="232">
        <v>47.300000000000004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x14ac:dyDescent="0.2">
      <c r="A145" s="240" t="s">
        <v>176</v>
      </c>
      <c r="B145" s="241" t="s">
        <v>119</v>
      </c>
      <c r="C145" s="262" t="s">
        <v>121</v>
      </c>
      <c r="D145" s="242"/>
      <c r="E145" s="243"/>
      <c r="F145" s="244"/>
      <c r="G145" s="245">
        <f>SUMIF(AG146:AG165,"&lt;&gt;NOR",G146:G165)</f>
        <v>0</v>
      </c>
      <c r="H145" s="239"/>
      <c r="I145" s="239">
        <f>SUM(I146:I165)</f>
        <v>0</v>
      </c>
      <c r="J145" s="239"/>
      <c r="K145" s="239">
        <f>SUM(K146:K165)</f>
        <v>0</v>
      </c>
      <c r="L145" s="239"/>
      <c r="M145" s="239">
        <f>SUM(M146:M165)</f>
        <v>0</v>
      </c>
      <c r="N145" s="239"/>
      <c r="O145" s="239">
        <f>SUM(O146:O165)</f>
        <v>100.29</v>
      </c>
      <c r="P145" s="239"/>
      <c r="Q145" s="239">
        <f>SUM(Q146:Q165)</f>
        <v>0</v>
      </c>
      <c r="R145" s="239"/>
      <c r="S145" s="239"/>
      <c r="T145" s="239"/>
      <c r="U145" s="239"/>
      <c r="V145" s="239">
        <f>SUM(V146:V165)</f>
        <v>131.82</v>
      </c>
      <c r="W145" s="239"/>
      <c r="AG145" t="s">
        <v>177</v>
      </c>
    </row>
    <row r="146" spans="1:60" ht="22.5" outlineLevel="1" x14ac:dyDescent="0.2">
      <c r="A146" s="246">
        <v>55</v>
      </c>
      <c r="B146" s="247" t="s">
        <v>358</v>
      </c>
      <c r="C146" s="263" t="s">
        <v>359</v>
      </c>
      <c r="D146" s="248" t="s">
        <v>356</v>
      </c>
      <c r="E146" s="249">
        <v>4</v>
      </c>
      <c r="F146" s="250"/>
      <c r="G146" s="251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0.1125</v>
      </c>
      <c r="O146" s="229">
        <f>ROUND(E146*N146,2)</f>
        <v>0.45</v>
      </c>
      <c r="P146" s="229">
        <v>0</v>
      </c>
      <c r="Q146" s="229">
        <f>ROUND(E146*P146,2)</f>
        <v>0</v>
      </c>
      <c r="R146" s="229"/>
      <c r="S146" s="229" t="s">
        <v>181</v>
      </c>
      <c r="T146" s="229" t="s">
        <v>182</v>
      </c>
      <c r="U146" s="229">
        <v>0.91800000000000004</v>
      </c>
      <c r="V146" s="229">
        <f>ROUND(E146*U146,2)</f>
        <v>3.67</v>
      </c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4" t="s">
        <v>503</v>
      </c>
      <c r="D147" s="231"/>
      <c r="E147" s="232">
        <v>4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6">
        <v>56</v>
      </c>
      <c r="B148" s="247" t="s">
        <v>361</v>
      </c>
      <c r="C148" s="263" t="s">
        <v>362</v>
      </c>
      <c r="D148" s="248" t="s">
        <v>356</v>
      </c>
      <c r="E148" s="249">
        <v>8</v>
      </c>
      <c r="F148" s="250"/>
      <c r="G148" s="251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0</v>
      </c>
      <c r="O148" s="229">
        <f>ROUND(E148*N148,2)</f>
        <v>0</v>
      </c>
      <c r="P148" s="229">
        <v>0</v>
      </c>
      <c r="Q148" s="229">
        <f>ROUND(E148*P148,2)</f>
        <v>0</v>
      </c>
      <c r="R148" s="229"/>
      <c r="S148" s="229" t="s">
        <v>181</v>
      </c>
      <c r="T148" s="229" t="s">
        <v>182</v>
      </c>
      <c r="U148" s="229">
        <v>0.2</v>
      </c>
      <c r="V148" s="229">
        <f>ROUND(E148*U148,2)</f>
        <v>1.6</v>
      </c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64" t="s">
        <v>504</v>
      </c>
      <c r="D149" s="231"/>
      <c r="E149" s="232">
        <v>8</v>
      </c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45" outlineLevel="1" x14ac:dyDescent="0.2">
      <c r="A150" s="246">
        <v>57</v>
      </c>
      <c r="B150" s="247" t="s">
        <v>609</v>
      </c>
      <c r="C150" s="263" t="s">
        <v>610</v>
      </c>
      <c r="D150" s="248" t="s">
        <v>207</v>
      </c>
      <c r="E150" s="249">
        <v>147.60000000000002</v>
      </c>
      <c r="F150" s="250"/>
      <c r="G150" s="251">
        <f>ROUND(E150*F150,2)</f>
        <v>0</v>
      </c>
      <c r="H150" s="230"/>
      <c r="I150" s="229">
        <f>ROUND(E150*H150,2)</f>
        <v>0</v>
      </c>
      <c r="J150" s="230"/>
      <c r="K150" s="229">
        <f>ROUND(E150*J150,2)</f>
        <v>0</v>
      </c>
      <c r="L150" s="229">
        <v>21</v>
      </c>
      <c r="M150" s="229">
        <f>G150*(1+L150/100)</f>
        <v>0</v>
      </c>
      <c r="N150" s="229">
        <v>0.22133000000000003</v>
      </c>
      <c r="O150" s="229">
        <f>ROUND(E150*N150,2)</f>
        <v>32.67</v>
      </c>
      <c r="P150" s="229">
        <v>0</v>
      </c>
      <c r="Q150" s="229">
        <f>ROUND(E150*P150,2)</f>
        <v>0</v>
      </c>
      <c r="R150" s="229"/>
      <c r="S150" s="229" t="s">
        <v>181</v>
      </c>
      <c r="T150" s="229" t="s">
        <v>182</v>
      </c>
      <c r="U150" s="229">
        <v>0.27200000000000002</v>
      </c>
      <c r="V150" s="229">
        <f>ROUND(E150*U150,2)</f>
        <v>40.15</v>
      </c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4" t="s">
        <v>611</v>
      </c>
      <c r="D151" s="231"/>
      <c r="E151" s="232">
        <v>147.60000000000002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45" outlineLevel="1" x14ac:dyDescent="0.2">
      <c r="A152" s="246">
        <v>58</v>
      </c>
      <c r="B152" s="247" t="s">
        <v>364</v>
      </c>
      <c r="C152" s="263" t="s">
        <v>365</v>
      </c>
      <c r="D152" s="248" t="s">
        <v>207</v>
      </c>
      <c r="E152" s="249">
        <v>75.400000000000006</v>
      </c>
      <c r="F152" s="250"/>
      <c r="G152" s="251">
        <f>ROUND(E152*F152,2)</f>
        <v>0</v>
      </c>
      <c r="H152" s="230"/>
      <c r="I152" s="229">
        <f>ROUND(E152*H152,2)</f>
        <v>0</v>
      </c>
      <c r="J152" s="230"/>
      <c r="K152" s="229">
        <f>ROUND(E152*J152,2)</f>
        <v>0</v>
      </c>
      <c r="L152" s="229">
        <v>21</v>
      </c>
      <c r="M152" s="229">
        <f>G152*(1+L152/100)</f>
        <v>0</v>
      </c>
      <c r="N152" s="229">
        <v>0.26941000000000004</v>
      </c>
      <c r="O152" s="229">
        <f>ROUND(E152*N152,2)</f>
        <v>20.309999999999999</v>
      </c>
      <c r="P152" s="229">
        <v>0</v>
      </c>
      <c r="Q152" s="229">
        <f>ROUND(E152*P152,2)</f>
        <v>0</v>
      </c>
      <c r="R152" s="229"/>
      <c r="S152" s="229" t="s">
        <v>181</v>
      </c>
      <c r="T152" s="229" t="s">
        <v>182</v>
      </c>
      <c r="U152" s="229">
        <v>0.27200000000000002</v>
      </c>
      <c r="V152" s="229">
        <f>ROUND(E152*U152,2)</f>
        <v>20.51</v>
      </c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183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64" t="s">
        <v>612</v>
      </c>
      <c r="D153" s="231"/>
      <c r="E153" s="232">
        <v>75.400000000000006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56.25" outlineLevel="1" x14ac:dyDescent="0.2">
      <c r="A154" s="246">
        <v>59</v>
      </c>
      <c r="B154" s="247" t="s">
        <v>368</v>
      </c>
      <c r="C154" s="263" t="s">
        <v>369</v>
      </c>
      <c r="D154" s="248" t="s">
        <v>207</v>
      </c>
      <c r="E154" s="249">
        <v>239.9</v>
      </c>
      <c r="F154" s="250"/>
      <c r="G154" s="251">
        <f>ROUND(E154*F154,2)</f>
        <v>0</v>
      </c>
      <c r="H154" s="230"/>
      <c r="I154" s="229">
        <f>ROUND(E154*H154,2)</f>
        <v>0</v>
      </c>
      <c r="J154" s="230"/>
      <c r="K154" s="229">
        <f>ROUND(E154*J154,2)</f>
        <v>0</v>
      </c>
      <c r="L154" s="229">
        <v>21</v>
      </c>
      <c r="M154" s="229">
        <f>G154*(1+L154/100)</f>
        <v>0</v>
      </c>
      <c r="N154" s="229">
        <v>0.19520000000000001</v>
      </c>
      <c r="O154" s="229">
        <f>ROUND(E154*N154,2)</f>
        <v>46.83</v>
      </c>
      <c r="P154" s="229">
        <v>0</v>
      </c>
      <c r="Q154" s="229">
        <f>ROUND(E154*P154,2)</f>
        <v>0</v>
      </c>
      <c r="R154" s="229"/>
      <c r="S154" s="229" t="s">
        <v>181</v>
      </c>
      <c r="T154" s="229" t="s">
        <v>182</v>
      </c>
      <c r="U154" s="229">
        <v>0.27200000000000002</v>
      </c>
      <c r="V154" s="229">
        <f>ROUND(E154*U154,2)</f>
        <v>65.25</v>
      </c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64" t="s">
        <v>613</v>
      </c>
      <c r="D155" s="231"/>
      <c r="E155" s="232">
        <v>239.9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185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46">
        <v>60</v>
      </c>
      <c r="B156" s="247" t="s">
        <v>372</v>
      </c>
      <c r="C156" s="263" t="s">
        <v>373</v>
      </c>
      <c r="D156" s="248" t="s">
        <v>207</v>
      </c>
      <c r="E156" s="249">
        <v>20</v>
      </c>
      <c r="F156" s="250"/>
      <c r="G156" s="251">
        <f>ROUND(E156*F156,2)</f>
        <v>0</v>
      </c>
      <c r="H156" s="230"/>
      <c r="I156" s="229">
        <f>ROUND(E156*H156,2)</f>
        <v>0</v>
      </c>
      <c r="J156" s="230"/>
      <c r="K156" s="229">
        <f>ROUND(E156*J156,2)</f>
        <v>0</v>
      </c>
      <c r="L156" s="229">
        <v>21</v>
      </c>
      <c r="M156" s="229">
        <f>G156*(1+L156/100)</f>
        <v>0</v>
      </c>
      <c r="N156" s="229">
        <v>0</v>
      </c>
      <c r="O156" s="229">
        <f>ROUND(E156*N156,2)</f>
        <v>0</v>
      </c>
      <c r="P156" s="229">
        <v>0</v>
      </c>
      <c r="Q156" s="229">
        <f>ROUND(E156*P156,2)</f>
        <v>0</v>
      </c>
      <c r="R156" s="229"/>
      <c r="S156" s="229" t="s">
        <v>181</v>
      </c>
      <c r="T156" s="229" t="s">
        <v>182</v>
      </c>
      <c r="U156" s="229">
        <v>3.2000000000000001E-2</v>
      </c>
      <c r="V156" s="229">
        <f>ROUND(E156*U156,2)</f>
        <v>0.64</v>
      </c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27"/>
      <c r="B157" s="228"/>
      <c r="C157" s="264" t="s">
        <v>614</v>
      </c>
      <c r="D157" s="231"/>
      <c r="E157" s="232">
        <v>20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6">
        <v>61</v>
      </c>
      <c r="B158" s="247" t="s">
        <v>383</v>
      </c>
      <c r="C158" s="263" t="s">
        <v>615</v>
      </c>
      <c r="D158" s="248" t="s">
        <v>356</v>
      </c>
      <c r="E158" s="249">
        <v>4</v>
      </c>
      <c r="F158" s="250"/>
      <c r="G158" s="251">
        <f>ROUND(E158*F158,2)</f>
        <v>0</v>
      </c>
      <c r="H158" s="230"/>
      <c r="I158" s="229">
        <f>ROUND(E158*H158,2)</f>
        <v>0</v>
      </c>
      <c r="J158" s="230"/>
      <c r="K158" s="229">
        <f>ROUND(E158*J158,2)</f>
        <v>0</v>
      </c>
      <c r="L158" s="229">
        <v>21</v>
      </c>
      <c r="M158" s="229">
        <f>G158*(1+L158/100)</f>
        <v>0</v>
      </c>
      <c r="N158" s="229">
        <v>2E-3</v>
      </c>
      <c r="O158" s="229">
        <f>ROUND(E158*N158,2)</f>
        <v>0.01</v>
      </c>
      <c r="P158" s="229">
        <v>0</v>
      </c>
      <c r="Q158" s="229">
        <f>ROUND(E158*P158,2)</f>
        <v>0</v>
      </c>
      <c r="R158" s="229"/>
      <c r="S158" s="229" t="s">
        <v>292</v>
      </c>
      <c r="T158" s="229" t="s">
        <v>277</v>
      </c>
      <c r="U158" s="229">
        <v>0</v>
      </c>
      <c r="V158" s="229">
        <f>ROUND(E158*U158,2)</f>
        <v>0</v>
      </c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288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64" t="s">
        <v>616</v>
      </c>
      <c r="D159" s="231"/>
      <c r="E159" s="232">
        <v>4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185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6">
        <v>62</v>
      </c>
      <c r="B160" s="247" t="s">
        <v>386</v>
      </c>
      <c r="C160" s="263" t="s">
        <v>387</v>
      </c>
      <c r="D160" s="248" t="s">
        <v>356</v>
      </c>
      <c r="E160" s="249">
        <v>4</v>
      </c>
      <c r="F160" s="250"/>
      <c r="G160" s="251">
        <f>ROUND(E160*F160,2)</f>
        <v>0</v>
      </c>
      <c r="H160" s="230"/>
      <c r="I160" s="229">
        <f>ROUND(E160*H160,2)</f>
        <v>0</v>
      </c>
      <c r="J160" s="230"/>
      <c r="K160" s="229">
        <f>ROUND(E160*J160,2)</f>
        <v>0</v>
      </c>
      <c r="L160" s="229">
        <v>21</v>
      </c>
      <c r="M160" s="229">
        <f>G160*(1+L160/100)</f>
        <v>0</v>
      </c>
      <c r="N160" s="229">
        <v>5.1000000000000004E-3</v>
      </c>
      <c r="O160" s="229">
        <f>ROUND(E160*N160,2)</f>
        <v>0.02</v>
      </c>
      <c r="P160" s="229">
        <v>0</v>
      </c>
      <c r="Q160" s="229">
        <f>ROUND(E160*P160,2)</f>
        <v>0</v>
      </c>
      <c r="R160" s="229" t="s">
        <v>287</v>
      </c>
      <c r="S160" s="229" t="s">
        <v>181</v>
      </c>
      <c r="T160" s="229" t="s">
        <v>182</v>
      </c>
      <c r="U160" s="229">
        <v>0</v>
      </c>
      <c r="V160" s="229">
        <f>ROUND(E160*U160,2)</f>
        <v>0</v>
      </c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288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4" t="s">
        <v>616</v>
      </c>
      <c r="D161" s="231"/>
      <c r="E161" s="232">
        <v>4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6">
        <v>63</v>
      </c>
      <c r="B162" s="247" t="s">
        <v>389</v>
      </c>
      <c r="C162" s="263" t="s">
        <v>390</v>
      </c>
      <c r="D162" s="248" t="s">
        <v>356</v>
      </c>
      <c r="E162" s="249">
        <v>4</v>
      </c>
      <c r="F162" s="250"/>
      <c r="G162" s="251">
        <f>ROUND(E162*F162,2)</f>
        <v>0</v>
      </c>
      <c r="H162" s="230"/>
      <c r="I162" s="229">
        <f>ROUND(E162*H162,2)</f>
        <v>0</v>
      </c>
      <c r="J162" s="230"/>
      <c r="K162" s="229">
        <f>ROUND(E162*J162,2)</f>
        <v>0</v>
      </c>
      <c r="L162" s="229">
        <v>21</v>
      </c>
      <c r="M162" s="229">
        <f>G162*(1+L162/100)</f>
        <v>0</v>
      </c>
      <c r="N162" s="229">
        <v>0</v>
      </c>
      <c r="O162" s="229">
        <f>ROUND(E162*N162,2)</f>
        <v>0</v>
      </c>
      <c r="P162" s="229">
        <v>0</v>
      </c>
      <c r="Q162" s="229">
        <f>ROUND(E162*P162,2)</f>
        <v>0</v>
      </c>
      <c r="R162" s="229" t="s">
        <v>287</v>
      </c>
      <c r="S162" s="229" t="s">
        <v>181</v>
      </c>
      <c r="T162" s="229" t="s">
        <v>182</v>
      </c>
      <c r="U162" s="229">
        <v>0</v>
      </c>
      <c r="V162" s="229">
        <f>ROUND(E162*U162,2)</f>
        <v>0</v>
      </c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288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4" t="s">
        <v>616</v>
      </c>
      <c r="D163" s="231"/>
      <c r="E163" s="232">
        <v>4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185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6">
        <v>64</v>
      </c>
      <c r="B164" s="247" t="s">
        <v>391</v>
      </c>
      <c r="C164" s="263" t="s">
        <v>392</v>
      </c>
      <c r="D164" s="248" t="s">
        <v>356</v>
      </c>
      <c r="E164" s="249">
        <v>4</v>
      </c>
      <c r="F164" s="250"/>
      <c r="G164" s="251">
        <f>ROUND(E164*F164,2)</f>
        <v>0</v>
      </c>
      <c r="H164" s="230"/>
      <c r="I164" s="229">
        <f>ROUND(E164*H164,2)</f>
        <v>0</v>
      </c>
      <c r="J164" s="230"/>
      <c r="K164" s="229">
        <f>ROUND(E164*J164,2)</f>
        <v>0</v>
      </c>
      <c r="L164" s="229">
        <v>21</v>
      </c>
      <c r="M164" s="229">
        <f>G164*(1+L164/100)</f>
        <v>0</v>
      </c>
      <c r="N164" s="229">
        <v>0</v>
      </c>
      <c r="O164" s="229">
        <f>ROUND(E164*N164,2)</f>
        <v>0</v>
      </c>
      <c r="P164" s="229">
        <v>0</v>
      </c>
      <c r="Q164" s="229">
        <f>ROUND(E164*P164,2)</f>
        <v>0</v>
      </c>
      <c r="R164" s="229" t="s">
        <v>287</v>
      </c>
      <c r="S164" s="229" t="s">
        <v>181</v>
      </c>
      <c r="T164" s="229" t="s">
        <v>182</v>
      </c>
      <c r="U164" s="229">
        <v>0</v>
      </c>
      <c r="V164" s="229">
        <f>ROUND(E164*U164,2)</f>
        <v>0</v>
      </c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288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4" t="s">
        <v>616</v>
      </c>
      <c r="D165" s="231"/>
      <c r="E165" s="232">
        <v>4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40" t="s">
        <v>176</v>
      </c>
      <c r="B166" s="241" t="s">
        <v>124</v>
      </c>
      <c r="C166" s="262" t="s">
        <v>125</v>
      </c>
      <c r="D166" s="242"/>
      <c r="E166" s="243"/>
      <c r="F166" s="244"/>
      <c r="G166" s="245">
        <f>SUMIF(AG167:AG187,"&lt;&gt;NOR",G167:G187)</f>
        <v>0</v>
      </c>
      <c r="H166" s="239"/>
      <c r="I166" s="239">
        <f>SUM(I167:I187)</f>
        <v>0</v>
      </c>
      <c r="J166" s="239"/>
      <c r="K166" s="239">
        <f>SUM(K167:K187)</f>
        <v>0</v>
      </c>
      <c r="L166" s="239"/>
      <c r="M166" s="239">
        <f>SUM(M167:M187)</f>
        <v>0</v>
      </c>
      <c r="N166" s="239"/>
      <c r="O166" s="239">
        <f>SUM(O167:O187)</f>
        <v>0</v>
      </c>
      <c r="P166" s="239"/>
      <c r="Q166" s="239">
        <f>SUM(Q167:Q187)</f>
        <v>11.89</v>
      </c>
      <c r="R166" s="239"/>
      <c r="S166" s="239"/>
      <c r="T166" s="239"/>
      <c r="U166" s="239"/>
      <c r="V166" s="239">
        <f>SUM(V167:V187)</f>
        <v>96.72999999999999</v>
      </c>
      <c r="W166" s="239"/>
      <c r="AG166" t="s">
        <v>177</v>
      </c>
    </row>
    <row r="167" spans="1:60" ht="22.5" outlineLevel="1" x14ac:dyDescent="0.2">
      <c r="A167" s="246">
        <v>65</v>
      </c>
      <c r="B167" s="247" t="s">
        <v>510</v>
      </c>
      <c r="C167" s="263" t="s">
        <v>511</v>
      </c>
      <c r="D167" s="248" t="s">
        <v>214</v>
      </c>
      <c r="E167" s="249">
        <v>1.5</v>
      </c>
      <c r="F167" s="250"/>
      <c r="G167" s="251">
        <f>ROUND(E167*F167,2)</f>
        <v>0</v>
      </c>
      <c r="H167" s="230"/>
      <c r="I167" s="229">
        <f>ROUND(E167*H167,2)</f>
        <v>0</v>
      </c>
      <c r="J167" s="230"/>
      <c r="K167" s="229">
        <f>ROUND(E167*J167,2)</f>
        <v>0</v>
      </c>
      <c r="L167" s="229">
        <v>21</v>
      </c>
      <c r="M167" s="229">
        <f>G167*(1+L167/100)</f>
        <v>0</v>
      </c>
      <c r="N167" s="229">
        <v>2.33E-3</v>
      </c>
      <c r="O167" s="229">
        <f>ROUND(E167*N167,2)</f>
        <v>0</v>
      </c>
      <c r="P167" s="229">
        <v>2.4470000000000001</v>
      </c>
      <c r="Q167" s="229">
        <f>ROUND(E167*P167,2)</f>
        <v>3.67</v>
      </c>
      <c r="R167" s="229"/>
      <c r="S167" s="229" t="s">
        <v>181</v>
      </c>
      <c r="T167" s="229" t="s">
        <v>182</v>
      </c>
      <c r="U167" s="229">
        <v>7.8560000000000008</v>
      </c>
      <c r="V167" s="229">
        <f>ROUND(E167*U167,2)</f>
        <v>11.78</v>
      </c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7"/>
      <c r="B168" s="228"/>
      <c r="C168" s="265" t="s">
        <v>512</v>
      </c>
      <c r="D168" s="252"/>
      <c r="E168" s="252"/>
      <c r="F168" s="252"/>
      <c r="G168" s="252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219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54" t="str">
        <f>C168</f>
        <v>Včetně bourání geotextilií, výplně otvorů tvárnic, drenáží, trubek a dilatačních prvků apod. zabudovaných v bouraných konstrukcích.</v>
      </c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27"/>
      <c r="B169" s="228"/>
      <c r="C169" s="264" t="s">
        <v>617</v>
      </c>
      <c r="D169" s="231"/>
      <c r="E169" s="232">
        <v>1.5</v>
      </c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46">
        <v>66</v>
      </c>
      <c r="B170" s="247" t="s">
        <v>618</v>
      </c>
      <c r="C170" s="263" t="s">
        <v>619</v>
      </c>
      <c r="D170" s="248" t="s">
        <v>207</v>
      </c>
      <c r="E170" s="249">
        <v>10</v>
      </c>
      <c r="F170" s="250"/>
      <c r="G170" s="251">
        <f>ROUND(E170*F170,2)</f>
        <v>0</v>
      </c>
      <c r="H170" s="230"/>
      <c r="I170" s="229">
        <f>ROUND(E170*H170,2)</f>
        <v>0</v>
      </c>
      <c r="J170" s="230"/>
      <c r="K170" s="229">
        <f>ROUND(E170*J170,2)</f>
        <v>0</v>
      </c>
      <c r="L170" s="229">
        <v>21</v>
      </c>
      <c r="M170" s="229">
        <f>G170*(1+L170/100)</f>
        <v>0</v>
      </c>
      <c r="N170" s="229">
        <v>0</v>
      </c>
      <c r="O170" s="229">
        <f>ROUND(E170*N170,2)</f>
        <v>0</v>
      </c>
      <c r="P170" s="229">
        <v>0.82075000000000009</v>
      </c>
      <c r="Q170" s="229">
        <f>ROUND(E170*P170,2)</f>
        <v>8.2100000000000009</v>
      </c>
      <c r="R170" s="229"/>
      <c r="S170" s="229" t="s">
        <v>181</v>
      </c>
      <c r="T170" s="229" t="s">
        <v>182</v>
      </c>
      <c r="U170" s="229">
        <v>0.23332000000000003</v>
      </c>
      <c r="V170" s="229">
        <f>ROUND(E170*U170,2)</f>
        <v>2.33</v>
      </c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4" t="s">
        <v>620</v>
      </c>
      <c r="D171" s="231"/>
      <c r="E171" s="232">
        <v>10</v>
      </c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185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46">
        <v>67</v>
      </c>
      <c r="B172" s="247" t="s">
        <v>514</v>
      </c>
      <c r="C172" s="263" t="s">
        <v>515</v>
      </c>
      <c r="D172" s="248" t="s">
        <v>356</v>
      </c>
      <c r="E172" s="249">
        <v>1</v>
      </c>
      <c r="F172" s="250"/>
      <c r="G172" s="251">
        <f>ROUND(E172*F172,2)</f>
        <v>0</v>
      </c>
      <c r="H172" s="230"/>
      <c r="I172" s="229">
        <f>ROUND(E172*H172,2)</f>
        <v>0</v>
      </c>
      <c r="J172" s="230"/>
      <c r="K172" s="229">
        <f>ROUND(E172*J172,2)</f>
        <v>0</v>
      </c>
      <c r="L172" s="229">
        <v>21</v>
      </c>
      <c r="M172" s="229">
        <f>G172*(1+L172/100)</f>
        <v>0</v>
      </c>
      <c r="N172" s="229">
        <v>0</v>
      </c>
      <c r="O172" s="229">
        <f>ROUND(E172*N172,2)</f>
        <v>0</v>
      </c>
      <c r="P172" s="229">
        <v>4.0000000000000001E-3</v>
      </c>
      <c r="Q172" s="229">
        <f>ROUND(E172*P172,2)</f>
        <v>0</v>
      </c>
      <c r="R172" s="229"/>
      <c r="S172" s="229" t="s">
        <v>181</v>
      </c>
      <c r="T172" s="229" t="s">
        <v>182</v>
      </c>
      <c r="U172" s="229">
        <v>0.17400000000000002</v>
      </c>
      <c r="V172" s="229">
        <f>ROUND(E172*U172,2)</f>
        <v>0.17</v>
      </c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27"/>
      <c r="B173" s="228"/>
      <c r="C173" s="264" t="s">
        <v>621</v>
      </c>
      <c r="D173" s="231"/>
      <c r="E173" s="232">
        <v>1</v>
      </c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46">
        <v>68</v>
      </c>
      <c r="B174" s="247" t="s">
        <v>517</v>
      </c>
      <c r="C174" s="263" t="s">
        <v>518</v>
      </c>
      <c r="D174" s="248" t="s">
        <v>356</v>
      </c>
      <c r="E174" s="249">
        <v>1</v>
      </c>
      <c r="F174" s="250"/>
      <c r="G174" s="251">
        <f>ROUND(E174*F174,2)</f>
        <v>0</v>
      </c>
      <c r="H174" s="230"/>
      <c r="I174" s="229">
        <f>ROUND(E174*H174,2)</f>
        <v>0</v>
      </c>
      <c r="J174" s="230"/>
      <c r="K174" s="229">
        <f>ROUND(E174*J174,2)</f>
        <v>0</v>
      </c>
      <c r="L174" s="229">
        <v>21</v>
      </c>
      <c r="M174" s="229">
        <f>G174*(1+L174/100)</f>
        <v>0</v>
      </c>
      <c r="N174" s="229">
        <v>0</v>
      </c>
      <c r="O174" s="229">
        <f>ROUND(E174*N174,2)</f>
        <v>0</v>
      </c>
      <c r="P174" s="229">
        <v>0</v>
      </c>
      <c r="Q174" s="229">
        <f>ROUND(E174*P174,2)</f>
        <v>0</v>
      </c>
      <c r="R174" s="229"/>
      <c r="S174" s="229" t="s">
        <v>181</v>
      </c>
      <c r="T174" s="229" t="s">
        <v>182</v>
      </c>
      <c r="U174" s="229">
        <v>0.25</v>
      </c>
      <c r="V174" s="229">
        <f>ROUND(E174*U174,2)</f>
        <v>0.25</v>
      </c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27"/>
      <c r="B175" s="228"/>
      <c r="C175" s="264" t="s">
        <v>622</v>
      </c>
      <c r="D175" s="231"/>
      <c r="E175" s="232">
        <v>1</v>
      </c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6">
        <v>69</v>
      </c>
      <c r="B176" s="247" t="s">
        <v>623</v>
      </c>
      <c r="C176" s="263" t="s">
        <v>624</v>
      </c>
      <c r="D176" s="248" t="s">
        <v>207</v>
      </c>
      <c r="E176" s="249">
        <v>29.5</v>
      </c>
      <c r="F176" s="250"/>
      <c r="G176" s="251">
        <f>ROUND(E176*F176,2)</f>
        <v>0</v>
      </c>
      <c r="H176" s="230"/>
      <c r="I176" s="229">
        <f>ROUND(E176*H176,2)</f>
        <v>0</v>
      </c>
      <c r="J176" s="230"/>
      <c r="K176" s="229">
        <f>ROUND(E176*J176,2)</f>
        <v>0</v>
      </c>
      <c r="L176" s="229">
        <v>21</v>
      </c>
      <c r="M176" s="229">
        <f>G176*(1+L176/100)</f>
        <v>0</v>
      </c>
      <c r="N176" s="229">
        <v>0</v>
      </c>
      <c r="O176" s="229">
        <f>ROUND(E176*N176,2)</f>
        <v>0</v>
      </c>
      <c r="P176" s="229">
        <v>4.6000000000000001E-4</v>
      </c>
      <c r="Q176" s="229">
        <f>ROUND(E176*P176,2)</f>
        <v>0.01</v>
      </c>
      <c r="R176" s="229"/>
      <c r="S176" s="229" t="s">
        <v>181</v>
      </c>
      <c r="T176" s="229" t="s">
        <v>182</v>
      </c>
      <c r="U176" s="229">
        <v>0.9</v>
      </c>
      <c r="V176" s="229">
        <f>ROUND(E176*U176,2)</f>
        <v>26.55</v>
      </c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27"/>
      <c r="B177" s="228"/>
      <c r="C177" s="264" t="s">
        <v>625</v>
      </c>
      <c r="D177" s="231"/>
      <c r="E177" s="232">
        <v>29.5</v>
      </c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33.75" outlineLevel="1" x14ac:dyDescent="0.2">
      <c r="A178" s="246">
        <v>70</v>
      </c>
      <c r="B178" s="247" t="s">
        <v>396</v>
      </c>
      <c r="C178" s="263" t="s">
        <v>397</v>
      </c>
      <c r="D178" s="248" t="s">
        <v>207</v>
      </c>
      <c r="E178" s="249">
        <v>441</v>
      </c>
      <c r="F178" s="250"/>
      <c r="G178" s="251">
        <f>ROUND(E178*F178,2)</f>
        <v>0</v>
      </c>
      <c r="H178" s="230"/>
      <c r="I178" s="229">
        <f>ROUND(E178*H178,2)</f>
        <v>0</v>
      </c>
      <c r="J178" s="230"/>
      <c r="K178" s="229">
        <f>ROUND(E178*J178,2)</f>
        <v>0</v>
      </c>
      <c r="L178" s="229">
        <v>21</v>
      </c>
      <c r="M178" s="229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181</v>
      </c>
      <c r="T178" s="229" t="s">
        <v>182</v>
      </c>
      <c r="U178" s="229">
        <v>9.0000000000000011E-2</v>
      </c>
      <c r="V178" s="229">
        <f>ROUND(E178*U178,2)</f>
        <v>39.69</v>
      </c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183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64" t="s">
        <v>626</v>
      </c>
      <c r="D179" s="231"/>
      <c r="E179" s="232">
        <v>149.20000000000002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627</v>
      </c>
      <c r="D180" s="231"/>
      <c r="E180" s="232">
        <v>90.600000000000009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4" t="s">
        <v>628</v>
      </c>
      <c r="D181" s="231"/>
      <c r="E181" s="232">
        <v>145.9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64" t="s">
        <v>629</v>
      </c>
      <c r="D182" s="231"/>
      <c r="E182" s="232">
        <v>1.8</v>
      </c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5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4" t="s">
        <v>630</v>
      </c>
      <c r="D183" s="231"/>
      <c r="E183" s="232">
        <v>10.4</v>
      </c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5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64" t="s">
        <v>631</v>
      </c>
      <c r="D184" s="231"/>
      <c r="E184" s="232">
        <v>43.1</v>
      </c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46">
        <v>71</v>
      </c>
      <c r="B185" s="247" t="s">
        <v>399</v>
      </c>
      <c r="C185" s="263" t="s">
        <v>400</v>
      </c>
      <c r="D185" s="248" t="s">
        <v>180</v>
      </c>
      <c r="E185" s="249">
        <v>159.60000000000002</v>
      </c>
      <c r="F185" s="250"/>
      <c r="G185" s="251">
        <f>ROUND(E185*F185,2)</f>
        <v>0</v>
      </c>
      <c r="H185" s="230"/>
      <c r="I185" s="229">
        <f>ROUND(E185*H185,2)</f>
        <v>0</v>
      </c>
      <c r="J185" s="230"/>
      <c r="K185" s="229">
        <f>ROUND(E185*J185,2)</f>
        <v>0</v>
      </c>
      <c r="L185" s="229">
        <v>21</v>
      </c>
      <c r="M185" s="229">
        <f>G185*(1+L185/100)</f>
        <v>0</v>
      </c>
      <c r="N185" s="229">
        <v>0</v>
      </c>
      <c r="O185" s="229">
        <f>ROUND(E185*N185,2)</f>
        <v>0</v>
      </c>
      <c r="P185" s="229">
        <v>0</v>
      </c>
      <c r="Q185" s="229">
        <f>ROUND(E185*P185,2)</f>
        <v>0</v>
      </c>
      <c r="R185" s="229"/>
      <c r="S185" s="229" t="s">
        <v>181</v>
      </c>
      <c r="T185" s="229" t="s">
        <v>182</v>
      </c>
      <c r="U185" s="229">
        <v>0.1</v>
      </c>
      <c r="V185" s="229">
        <f>ROUND(E185*U185,2)</f>
        <v>15.96</v>
      </c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4" t="s">
        <v>626</v>
      </c>
      <c r="D186" s="231"/>
      <c r="E186" s="232">
        <v>149.20000000000002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5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27"/>
      <c r="B187" s="228"/>
      <c r="C187" s="264" t="s">
        <v>630</v>
      </c>
      <c r="D187" s="231"/>
      <c r="E187" s="232">
        <v>10.4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40" t="s">
        <v>176</v>
      </c>
      <c r="B188" s="241" t="s">
        <v>126</v>
      </c>
      <c r="C188" s="262" t="s">
        <v>127</v>
      </c>
      <c r="D188" s="242"/>
      <c r="E188" s="243"/>
      <c r="F188" s="244"/>
      <c r="G188" s="245">
        <f>SUMIF(AG189:AG189,"&lt;&gt;NOR",G189:G189)</f>
        <v>0</v>
      </c>
      <c r="H188" s="239"/>
      <c r="I188" s="239">
        <f>SUM(I189:I189)</f>
        <v>0</v>
      </c>
      <c r="J188" s="239"/>
      <c r="K188" s="239">
        <f>SUM(K189:K189)</f>
        <v>0</v>
      </c>
      <c r="L188" s="239"/>
      <c r="M188" s="239">
        <f>SUM(M189:M189)</f>
        <v>0</v>
      </c>
      <c r="N188" s="239"/>
      <c r="O188" s="239">
        <f>SUM(O189:O189)</f>
        <v>0</v>
      </c>
      <c r="P188" s="239"/>
      <c r="Q188" s="239">
        <f>SUM(Q189:Q189)</f>
        <v>0</v>
      </c>
      <c r="R188" s="239"/>
      <c r="S188" s="239"/>
      <c r="T188" s="239"/>
      <c r="U188" s="239"/>
      <c r="V188" s="239">
        <f>SUM(V189:V189)</f>
        <v>93.38</v>
      </c>
      <c r="W188" s="239"/>
      <c r="AG188" t="s">
        <v>177</v>
      </c>
    </row>
    <row r="189" spans="1:60" ht="22.5" outlineLevel="1" x14ac:dyDescent="0.2">
      <c r="A189" s="255">
        <v>72</v>
      </c>
      <c r="B189" s="256" t="s">
        <v>402</v>
      </c>
      <c r="C189" s="271" t="s">
        <v>403</v>
      </c>
      <c r="D189" s="257" t="s">
        <v>404</v>
      </c>
      <c r="E189" s="258">
        <v>239.44556</v>
      </c>
      <c r="F189" s="259"/>
      <c r="G189" s="260">
        <f>ROUND(E189*F189,2)</f>
        <v>0</v>
      </c>
      <c r="H189" s="230"/>
      <c r="I189" s="229">
        <f>ROUND(E189*H189,2)</f>
        <v>0</v>
      </c>
      <c r="J189" s="230"/>
      <c r="K189" s="229">
        <f>ROUND(E189*J189,2)</f>
        <v>0</v>
      </c>
      <c r="L189" s="229">
        <v>21</v>
      </c>
      <c r="M189" s="229">
        <f>G189*(1+L189/100)</f>
        <v>0</v>
      </c>
      <c r="N189" s="229">
        <v>0</v>
      </c>
      <c r="O189" s="229">
        <f>ROUND(E189*N189,2)</f>
        <v>0</v>
      </c>
      <c r="P189" s="229">
        <v>0</v>
      </c>
      <c r="Q189" s="229">
        <f>ROUND(E189*P189,2)</f>
        <v>0</v>
      </c>
      <c r="R189" s="229"/>
      <c r="S189" s="229" t="s">
        <v>181</v>
      </c>
      <c r="T189" s="229" t="s">
        <v>182</v>
      </c>
      <c r="U189" s="229">
        <v>0.39</v>
      </c>
      <c r="V189" s="229">
        <f>ROUND(E189*U189,2)</f>
        <v>93.38</v>
      </c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405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">
      <c r="A190" s="240" t="s">
        <v>176</v>
      </c>
      <c r="B190" s="241" t="s">
        <v>128</v>
      </c>
      <c r="C190" s="262" t="s">
        <v>129</v>
      </c>
      <c r="D190" s="242"/>
      <c r="E190" s="243"/>
      <c r="F190" s="244"/>
      <c r="G190" s="245">
        <f>SUMIF(AG191:AG198,"&lt;&gt;NOR",G191:G198)</f>
        <v>0</v>
      </c>
      <c r="H190" s="239"/>
      <c r="I190" s="239">
        <f>SUM(I191:I198)</f>
        <v>0</v>
      </c>
      <c r="J190" s="239"/>
      <c r="K190" s="239">
        <f>SUM(K191:K198)</f>
        <v>0</v>
      </c>
      <c r="L190" s="239"/>
      <c r="M190" s="239">
        <f>SUM(M191:M198)</f>
        <v>0</v>
      </c>
      <c r="N190" s="239"/>
      <c r="O190" s="239">
        <f>SUM(O191:O198)</f>
        <v>0.01</v>
      </c>
      <c r="P190" s="239"/>
      <c r="Q190" s="239">
        <f>SUM(Q191:Q198)</f>
        <v>0</v>
      </c>
      <c r="R190" s="239"/>
      <c r="S190" s="239"/>
      <c r="T190" s="239"/>
      <c r="U190" s="239"/>
      <c r="V190" s="239">
        <f>SUM(V191:V198)</f>
        <v>2.4499999999999997</v>
      </c>
      <c r="W190" s="239"/>
      <c r="AG190" t="s">
        <v>177</v>
      </c>
    </row>
    <row r="191" spans="1:60" ht="22.5" outlineLevel="1" x14ac:dyDescent="0.2">
      <c r="A191" s="246">
        <v>73</v>
      </c>
      <c r="B191" s="247" t="s">
        <v>406</v>
      </c>
      <c r="C191" s="263" t="s">
        <v>407</v>
      </c>
      <c r="D191" s="248" t="s">
        <v>180</v>
      </c>
      <c r="E191" s="249">
        <v>9.4</v>
      </c>
      <c r="F191" s="250"/>
      <c r="G191" s="251">
        <f>ROUND(E191*F191,2)</f>
        <v>0</v>
      </c>
      <c r="H191" s="230"/>
      <c r="I191" s="229">
        <f>ROUND(E191*H191,2)</f>
        <v>0</v>
      </c>
      <c r="J191" s="230"/>
      <c r="K191" s="229">
        <f>ROUND(E191*J191,2)</f>
        <v>0</v>
      </c>
      <c r="L191" s="229">
        <v>21</v>
      </c>
      <c r="M191" s="229">
        <f>G191*(1+L191/100)</f>
        <v>0</v>
      </c>
      <c r="N191" s="229">
        <v>6.3000000000000003E-4</v>
      </c>
      <c r="O191" s="229">
        <f>ROUND(E191*N191,2)</f>
        <v>0.01</v>
      </c>
      <c r="P191" s="229">
        <v>0</v>
      </c>
      <c r="Q191" s="229">
        <f>ROUND(E191*P191,2)</f>
        <v>0</v>
      </c>
      <c r="R191" s="229"/>
      <c r="S191" s="229" t="s">
        <v>181</v>
      </c>
      <c r="T191" s="229" t="s">
        <v>182</v>
      </c>
      <c r="U191" s="229">
        <v>0.16</v>
      </c>
      <c r="V191" s="229">
        <f>ROUND(E191*U191,2)</f>
        <v>1.5</v>
      </c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7"/>
      <c r="B192" s="228"/>
      <c r="C192" s="264" t="s">
        <v>632</v>
      </c>
      <c r="D192" s="231"/>
      <c r="E192" s="232">
        <v>9.4</v>
      </c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1" x14ac:dyDescent="0.2">
      <c r="A193" s="246">
        <v>74</v>
      </c>
      <c r="B193" s="247" t="s">
        <v>409</v>
      </c>
      <c r="C193" s="263" t="s">
        <v>410</v>
      </c>
      <c r="D193" s="248" t="s">
        <v>207</v>
      </c>
      <c r="E193" s="249">
        <v>9.4</v>
      </c>
      <c r="F193" s="250"/>
      <c r="G193" s="251">
        <f>ROUND(E193*F193,2)</f>
        <v>0</v>
      </c>
      <c r="H193" s="230"/>
      <c r="I193" s="229">
        <f>ROUND(E193*H193,2)</f>
        <v>0</v>
      </c>
      <c r="J193" s="230"/>
      <c r="K193" s="229">
        <f>ROUND(E193*J193,2)</f>
        <v>0</v>
      </c>
      <c r="L193" s="229">
        <v>21</v>
      </c>
      <c r="M193" s="229">
        <f>G193*(1+L193/100)</f>
        <v>0</v>
      </c>
      <c r="N193" s="229">
        <v>3.3000000000000005E-4</v>
      </c>
      <c r="O193" s="229">
        <f>ROUND(E193*N193,2)</f>
        <v>0</v>
      </c>
      <c r="P193" s="229">
        <v>0</v>
      </c>
      <c r="Q193" s="229">
        <f>ROUND(E193*P193,2)</f>
        <v>0</v>
      </c>
      <c r="R193" s="229"/>
      <c r="S193" s="229" t="s">
        <v>181</v>
      </c>
      <c r="T193" s="229" t="s">
        <v>182</v>
      </c>
      <c r="U193" s="229">
        <v>0.1</v>
      </c>
      <c r="V193" s="229">
        <f>ROUND(E193*U193,2)</f>
        <v>0.94</v>
      </c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64" t="s">
        <v>633</v>
      </c>
      <c r="D194" s="231"/>
      <c r="E194" s="232">
        <v>9.4</v>
      </c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6">
        <v>75</v>
      </c>
      <c r="B195" s="247" t="s">
        <v>412</v>
      </c>
      <c r="C195" s="263" t="s">
        <v>413</v>
      </c>
      <c r="D195" s="248" t="s">
        <v>404</v>
      </c>
      <c r="E195" s="249">
        <v>9.0200000000000002E-3</v>
      </c>
      <c r="F195" s="250"/>
      <c r="G195" s="251">
        <f>ROUND(E195*F195,2)</f>
        <v>0</v>
      </c>
      <c r="H195" s="230"/>
      <c r="I195" s="229">
        <f>ROUND(E195*H195,2)</f>
        <v>0</v>
      </c>
      <c r="J195" s="230"/>
      <c r="K195" s="229">
        <f>ROUND(E195*J195,2)</f>
        <v>0</v>
      </c>
      <c r="L195" s="229">
        <v>21</v>
      </c>
      <c r="M195" s="229">
        <f>G195*(1+L195/100)</f>
        <v>0</v>
      </c>
      <c r="N195" s="229">
        <v>0</v>
      </c>
      <c r="O195" s="229">
        <f>ROUND(E195*N195,2)</f>
        <v>0</v>
      </c>
      <c r="P195" s="229">
        <v>0</v>
      </c>
      <c r="Q195" s="229">
        <f>ROUND(E195*P195,2)</f>
        <v>0</v>
      </c>
      <c r="R195" s="229"/>
      <c r="S195" s="229" t="s">
        <v>181</v>
      </c>
      <c r="T195" s="229" t="s">
        <v>182</v>
      </c>
      <c r="U195" s="229">
        <v>1.5670000000000002</v>
      </c>
      <c r="V195" s="229">
        <f>ROUND(E195*U195,2)</f>
        <v>0.01</v>
      </c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414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64" t="s">
        <v>415</v>
      </c>
      <c r="D196" s="231"/>
      <c r="E196" s="232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64" t="s">
        <v>634</v>
      </c>
      <c r="D197" s="231"/>
      <c r="E197" s="232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185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7"/>
      <c r="B198" s="228"/>
      <c r="C198" s="264" t="s">
        <v>635</v>
      </c>
      <c r="D198" s="231"/>
      <c r="E198" s="232">
        <v>0.01</v>
      </c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40" t="s">
        <v>176</v>
      </c>
      <c r="B199" s="241" t="s">
        <v>147</v>
      </c>
      <c r="C199" s="262" t="s">
        <v>148</v>
      </c>
      <c r="D199" s="242"/>
      <c r="E199" s="243"/>
      <c r="F199" s="244"/>
      <c r="G199" s="245">
        <f>SUMIF(AG200:AG216,"&lt;&gt;NOR",G200:G216)</f>
        <v>0</v>
      </c>
      <c r="H199" s="239"/>
      <c r="I199" s="239">
        <f>SUM(I200:I216)</f>
        <v>0</v>
      </c>
      <c r="J199" s="239"/>
      <c r="K199" s="239">
        <f>SUM(K200:K216)</f>
        <v>0</v>
      </c>
      <c r="L199" s="239"/>
      <c r="M199" s="239">
        <f>SUM(M200:M216)</f>
        <v>0</v>
      </c>
      <c r="N199" s="239"/>
      <c r="O199" s="239">
        <f>SUM(O200:O216)</f>
        <v>0</v>
      </c>
      <c r="P199" s="239"/>
      <c r="Q199" s="239">
        <f>SUM(Q200:Q216)</f>
        <v>0</v>
      </c>
      <c r="R199" s="239"/>
      <c r="S199" s="239"/>
      <c r="T199" s="239"/>
      <c r="U199" s="239"/>
      <c r="V199" s="239">
        <f>SUM(V200:V216)</f>
        <v>11.53</v>
      </c>
      <c r="W199" s="239"/>
      <c r="AG199" t="s">
        <v>177</v>
      </c>
    </row>
    <row r="200" spans="1:60" outlineLevel="1" x14ac:dyDescent="0.2">
      <c r="A200" s="246">
        <v>76</v>
      </c>
      <c r="B200" s="247" t="s">
        <v>418</v>
      </c>
      <c r="C200" s="263" t="s">
        <v>419</v>
      </c>
      <c r="D200" s="248" t="s">
        <v>404</v>
      </c>
      <c r="E200" s="249">
        <v>902.34830000000011</v>
      </c>
      <c r="F200" s="250"/>
      <c r="G200" s="251">
        <f>ROUND(E200*F200,2)</f>
        <v>0</v>
      </c>
      <c r="H200" s="230"/>
      <c r="I200" s="229">
        <f>ROUND(E200*H200,2)</f>
        <v>0</v>
      </c>
      <c r="J200" s="230"/>
      <c r="K200" s="229">
        <f>ROUND(E200*J200,2)</f>
        <v>0</v>
      </c>
      <c r="L200" s="229">
        <v>21</v>
      </c>
      <c r="M200" s="229">
        <f>G200*(1+L200/100)</f>
        <v>0</v>
      </c>
      <c r="N200" s="229">
        <v>0</v>
      </c>
      <c r="O200" s="229">
        <f>ROUND(E200*N200,2)</f>
        <v>0</v>
      </c>
      <c r="P200" s="229">
        <v>0</v>
      </c>
      <c r="Q200" s="229">
        <f>ROUND(E200*P200,2)</f>
        <v>0</v>
      </c>
      <c r="R200" s="229"/>
      <c r="S200" s="229" t="s">
        <v>181</v>
      </c>
      <c r="T200" s="229" t="s">
        <v>182</v>
      </c>
      <c r="U200" s="229">
        <v>0</v>
      </c>
      <c r="V200" s="229">
        <f>ROUND(E200*U200,2)</f>
        <v>0</v>
      </c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/>
      <c r="B201" s="228"/>
      <c r="C201" s="264" t="s">
        <v>636</v>
      </c>
      <c r="D201" s="231"/>
      <c r="E201" s="232">
        <v>1152.7800000000002</v>
      </c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4" t="s">
        <v>637</v>
      </c>
      <c r="D202" s="231"/>
      <c r="E202" s="232">
        <v>-250.42999999999998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6">
        <v>77</v>
      </c>
      <c r="B203" s="247" t="s">
        <v>423</v>
      </c>
      <c r="C203" s="263" t="s">
        <v>424</v>
      </c>
      <c r="D203" s="248" t="s">
        <v>404</v>
      </c>
      <c r="E203" s="249">
        <v>250.43260000000001</v>
      </c>
      <c r="F203" s="250"/>
      <c r="G203" s="251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0</v>
      </c>
      <c r="O203" s="229">
        <f>ROUND(E203*N203,2)</f>
        <v>0</v>
      </c>
      <c r="P203" s="229">
        <v>0</v>
      </c>
      <c r="Q203" s="229">
        <f>ROUND(E203*P203,2)</f>
        <v>0</v>
      </c>
      <c r="R203" s="229"/>
      <c r="S203" s="229" t="s">
        <v>181</v>
      </c>
      <c r="T203" s="229" t="s">
        <v>182</v>
      </c>
      <c r="U203" s="229">
        <v>0</v>
      </c>
      <c r="V203" s="229">
        <f>ROUND(E203*U203,2)</f>
        <v>0</v>
      </c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183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4" t="s">
        <v>638</v>
      </c>
      <c r="D204" s="231"/>
      <c r="E204" s="232">
        <v>3.9200000000000004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7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64" t="s">
        <v>639</v>
      </c>
      <c r="D205" s="231"/>
      <c r="E205" s="232">
        <v>47.720000000000006</v>
      </c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185</v>
      </c>
      <c r="AH205" s="210">
        <v>7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4" t="s">
        <v>640</v>
      </c>
      <c r="D206" s="231"/>
      <c r="E206" s="232">
        <v>122.34</v>
      </c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185</v>
      </c>
      <c r="AH206" s="210">
        <v>7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27"/>
      <c r="B207" s="228"/>
      <c r="C207" s="264" t="s">
        <v>641</v>
      </c>
      <c r="D207" s="231"/>
      <c r="E207" s="232">
        <v>76.460000000000008</v>
      </c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185</v>
      </c>
      <c r="AH207" s="210">
        <v>7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46">
        <v>78</v>
      </c>
      <c r="B208" s="247" t="s">
        <v>428</v>
      </c>
      <c r="C208" s="263" t="s">
        <v>429</v>
      </c>
      <c r="D208" s="248" t="s">
        <v>404</v>
      </c>
      <c r="E208" s="249">
        <v>1152.7809000000002</v>
      </c>
      <c r="F208" s="250"/>
      <c r="G208" s="251">
        <f>ROUND(E208*F208,2)</f>
        <v>0</v>
      </c>
      <c r="H208" s="230"/>
      <c r="I208" s="229">
        <f>ROUND(E208*H208,2)</f>
        <v>0</v>
      </c>
      <c r="J208" s="230"/>
      <c r="K208" s="229">
        <f>ROUND(E208*J208,2)</f>
        <v>0</v>
      </c>
      <c r="L208" s="229">
        <v>21</v>
      </c>
      <c r="M208" s="229">
        <f>G208*(1+L208/100)</f>
        <v>0</v>
      </c>
      <c r="N208" s="229">
        <v>0</v>
      </c>
      <c r="O208" s="229">
        <f>ROUND(E208*N208,2)</f>
        <v>0</v>
      </c>
      <c r="P208" s="229">
        <v>0</v>
      </c>
      <c r="Q208" s="229">
        <f>ROUND(E208*P208,2)</f>
        <v>0</v>
      </c>
      <c r="R208" s="229"/>
      <c r="S208" s="229" t="s">
        <v>181</v>
      </c>
      <c r="T208" s="229" t="s">
        <v>182</v>
      </c>
      <c r="U208" s="229">
        <v>0.01</v>
      </c>
      <c r="V208" s="229">
        <f>ROUND(E208*U208,2)</f>
        <v>11.53</v>
      </c>
      <c r="W208" s="229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430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27"/>
      <c r="B209" s="228"/>
      <c r="C209" s="265" t="s">
        <v>245</v>
      </c>
      <c r="D209" s="252"/>
      <c r="E209" s="252"/>
      <c r="F209" s="252"/>
      <c r="G209" s="252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219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27"/>
      <c r="B210" s="228"/>
      <c r="C210" s="264" t="s">
        <v>431</v>
      </c>
      <c r="D210" s="231"/>
      <c r="E210" s="232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185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7"/>
      <c r="B211" s="228"/>
      <c r="C211" s="264" t="s">
        <v>642</v>
      </c>
      <c r="D211" s="231"/>
      <c r="E211" s="232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27"/>
      <c r="B212" s="228"/>
      <c r="C212" s="264" t="s">
        <v>643</v>
      </c>
      <c r="D212" s="231"/>
      <c r="E212" s="232">
        <v>1152.7809000000002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185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46">
        <v>79</v>
      </c>
      <c r="B213" s="247" t="s">
        <v>434</v>
      </c>
      <c r="C213" s="263" t="s">
        <v>435</v>
      </c>
      <c r="D213" s="248" t="s">
        <v>404</v>
      </c>
      <c r="E213" s="249">
        <v>16138.932560000001</v>
      </c>
      <c r="F213" s="250"/>
      <c r="G213" s="251">
        <f>ROUND(E213*F213,2)</f>
        <v>0</v>
      </c>
      <c r="H213" s="230"/>
      <c r="I213" s="229">
        <f>ROUND(E213*H213,2)</f>
        <v>0</v>
      </c>
      <c r="J213" s="230"/>
      <c r="K213" s="229">
        <f>ROUND(E213*J213,2)</f>
        <v>0</v>
      </c>
      <c r="L213" s="229">
        <v>21</v>
      </c>
      <c r="M213" s="229">
        <f>G213*(1+L213/100)</f>
        <v>0</v>
      </c>
      <c r="N213" s="229">
        <v>0</v>
      </c>
      <c r="O213" s="229">
        <f>ROUND(E213*N213,2)</f>
        <v>0</v>
      </c>
      <c r="P213" s="229">
        <v>0</v>
      </c>
      <c r="Q213" s="229">
        <f>ROUND(E213*P213,2)</f>
        <v>0</v>
      </c>
      <c r="R213" s="229"/>
      <c r="S213" s="229" t="s">
        <v>181</v>
      </c>
      <c r="T213" s="229" t="s">
        <v>182</v>
      </c>
      <c r="U213" s="229">
        <v>0</v>
      </c>
      <c r="V213" s="229">
        <f>ROUND(E213*U213,2)</f>
        <v>0</v>
      </c>
      <c r="W213" s="229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430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27"/>
      <c r="B214" s="228"/>
      <c r="C214" s="264" t="s">
        <v>431</v>
      </c>
      <c r="D214" s="231"/>
      <c r="E214" s="232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7"/>
      <c r="B215" s="228"/>
      <c r="C215" s="264" t="s">
        <v>642</v>
      </c>
      <c r="D215" s="231"/>
      <c r="E215" s="232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185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27"/>
      <c r="B216" s="228"/>
      <c r="C216" s="264" t="s">
        <v>644</v>
      </c>
      <c r="D216" s="231"/>
      <c r="E216" s="232">
        <v>16138.932560000001</v>
      </c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185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x14ac:dyDescent="0.2">
      <c r="A217" s="5"/>
      <c r="B217" s="6"/>
      <c r="C217" s="272"/>
      <c r="D217" s="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AE217">
        <v>15</v>
      </c>
      <c r="AF217">
        <v>21</v>
      </c>
    </row>
    <row r="218" spans="1:60" x14ac:dyDescent="0.2">
      <c r="A218" s="213"/>
      <c r="B218" s="214" t="s">
        <v>31</v>
      </c>
      <c r="C218" s="273"/>
      <c r="D218" s="215"/>
      <c r="E218" s="216"/>
      <c r="F218" s="216"/>
      <c r="G218" s="261">
        <f>G8+G75+G80+G140+G145+G166+G188+G190+G199</f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AE218">
        <f>SUMIF(L7:L216,AE217,G7:G216)</f>
        <v>0</v>
      </c>
      <c r="AF218">
        <f>SUMIF(L7:L216,AF217,G7:G216)</f>
        <v>0</v>
      </c>
      <c r="AG218" t="s">
        <v>437</v>
      </c>
    </row>
    <row r="219" spans="1:60" x14ac:dyDescent="0.2">
      <c r="A219" s="5"/>
      <c r="B219" s="6"/>
      <c r="C219" s="272"/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60" x14ac:dyDescent="0.2">
      <c r="A220" s="5"/>
      <c r="B220" s="6"/>
      <c r="C220" s="272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60" x14ac:dyDescent="0.2">
      <c r="A221" s="217" t="s">
        <v>438</v>
      </c>
      <c r="B221" s="217"/>
      <c r="C221" s="274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60" x14ac:dyDescent="0.2">
      <c r="A222" s="218"/>
      <c r="B222" s="219"/>
      <c r="C222" s="275"/>
      <c r="D222" s="219"/>
      <c r="E222" s="219"/>
      <c r="F222" s="219"/>
      <c r="G222" s="22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AG222" t="s">
        <v>439</v>
      </c>
    </row>
    <row r="223" spans="1:60" x14ac:dyDescent="0.2">
      <c r="A223" s="221"/>
      <c r="B223" s="222"/>
      <c r="C223" s="276"/>
      <c r="D223" s="222"/>
      <c r="E223" s="222"/>
      <c r="F223" s="222"/>
      <c r="G223" s="22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60" x14ac:dyDescent="0.2">
      <c r="A224" s="221"/>
      <c r="B224" s="222"/>
      <c r="C224" s="276"/>
      <c r="D224" s="222"/>
      <c r="E224" s="222"/>
      <c r="F224" s="222"/>
      <c r="G224" s="22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33" x14ac:dyDescent="0.2">
      <c r="A225" s="221"/>
      <c r="B225" s="222"/>
      <c r="C225" s="276"/>
      <c r="D225" s="222"/>
      <c r="E225" s="222"/>
      <c r="F225" s="222"/>
      <c r="G225" s="22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33" x14ac:dyDescent="0.2">
      <c r="A226" s="224"/>
      <c r="B226" s="225"/>
      <c r="C226" s="277"/>
      <c r="D226" s="225"/>
      <c r="E226" s="225"/>
      <c r="F226" s="225"/>
      <c r="G226" s="22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33" x14ac:dyDescent="0.2">
      <c r="A227" s="5"/>
      <c r="B227" s="6"/>
      <c r="C227" s="272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33" x14ac:dyDescent="0.2">
      <c r="C228" s="278"/>
      <c r="D228" s="194"/>
      <c r="AG228" t="s">
        <v>440</v>
      </c>
    </row>
    <row r="229" spans="1:33" x14ac:dyDescent="0.2">
      <c r="D229" s="194"/>
    </row>
    <row r="230" spans="1:33" x14ac:dyDescent="0.2">
      <c r="D230" s="194"/>
    </row>
    <row r="231" spans="1:33" x14ac:dyDescent="0.2">
      <c r="D231" s="194"/>
    </row>
    <row r="232" spans="1:33" x14ac:dyDescent="0.2">
      <c r="D232" s="194"/>
    </row>
    <row r="233" spans="1:33" x14ac:dyDescent="0.2">
      <c r="D233" s="194"/>
    </row>
    <row r="234" spans="1:33" x14ac:dyDescent="0.2">
      <c r="D234" s="194"/>
    </row>
    <row r="235" spans="1:33" x14ac:dyDescent="0.2">
      <c r="D235" s="194"/>
    </row>
    <row r="236" spans="1:33" x14ac:dyDescent="0.2">
      <c r="D236" s="194"/>
    </row>
    <row r="237" spans="1:33" x14ac:dyDescent="0.2">
      <c r="D237" s="194"/>
    </row>
    <row r="238" spans="1:33" x14ac:dyDescent="0.2">
      <c r="D238" s="194"/>
    </row>
    <row r="239" spans="1:33" x14ac:dyDescent="0.2">
      <c r="D239" s="194"/>
    </row>
    <row r="240" spans="1:33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8">
    <mergeCell ref="C168:G168"/>
    <mergeCell ref="C209:G209"/>
    <mergeCell ref="C58:G58"/>
    <mergeCell ref="C59:G59"/>
    <mergeCell ref="C60:G60"/>
    <mergeCell ref="C61:G61"/>
    <mergeCell ref="C62:G62"/>
    <mergeCell ref="C65:G65"/>
    <mergeCell ref="A1:G1"/>
    <mergeCell ref="C2:G2"/>
    <mergeCell ref="C3:G3"/>
    <mergeCell ref="C4:G4"/>
    <mergeCell ref="A221:C221"/>
    <mergeCell ref="A222:G226"/>
    <mergeCell ref="C47:G47"/>
    <mergeCell ref="C50:G50"/>
    <mergeCell ref="C53:G53"/>
    <mergeCell ref="C55:G5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65</v>
      </c>
      <c r="C3" s="199" t="s">
        <v>66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61</v>
      </c>
      <c r="C4" s="202" t="s">
        <v>68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SUMIF(AG9:AG71,"&lt;&gt;NOR",G9:G71)</f>
        <v>0</v>
      </c>
      <c r="H8" s="239"/>
      <c r="I8" s="239">
        <f>SUM(I9:I71)</f>
        <v>0</v>
      </c>
      <c r="J8" s="239"/>
      <c r="K8" s="239">
        <f>SUM(K9:K71)</f>
        <v>0</v>
      </c>
      <c r="L8" s="239"/>
      <c r="M8" s="239">
        <f>SUM(M9:M71)</f>
        <v>0</v>
      </c>
      <c r="N8" s="239"/>
      <c r="O8" s="239">
        <f>SUM(O9:O71)</f>
        <v>41.14</v>
      </c>
      <c r="P8" s="239"/>
      <c r="Q8" s="239">
        <f>SUM(Q9:Q71)</f>
        <v>1195.3599999999999</v>
      </c>
      <c r="R8" s="239"/>
      <c r="S8" s="239"/>
      <c r="T8" s="239"/>
      <c r="U8" s="239"/>
      <c r="V8" s="239">
        <f>SUM(V9:V71)</f>
        <v>439.53999999999991</v>
      </c>
      <c r="W8" s="239"/>
      <c r="AG8" t="s">
        <v>177</v>
      </c>
    </row>
    <row r="9" spans="1:60" ht="33.75" outlineLevel="1" x14ac:dyDescent="0.2">
      <c r="A9" s="246">
        <v>1</v>
      </c>
      <c r="B9" s="247" t="s">
        <v>178</v>
      </c>
      <c r="C9" s="263" t="s">
        <v>441</v>
      </c>
      <c r="D9" s="248" t="s">
        <v>180</v>
      </c>
      <c r="E9" s="249">
        <v>313.3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43.24</v>
      </c>
      <c r="R9" s="229"/>
      <c r="S9" s="229" t="s">
        <v>181</v>
      </c>
      <c r="T9" s="229" t="s">
        <v>182</v>
      </c>
      <c r="U9" s="229">
        <v>0.16</v>
      </c>
      <c r="V9" s="229">
        <f>ROUND(E9*U9,2)</f>
        <v>50.13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4" t="s">
        <v>645</v>
      </c>
      <c r="D10" s="231"/>
      <c r="E10" s="232">
        <v>313.3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46">
        <v>2</v>
      </c>
      <c r="B11" s="247" t="s">
        <v>443</v>
      </c>
      <c r="C11" s="263" t="s">
        <v>444</v>
      </c>
      <c r="D11" s="248" t="s">
        <v>180</v>
      </c>
      <c r="E11" s="249">
        <v>313.3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0.11</v>
      </c>
      <c r="Q11" s="229">
        <f>ROUND(E11*P11,2)</f>
        <v>34.46</v>
      </c>
      <c r="R11" s="229"/>
      <c r="S11" s="229" t="s">
        <v>181</v>
      </c>
      <c r="T11" s="229" t="s">
        <v>182</v>
      </c>
      <c r="U11" s="229">
        <v>1.7500000000000002E-2</v>
      </c>
      <c r="V11" s="229">
        <f>ROUND(E11*U11,2)</f>
        <v>5.48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/>
      <c r="B12" s="228"/>
      <c r="C12" s="264" t="s">
        <v>645</v>
      </c>
      <c r="D12" s="231"/>
      <c r="E12" s="232">
        <v>313.3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6">
        <v>3</v>
      </c>
      <c r="B13" s="247" t="s">
        <v>646</v>
      </c>
      <c r="C13" s="263" t="s">
        <v>647</v>
      </c>
      <c r="D13" s="248" t="s">
        <v>180</v>
      </c>
      <c r="E13" s="249">
        <v>597.6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0.33</v>
      </c>
      <c r="Q13" s="229">
        <f>ROUND(E13*P13,2)</f>
        <v>197.21</v>
      </c>
      <c r="R13" s="229"/>
      <c r="S13" s="229" t="s">
        <v>181</v>
      </c>
      <c r="T13" s="229" t="s">
        <v>182</v>
      </c>
      <c r="U13" s="229">
        <v>6.0000000000000005E-2</v>
      </c>
      <c r="V13" s="229">
        <f>ROUND(E13*U13,2)</f>
        <v>35.86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27"/>
      <c r="B14" s="228"/>
      <c r="C14" s="264" t="s">
        <v>648</v>
      </c>
      <c r="D14" s="231"/>
      <c r="E14" s="232">
        <v>597.6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6">
        <v>4</v>
      </c>
      <c r="B15" s="247" t="s">
        <v>649</v>
      </c>
      <c r="C15" s="263" t="s">
        <v>650</v>
      </c>
      <c r="D15" s="248" t="s">
        <v>180</v>
      </c>
      <c r="E15" s="249">
        <v>313.3</v>
      </c>
      <c r="F15" s="250"/>
      <c r="G15" s="251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0.39600000000000002</v>
      </c>
      <c r="Q15" s="229">
        <f>ROUND(E15*P15,2)</f>
        <v>124.07</v>
      </c>
      <c r="R15" s="229"/>
      <c r="S15" s="229" t="s">
        <v>181</v>
      </c>
      <c r="T15" s="229" t="s">
        <v>182</v>
      </c>
      <c r="U15" s="229">
        <v>6.7800000000000013E-2</v>
      </c>
      <c r="V15" s="229">
        <f>ROUND(E15*U15,2)</f>
        <v>21.24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4" t="s">
        <v>645</v>
      </c>
      <c r="D16" s="231"/>
      <c r="E16" s="232">
        <v>313.3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46">
        <v>5</v>
      </c>
      <c r="B17" s="247" t="s">
        <v>450</v>
      </c>
      <c r="C17" s="263" t="s">
        <v>451</v>
      </c>
      <c r="D17" s="248" t="s">
        <v>180</v>
      </c>
      <c r="E17" s="249">
        <v>466.8</v>
      </c>
      <c r="F17" s="250"/>
      <c r="G17" s="251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0.44</v>
      </c>
      <c r="Q17" s="229">
        <f>ROUND(E17*P17,2)</f>
        <v>205.39</v>
      </c>
      <c r="R17" s="229"/>
      <c r="S17" s="229" t="s">
        <v>181</v>
      </c>
      <c r="T17" s="229" t="s">
        <v>182</v>
      </c>
      <c r="U17" s="229">
        <v>7.3000000000000009E-2</v>
      </c>
      <c r="V17" s="229">
        <f>ROUND(E17*U17,2)</f>
        <v>34.08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7"/>
      <c r="B18" s="228"/>
      <c r="C18" s="264" t="s">
        <v>651</v>
      </c>
      <c r="D18" s="231"/>
      <c r="E18" s="232">
        <v>466.8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6">
        <v>6</v>
      </c>
      <c r="B19" s="247" t="s">
        <v>192</v>
      </c>
      <c r="C19" s="263" t="s">
        <v>454</v>
      </c>
      <c r="D19" s="248" t="s">
        <v>180</v>
      </c>
      <c r="E19" s="249">
        <v>1064.4000000000001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0.11</v>
      </c>
      <c r="Q19" s="229">
        <f>ROUND(E19*P19,2)</f>
        <v>117.08</v>
      </c>
      <c r="R19" s="229"/>
      <c r="S19" s="229" t="s">
        <v>181</v>
      </c>
      <c r="T19" s="229" t="s">
        <v>182</v>
      </c>
      <c r="U19" s="229">
        <v>4.3000000000000003E-2</v>
      </c>
      <c r="V19" s="229">
        <f>ROUND(E19*U19,2)</f>
        <v>45.77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27"/>
      <c r="B20" s="228"/>
      <c r="C20" s="264" t="s">
        <v>651</v>
      </c>
      <c r="D20" s="231"/>
      <c r="E20" s="232">
        <v>466.8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7"/>
      <c r="B21" s="228"/>
      <c r="C21" s="264" t="s">
        <v>648</v>
      </c>
      <c r="D21" s="231"/>
      <c r="E21" s="232">
        <v>597.6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6">
        <v>7</v>
      </c>
      <c r="B22" s="247" t="s">
        <v>195</v>
      </c>
      <c r="C22" s="263" t="s">
        <v>457</v>
      </c>
      <c r="D22" s="248" t="s">
        <v>180</v>
      </c>
      <c r="E22" s="249">
        <v>466.8</v>
      </c>
      <c r="F22" s="250"/>
      <c r="G22" s="251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0.17600000000000002</v>
      </c>
      <c r="Q22" s="229">
        <f>ROUND(E22*P22,2)</f>
        <v>82.16</v>
      </c>
      <c r="R22" s="229"/>
      <c r="S22" s="229" t="s">
        <v>181</v>
      </c>
      <c r="T22" s="229" t="s">
        <v>182</v>
      </c>
      <c r="U22" s="229">
        <v>5.9200000000000003E-2</v>
      </c>
      <c r="V22" s="229">
        <f>ROUND(E22*U22,2)</f>
        <v>27.63</v>
      </c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7"/>
      <c r="B23" s="228"/>
      <c r="C23" s="264" t="s">
        <v>651</v>
      </c>
      <c r="D23" s="231"/>
      <c r="E23" s="232">
        <v>466.8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6">
        <v>8</v>
      </c>
      <c r="B24" s="247" t="s">
        <v>458</v>
      </c>
      <c r="C24" s="263" t="s">
        <v>459</v>
      </c>
      <c r="D24" s="248" t="s">
        <v>180</v>
      </c>
      <c r="E24" s="249">
        <v>597.6</v>
      </c>
      <c r="F24" s="250"/>
      <c r="G24" s="251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0.16800000000000001</v>
      </c>
      <c r="Q24" s="229">
        <f>ROUND(E24*P24,2)</f>
        <v>100.4</v>
      </c>
      <c r="R24" s="229"/>
      <c r="S24" s="229" t="s">
        <v>181</v>
      </c>
      <c r="T24" s="229" t="s">
        <v>182</v>
      </c>
      <c r="U24" s="229">
        <v>1.2E-2</v>
      </c>
      <c r="V24" s="229">
        <f>ROUND(E24*U24,2)</f>
        <v>7.17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7"/>
      <c r="B25" s="228"/>
      <c r="C25" s="264" t="s">
        <v>648</v>
      </c>
      <c r="D25" s="231"/>
      <c r="E25" s="232">
        <v>597.6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46">
        <v>9</v>
      </c>
      <c r="B26" s="247" t="s">
        <v>203</v>
      </c>
      <c r="C26" s="263" t="s">
        <v>460</v>
      </c>
      <c r="D26" s="248" t="s">
        <v>180</v>
      </c>
      <c r="E26" s="249">
        <v>466.8</v>
      </c>
      <c r="F26" s="250"/>
      <c r="G26" s="251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0.45977000000000001</v>
      </c>
      <c r="Q26" s="229">
        <f>ROUND(E26*P26,2)</f>
        <v>214.62</v>
      </c>
      <c r="R26" s="229"/>
      <c r="S26" s="229" t="s">
        <v>181</v>
      </c>
      <c r="T26" s="229" t="s">
        <v>182</v>
      </c>
      <c r="U26" s="229">
        <v>0.02</v>
      </c>
      <c r="V26" s="229">
        <f>ROUND(E26*U26,2)</f>
        <v>9.34</v>
      </c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27"/>
      <c r="B27" s="228"/>
      <c r="C27" s="264" t="s">
        <v>651</v>
      </c>
      <c r="D27" s="231"/>
      <c r="E27" s="232">
        <v>466.8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6">
        <v>10</v>
      </c>
      <c r="B28" s="247" t="s">
        <v>461</v>
      </c>
      <c r="C28" s="263" t="s">
        <v>462</v>
      </c>
      <c r="D28" s="248" t="s">
        <v>207</v>
      </c>
      <c r="E28" s="249">
        <v>144.70000000000002</v>
      </c>
      <c r="F28" s="250"/>
      <c r="G28" s="251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0.22</v>
      </c>
      <c r="Q28" s="229">
        <f>ROUND(E28*P28,2)</f>
        <v>31.83</v>
      </c>
      <c r="R28" s="229"/>
      <c r="S28" s="229" t="s">
        <v>181</v>
      </c>
      <c r="T28" s="229" t="s">
        <v>182</v>
      </c>
      <c r="U28" s="229">
        <v>0.14300000000000002</v>
      </c>
      <c r="V28" s="229">
        <f>ROUND(E28*U28,2)</f>
        <v>20.69</v>
      </c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4" t="s">
        <v>211</v>
      </c>
      <c r="D29" s="231"/>
      <c r="E29" s="232">
        <v>144.70000000000002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6">
        <v>11</v>
      </c>
      <c r="B30" s="247" t="s">
        <v>205</v>
      </c>
      <c r="C30" s="263" t="s">
        <v>206</v>
      </c>
      <c r="D30" s="248" t="s">
        <v>207</v>
      </c>
      <c r="E30" s="249">
        <v>156.9</v>
      </c>
      <c r="F30" s="250"/>
      <c r="G30" s="251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0.27</v>
      </c>
      <c r="Q30" s="229">
        <f>ROUND(E30*P30,2)</f>
        <v>42.36</v>
      </c>
      <c r="R30" s="229"/>
      <c r="S30" s="229" t="s">
        <v>181</v>
      </c>
      <c r="T30" s="229" t="s">
        <v>182</v>
      </c>
      <c r="U30" s="229">
        <v>0.12300000000000001</v>
      </c>
      <c r="V30" s="229">
        <f>ROUND(E30*U30,2)</f>
        <v>19.3</v>
      </c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4" t="s">
        <v>652</v>
      </c>
      <c r="D31" s="231"/>
      <c r="E31" s="232">
        <v>91.600000000000009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4" t="s">
        <v>653</v>
      </c>
      <c r="D32" s="231"/>
      <c r="E32" s="232">
        <v>65.300000000000011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6">
        <v>12</v>
      </c>
      <c r="B33" s="247" t="s">
        <v>209</v>
      </c>
      <c r="C33" s="263" t="s">
        <v>210</v>
      </c>
      <c r="D33" s="248" t="s">
        <v>207</v>
      </c>
      <c r="E33" s="249">
        <v>22.1</v>
      </c>
      <c r="F33" s="250"/>
      <c r="G33" s="251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0.115</v>
      </c>
      <c r="Q33" s="229">
        <f>ROUND(E33*P33,2)</f>
        <v>2.54</v>
      </c>
      <c r="R33" s="229"/>
      <c r="S33" s="229" t="s">
        <v>181</v>
      </c>
      <c r="T33" s="229" t="s">
        <v>182</v>
      </c>
      <c r="U33" s="229">
        <v>0.13700000000000001</v>
      </c>
      <c r="V33" s="229">
        <f>ROUND(E33*U33,2)</f>
        <v>3.03</v>
      </c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4" t="s">
        <v>654</v>
      </c>
      <c r="D34" s="231"/>
      <c r="E34" s="232">
        <v>22.1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6">
        <v>13</v>
      </c>
      <c r="B35" s="247" t="s">
        <v>465</v>
      </c>
      <c r="C35" s="263" t="s">
        <v>466</v>
      </c>
      <c r="D35" s="248" t="s">
        <v>214</v>
      </c>
      <c r="E35" s="249">
        <v>411.8</v>
      </c>
      <c r="F35" s="250"/>
      <c r="G35" s="251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181</v>
      </c>
      <c r="T35" s="229" t="s">
        <v>182</v>
      </c>
      <c r="U35" s="229">
        <v>0.10200000000000001</v>
      </c>
      <c r="V35" s="229">
        <f>ROUND(E35*U35,2)</f>
        <v>42</v>
      </c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5" t="s">
        <v>218</v>
      </c>
      <c r="D36" s="252"/>
      <c r="E36" s="252"/>
      <c r="F36" s="252"/>
      <c r="G36" s="252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219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4" t="s">
        <v>655</v>
      </c>
      <c r="D37" s="231"/>
      <c r="E37" s="232">
        <v>411.8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6">
        <v>14</v>
      </c>
      <c r="B38" s="247" t="s">
        <v>238</v>
      </c>
      <c r="C38" s="263" t="s">
        <v>239</v>
      </c>
      <c r="D38" s="248" t="s">
        <v>214</v>
      </c>
      <c r="E38" s="249">
        <v>22.400000000000002</v>
      </c>
      <c r="F38" s="250"/>
      <c r="G38" s="251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181</v>
      </c>
      <c r="T38" s="229" t="s">
        <v>182</v>
      </c>
      <c r="U38" s="229">
        <v>0.33</v>
      </c>
      <c r="V38" s="229">
        <f>ROUND(E38*U38,2)</f>
        <v>7.39</v>
      </c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5" t="s">
        <v>240</v>
      </c>
      <c r="D39" s="252"/>
      <c r="E39" s="252"/>
      <c r="F39" s="252"/>
      <c r="G39" s="252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219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4" t="s">
        <v>656</v>
      </c>
      <c r="D40" s="231"/>
      <c r="E40" s="232">
        <v>12.200000000000001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7"/>
      <c r="B41" s="228"/>
      <c r="C41" s="264" t="s">
        <v>657</v>
      </c>
      <c r="D41" s="231"/>
      <c r="E41" s="232">
        <v>10.200000000000001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6">
        <v>15</v>
      </c>
      <c r="B42" s="247" t="s">
        <v>243</v>
      </c>
      <c r="C42" s="263" t="s">
        <v>244</v>
      </c>
      <c r="D42" s="248" t="s">
        <v>214</v>
      </c>
      <c r="E42" s="249">
        <v>460.3</v>
      </c>
      <c r="F42" s="250"/>
      <c r="G42" s="251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181</v>
      </c>
      <c r="T42" s="229" t="s">
        <v>182</v>
      </c>
      <c r="U42" s="229">
        <v>7.400000000000001E-2</v>
      </c>
      <c r="V42" s="229">
        <f>ROUND(E42*U42,2)</f>
        <v>34.06</v>
      </c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5" t="s">
        <v>245</v>
      </c>
      <c r="D43" s="252"/>
      <c r="E43" s="252"/>
      <c r="F43" s="252"/>
      <c r="G43" s="252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219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6">
        <v>16</v>
      </c>
      <c r="B44" s="247" t="s">
        <v>249</v>
      </c>
      <c r="C44" s="263" t="s">
        <v>250</v>
      </c>
      <c r="D44" s="248" t="s">
        <v>214</v>
      </c>
      <c r="E44" s="249">
        <v>408.1</v>
      </c>
      <c r="F44" s="250"/>
      <c r="G44" s="251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181</v>
      </c>
      <c r="T44" s="229" t="s">
        <v>182</v>
      </c>
      <c r="U44" s="229">
        <v>1.1000000000000001E-2</v>
      </c>
      <c r="V44" s="229">
        <f>ROUND(E44*U44,2)</f>
        <v>4.49</v>
      </c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5" t="s">
        <v>245</v>
      </c>
      <c r="D45" s="252"/>
      <c r="E45" s="252"/>
      <c r="F45" s="252"/>
      <c r="G45" s="252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219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4" t="s">
        <v>469</v>
      </c>
      <c r="D46" s="231"/>
      <c r="E46" s="232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6">
        <v>17</v>
      </c>
      <c r="B47" s="247" t="s">
        <v>253</v>
      </c>
      <c r="C47" s="263" t="s">
        <v>254</v>
      </c>
      <c r="D47" s="248" t="s">
        <v>214</v>
      </c>
      <c r="E47" s="249">
        <v>73.56</v>
      </c>
      <c r="F47" s="250"/>
      <c r="G47" s="251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181</v>
      </c>
      <c r="T47" s="229" t="s">
        <v>182</v>
      </c>
      <c r="U47" s="229">
        <v>9.3000000000000013E-2</v>
      </c>
      <c r="V47" s="229">
        <f>ROUND(E47*U47,2)</f>
        <v>6.84</v>
      </c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5" t="s">
        <v>255</v>
      </c>
      <c r="D48" s="252"/>
      <c r="E48" s="252"/>
      <c r="F48" s="252"/>
      <c r="G48" s="252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9" t="s">
        <v>256</v>
      </c>
      <c r="D49" s="253"/>
      <c r="E49" s="253"/>
      <c r="F49" s="253"/>
      <c r="G49" s="253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219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27"/>
      <c r="B50" s="228"/>
      <c r="C50" s="269" t="s">
        <v>257</v>
      </c>
      <c r="D50" s="253"/>
      <c r="E50" s="253"/>
      <c r="F50" s="253"/>
      <c r="G50" s="253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219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54" t="str">
        <f>C50</f>
        <v>- udržování sjízdnosti cest uvnitř násypiště i výkopiště, pokud vrcholky nerovností nejsou   vyšší než +- 0,5 m,</v>
      </c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9" t="s">
        <v>258</v>
      </c>
      <c r="D51" s="253"/>
      <c r="E51" s="253"/>
      <c r="F51" s="253"/>
      <c r="G51" s="253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219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9" t="s">
        <v>259</v>
      </c>
      <c r="D52" s="253"/>
      <c r="E52" s="253"/>
      <c r="F52" s="253"/>
      <c r="G52" s="253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219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70" t="s">
        <v>61</v>
      </c>
      <c r="D53" s="237"/>
      <c r="E53" s="238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4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6">
        <v>18</v>
      </c>
      <c r="B54" s="247" t="s">
        <v>261</v>
      </c>
      <c r="C54" s="263" t="s">
        <v>262</v>
      </c>
      <c r="D54" s="248" t="s">
        <v>214</v>
      </c>
      <c r="E54" s="249">
        <v>26.1</v>
      </c>
      <c r="F54" s="250"/>
      <c r="G54" s="251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181</v>
      </c>
      <c r="T54" s="229" t="s">
        <v>182</v>
      </c>
      <c r="U54" s="229">
        <v>0.20200000000000001</v>
      </c>
      <c r="V54" s="229">
        <f>ROUND(E54*U54,2)</f>
        <v>5.27</v>
      </c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5" t="s">
        <v>263</v>
      </c>
      <c r="D55" s="252"/>
      <c r="E55" s="252"/>
      <c r="F55" s="252"/>
      <c r="G55" s="252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219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7"/>
      <c r="B56" s="228"/>
      <c r="C56" s="264" t="s">
        <v>658</v>
      </c>
      <c r="D56" s="231"/>
      <c r="E56" s="232">
        <v>9.8000000000000007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27"/>
      <c r="B57" s="228"/>
      <c r="C57" s="264" t="s">
        <v>659</v>
      </c>
      <c r="D57" s="231"/>
      <c r="E57" s="232">
        <v>16.3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6">
        <v>19</v>
      </c>
      <c r="B58" s="247" t="s">
        <v>267</v>
      </c>
      <c r="C58" s="263" t="s">
        <v>268</v>
      </c>
      <c r="D58" s="248" t="s">
        <v>180</v>
      </c>
      <c r="E58" s="249">
        <v>245.20000000000002</v>
      </c>
      <c r="F58" s="250"/>
      <c r="G58" s="251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181</v>
      </c>
      <c r="T58" s="229" t="s">
        <v>182</v>
      </c>
      <c r="U58" s="229">
        <v>1.3000000000000001E-2</v>
      </c>
      <c r="V58" s="229">
        <f>ROUND(E58*U58,2)</f>
        <v>3.19</v>
      </c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4" t="s">
        <v>660</v>
      </c>
      <c r="D59" s="231"/>
      <c r="E59" s="232">
        <v>245.20000000000002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6">
        <v>20</v>
      </c>
      <c r="B60" s="247" t="s">
        <v>271</v>
      </c>
      <c r="C60" s="263" t="s">
        <v>272</v>
      </c>
      <c r="D60" s="248" t="s">
        <v>180</v>
      </c>
      <c r="E60" s="249">
        <v>245.20000000000002</v>
      </c>
      <c r="F60" s="250"/>
      <c r="G60" s="251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181</v>
      </c>
      <c r="T60" s="229" t="s">
        <v>182</v>
      </c>
      <c r="U60" s="229">
        <v>0.13</v>
      </c>
      <c r="V60" s="229">
        <f>ROUND(E60*U60,2)</f>
        <v>31.88</v>
      </c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4" t="s">
        <v>660</v>
      </c>
      <c r="D61" s="231"/>
      <c r="E61" s="232">
        <v>245.20000000000002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6">
        <v>21</v>
      </c>
      <c r="B62" s="247" t="s">
        <v>275</v>
      </c>
      <c r="C62" s="263" t="s">
        <v>276</v>
      </c>
      <c r="D62" s="248" t="s">
        <v>180</v>
      </c>
      <c r="E62" s="249">
        <v>20</v>
      </c>
      <c r="F62" s="250"/>
      <c r="G62" s="251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9.4000000000000004E-3</v>
      </c>
      <c r="O62" s="229">
        <f>ROUND(E62*N62,2)</f>
        <v>0.19</v>
      </c>
      <c r="P62" s="229">
        <v>0</v>
      </c>
      <c r="Q62" s="229">
        <f>ROUND(E62*P62,2)</f>
        <v>0</v>
      </c>
      <c r="R62" s="229"/>
      <c r="S62" s="229" t="s">
        <v>181</v>
      </c>
      <c r="T62" s="229" t="s">
        <v>277</v>
      </c>
      <c r="U62" s="229">
        <v>0.8640000000000001</v>
      </c>
      <c r="V62" s="229">
        <f>ROUND(E62*U62,2)</f>
        <v>17.28</v>
      </c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5" t="s">
        <v>278</v>
      </c>
      <c r="D63" s="252"/>
      <c r="E63" s="252"/>
      <c r="F63" s="252"/>
      <c r="G63" s="252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219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4" t="s">
        <v>661</v>
      </c>
      <c r="D64" s="231"/>
      <c r="E64" s="232">
        <v>20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6">
        <v>22</v>
      </c>
      <c r="B65" s="247" t="s">
        <v>280</v>
      </c>
      <c r="C65" s="263" t="s">
        <v>281</v>
      </c>
      <c r="D65" s="248" t="s">
        <v>180</v>
      </c>
      <c r="E65" s="249">
        <v>20</v>
      </c>
      <c r="F65" s="250"/>
      <c r="G65" s="251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181</v>
      </c>
      <c r="T65" s="229" t="s">
        <v>277</v>
      </c>
      <c r="U65" s="229">
        <v>0.37100000000000005</v>
      </c>
      <c r="V65" s="229">
        <f>ROUND(E65*U65,2)</f>
        <v>7.42</v>
      </c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5" t="s">
        <v>278</v>
      </c>
      <c r="D66" s="252"/>
      <c r="E66" s="252"/>
      <c r="F66" s="252"/>
      <c r="G66" s="252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219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661</v>
      </c>
      <c r="D67" s="231"/>
      <c r="E67" s="232">
        <v>20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6">
        <v>23</v>
      </c>
      <c r="B68" s="247" t="s">
        <v>282</v>
      </c>
      <c r="C68" s="263" t="s">
        <v>283</v>
      </c>
      <c r="D68" s="248" t="s">
        <v>214</v>
      </c>
      <c r="E68" s="249">
        <v>408.1</v>
      </c>
      <c r="F68" s="250"/>
      <c r="G68" s="251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181</v>
      </c>
      <c r="T68" s="229" t="s">
        <v>182</v>
      </c>
      <c r="U68" s="229">
        <v>0</v>
      </c>
      <c r="V68" s="229">
        <f>ROUND(E68*U68,2)</f>
        <v>0</v>
      </c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4" t="s">
        <v>662</v>
      </c>
      <c r="D69" s="231"/>
      <c r="E69" s="232">
        <v>408.1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6">
        <v>24</v>
      </c>
      <c r="B70" s="247" t="s">
        <v>285</v>
      </c>
      <c r="C70" s="263" t="s">
        <v>286</v>
      </c>
      <c r="D70" s="248" t="s">
        <v>214</v>
      </c>
      <c r="E70" s="249">
        <v>24.520000000000003</v>
      </c>
      <c r="F70" s="250"/>
      <c r="G70" s="251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1.6700000000000002</v>
      </c>
      <c r="O70" s="229">
        <f>ROUND(E70*N70,2)</f>
        <v>40.950000000000003</v>
      </c>
      <c r="P70" s="229">
        <v>0</v>
      </c>
      <c r="Q70" s="229">
        <f>ROUND(E70*P70,2)</f>
        <v>0</v>
      </c>
      <c r="R70" s="229" t="s">
        <v>287</v>
      </c>
      <c r="S70" s="229" t="s">
        <v>181</v>
      </c>
      <c r="T70" s="229" t="s">
        <v>182</v>
      </c>
      <c r="U70" s="229">
        <v>0</v>
      </c>
      <c r="V70" s="229">
        <f>ROUND(E70*U70,2)</f>
        <v>0</v>
      </c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288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4" t="s">
        <v>663</v>
      </c>
      <c r="D71" s="231"/>
      <c r="E71" s="232">
        <v>24.520000000000003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40" t="s">
        <v>176</v>
      </c>
      <c r="B72" s="241" t="s">
        <v>61</v>
      </c>
      <c r="C72" s="262" t="s">
        <v>109</v>
      </c>
      <c r="D72" s="242"/>
      <c r="E72" s="243"/>
      <c r="F72" s="244"/>
      <c r="G72" s="245">
        <f>SUMIF(AG73:AG77,"&lt;&gt;NOR",G73:G77)</f>
        <v>0</v>
      </c>
      <c r="H72" s="239"/>
      <c r="I72" s="239">
        <f>SUM(I73:I77)</f>
        <v>0</v>
      </c>
      <c r="J72" s="239"/>
      <c r="K72" s="239">
        <f>SUM(K73:K77)</f>
        <v>0</v>
      </c>
      <c r="L72" s="239"/>
      <c r="M72" s="239">
        <f>SUM(M73:M77)</f>
        <v>0</v>
      </c>
      <c r="N72" s="239"/>
      <c r="O72" s="239">
        <f>SUM(O73:O77)</f>
        <v>63.11</v>
      </c>
      <c r="P72" s="239"/>
      <c r="Q72" s="239">
        <f>SUM(Q73:Q77)</f>
        <v>0</v>
      </c>
      <c r="R72" s="239"/>
      <c r="S72" s="239"/>
      <c r="T72" s="239"/>
      <c r="U72" s="239"/>
      <c r="V72" s="239">
        <f>SUM(V73:V77)</f>
        <v>110.47</v>
      </c>
      <c r="W72" s="239"/>
      <c r="AG72" t="s">
        <v>177</v>
      </c>
    </row>
    <row r="73" spans="1:60" ht="22.5" outlineLevel="1" x14ac:dyDescent="0.2">
      <c r="A73" s="246">
        <v>25</v>
      </c>
      <c r="B73" s="247" t="s">
        <v>290</v>
      </c>
      <c r="C73" s="263" t="s">
        <v>291</v>
      </c>
      <c r="D73" s="248" t="s">
        <v>214</v>
      </c>
      <c r="E73" s="249">
        <v>1.06</v>
      </c>
      <c r="F73" s="250"/>
      <c r="G73" s="251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1.9205000000000001</v>
      </c>
      <c r="O73" s="229">
        <f>ROUND(E73*N73,2)</f>
        <v>2.04</v>
      </c>
      <c r="P73" s="229">
        <v>0</v>
      </c>
      <c r="Q73" s="229">
        <f>ROUND(E73*P73,2)</f>
        <v>0</v>
      </c>
      <c r="R73" s="229"/>
      <c r="S73" s="229" t="s">
        <v>292</v>
      </c>
      <c r="T73" s="229" t="s">
        <v>293</v>
      </c>
      <c r="U73" s="229">
        <v>0.76</v>
      </c>
      <c r="V73" s="229">
        <f>ROUND(E73*U73,2)</f>
        <v>0.81</v>
      </c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27"/>
      <c r="B74" s="228"/>
      <c r="C74" s="264" t="s">
        <v>664</v>
      </c>
      <c r="D74" s="231"/>
      <c r="E74" s="232">
        <v>1.06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6">
        <v>26</v>
      </c>
      <c r="B75" s="247" t="s">
        <v>295</v>
      </c>
      <c r="C75" s="263" t="s">
        <v>296</v>
      </c>
      <c r="D75" s="248" t="s">
        <v>207</v>
      </c>
      <c r="E75" s="249">
        <v>139.9</v>
      </c>
      <c r="F75" s="250"/>
      <c r="G75" s="251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0.43651000000000001</v>
      </c>
      <c r="O75" s="229">
        <f>ROUND(E75*N75,2)</f>
        <v>61.07</v>
      </c>
      <c r="P75" s="229">
        <v>0</v>
      </c>
      <c r="Q75" s="229">
        <f>ROUND(E75*P75,2)</f>
        <v>0</v>
      </c>
      <c r="R75" s="229"/>
      <c r="S75" s="229" t="s">
        <v>181</v>
      </c>
      <c r="T75" s="229" t="s">
        <v>182</v>
      </c>
      <c r="U75" s="229">
        <v>0.78386</v>
      </c>
      <c r="V75" s="229">
        <f>ROUND(E75*U75,2)</f>
        <v>109.66</v>
      </c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297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4" t="s">
        <v>665</v>
      </c>
      <c r="D76" s="231"/>
      <c r="E76" s="232">
        <v>76.300000000000011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27"/>
      <c r="B77" s="228"/>
      <c r="C77" s="264" t="s">
        <v>666</v>
      </c>
      <c r="D77" s="231"/>
      <c r="E77" s="232">
        <v>63.6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40" t="s">
        <v>176</v>
      </c>
      <c r="B78" s="241" t="s">
        <v>74</v>
      </c>
      <c r="C78" s="262" t="s">
        <v>114</v>
      </c>
      <c r="D78" s="242"/>
      <c r="E78" s="243"/>
      <c r="F78" s="244"/>
      <c r="G78" s="245">
        <f>SUMIF(AG79:AG119,"&lt;&gt;NOR",G79:G119)</f>
        <v>0</v>
      </c>
      <c r="H78" s="239"/>
      <c r="I78" s="239">
        <f>SUM(I79:I119)</f>
        <v>0</v>
      </c>
      <c r="J78" s="239"/>
      <c r="K78" s="239">
        <f>SUM(K79:K119)</f>
        <v>0</v>
      </c>
      <c r="L78" s="239"/>
      <c r="M78" s="239">
        <f>SUM(M79:M119)</f>
        <v>0</v>
      </c>
      <c r="N78" s="239"/>
      <c r="O78" s="239">
        <f>SUM(O79:O119)</f>
        <v>320.3</v>
      </c>
      <c r="P78" s="239"/>
      <c r="Q78" s="239">
        <f>SUM(Q79:Q119)</f>
        <v>0</v>
      </c>
      <c r="R78" s="239"/>
      <c r="S78" s="239"/>
      <c r="T78" s="239"/>
      <c r="U78" s="239"/>
      <c r="V78" s="239">
        <f>SUM(V79:V119)</f>
        <v>943.61</v>
      </c>
      <c r="W78" s="239"/>
      <c r="AG78" t="s">
        <v>177</v>
      </c>
    </row>
    <row r="79" spans="1:60" ht="22.5" outlineLevel="1" x14ac:dyDescent="0.2">
      <c r="A79" s="246">
        <v>27</v>
      </c>
      <c r="B79" s="247" t="s">
        <v>300</v>
      </c>
      <c r="C79" s="263" t="s">
        <v>301</v>
      </c>
      <c r="D79" s="248" t="s">
        <v>180</v>
      </c>
      <c r="E79" s="249">
        <v>1210</v>
      </c>
      <c r="F79" s="250"/>
      <c r="G79" s="251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29"/>
      <c r="S79" s="229" t="s">
        <v>181</v>
      </c>
      <c r="T79" s="229" t="s">
        <v>182</v>
      </c>
      <c r="U79" s="229">
        <v>2.6000000000000002E-2</v>
      </c>
      <c r="V79" s="229">
        <f>ROUND(E79*U79,2)</f>
        <v>31.46</v>
      </c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4" t="s">
        <v>667</v>
      </c>
      <c r="D80" s="231"/>
      <c r="E80" s="232">
        <v>265.8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27"/>
      <c r="B81" s="228"/>
      <c r="C81" s="264" t="s">
        <v>668</v>
      </c>
      <c r="D81" s="231"/>
      <c r="E81" s="232">
        <v>944.2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6">
        <v>28</v>
      </c>
      <c r="B82" s="247" t="s">
        <v>305</v>
      </c>
      <c r="C82" s="263" t="s">
        <v>306</v>
      </c>
      <c r="D82" s="248" t="s">
        <v>180</v>
      </c>
      <c r="E82" s="249">
        <v>1093.8000000000002</v>
      </c>
      <c r="F82" s="250"/>
      <c r="G82" s="251">
        <f>ROUND(E82*F82,2)</f>
        <v>0</v>
      </c>
      <c r="H82" s="230"/>
      <c r="I82" s="229">
        <f>ROUND(E82*H82,2)</f>
        <v>0</v>
      </c>
      <c r="J82" s="230"/>
      <c r="K82" s="229">
        <f>ROUND(E82*J82,2)</f>
        <v>0</v>
      </c>
      <c r="L82" s="229">
        <v>21</v>
      </c>
      <c r="M82" s="229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29"/>
      <c r="S82" s="229" t="s">
        <v>181</v>
      </c>
      <c r="T82" s="229" t="s">
        <v>182</v>
      </c>
      <c r="U82" s="229">
        <v>2.6000000000000002E-2</v>
      </c>
      <c r="V82" s="229">
        <f>ROUND(E82*U82,2)</f>
        <v>28.44</v>
      </c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27"/>
      <c r="B83" s="228"/>
      <c r="C83" s="264" t="s">
        <v>669</v>
      </c>
      <c r="D83" s="231"/>
      <c r="E83" s="232">
        <v>124.7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7"/>
      <c r="B84" s="228"/>
      <c r="C84" s="264" t="s">
        <v>670</v>
      </c>
      <c r="D84" s="231"/>
      <c r="E84" s="232">
        <v>969.1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6">
        <v>29</v>
      </c>
      <c r="B85" s="247" t="s">
        <v>309</v>
      </c>
      <c r="C85" s="263" t="s">
        <v>310</v>
      </c>
      <c r="D85" s="248" t="s">
        <v>180</v>
      </c>
      <c r="E85" s="249">
        <v>367.90000000000003</v>
      </c>
      <c r="F85" s="250"/>
      <c r="G85" s="251">
        <f>ROUND(E85*F85,2)</f>
        <v>0</v>
      </c>
      <c r="H85" s="230"/>
      <c r="I85" s="229">
        <f>ROUND(E85*H85,2)</f>
        <v>0</v>
      </c>
      <c r="J85" s="230"/>
      <c r="K85" s="229">
        <f>ROUND(E85*J85,2)</f>
        <v>0</v>
      </c>
      <c r="L85" s="229">
        <v>21</v>
      </c>
      <c r="M85" s="229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29"/>
      <c r="S85" s="229" t="s">
        <v>181</v>
      </c>
      <c r="T85" s="229" t="s">
        <v>182</v>
      </c>
      <c r="U85" s="229">
        <v>2.9000000000000001E-2</v>
      </c>
      <c r="V85" s="229">
        <f>ROUND(E85*U85,2)</f>
        <v>10.67</v>
      </c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4" t="s">
        <v>671</v>
      </c>
      <c r="D86" s="231"/>
      <c r="E86" s="232">
        <v>367.90000000000003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6">
        <v>30</v>
      </c>
      <c r="B87" s="247" t="s">
        <v>312</v>
      </c>
      <c r="C87" s="263" t="s">
        <v>313</v>
      </c>
      <c r="D87" s="248" t="s">
        <v>180</v>
      </c>
      <c r="E87" s="249">
        <v>357.70000000000005</v>
      </c>
      <c r="F87" s="250"/>
      <c r="G87" s="251">
        <f>ROUND(E87*F87,2)</f>
        <v>0</v>
      </c>
      <c r="H87" s="230"/>
      <c r="I87" s="229">
        <f>ROUND(E87*H87,2)</f>
        <v>0</v>
      </c>
      <c r="J87" s="230"/>
      <c r="K87" s="229">
        <f>ROUND(E87*J87,2)</f>
        <v>0</v>
      </c>
      <c r="L87" s="229">
        <v>21</v>
      </c>
      <c r="M87" s="229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181</v>
      </c>
      <c r="T87" s="229" t="s">
        <v>182</v>
      </c>
      <c r="U87" s="229">
        <v>7.2000000000000008E-2</v>
      </c>
      <c r="V87" s="229">
        <f>ROUND(E87*U87,2)</f>
        <v>25.75</v>
      </c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64" t="s">
        <v>672</v>
      </c>
      <c r="D88" s="231"/>
      <c r="E88" s="232">
        <v>357.70000000000005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6">
        <v>31</v>
      </c>
      <c r="B89" s="247" t="s">
        <v>315</v>
      </c>
      <c r="C89" s="263" t="s">
        <v>316</v>
      </c>
      <c r="D89" s="248" t="s">
        <v>180</v>
      </c>
      <c r="E89" s="249">
        <v>109.5</v>
      </c>
      <c r="F89" s="250"/>
      <c r="G89" s="251">
        <f>ROUND(E89*F89,2)</f>
        <v>0</v>
      </c>
      <c r="H89" s="230"/>
      <c r="I89" s="229">
        <f>ROUND(E89*H89,2)</f>
        <v>0</v>
      </c>
      <c r="J89" s="230"/>
      <c r="K89" s="229">
        <f>ROUND(E89*J89,2)</f>
        <v>0</v>
      </c>
      <c r="L89" s="229">
        <v>21</v>
      </c>
      <c r="M89" s="229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29"/>
      <c r="S89" s="229" t="s">
        <v>181</v>
      </c>
      <c r="T89" s="229" t="s">
        <v>182</v>
      </c>
      <c r="U89" s="229">
        <v>2.6000000000000002E-2</v>
      </c>
      <c r="V89" s="229">
        <f>ROUND(E89*U89,2)</f>
        <v>2.85</v>
      </c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27"/>
      <c r="B90" s="228"/>
      <c r="C90" s="264" t="s">
        <v>673</v>
      </c>
      <c r="D90" s="231"/>
      <c r="E90" s="232">
        <v>109.5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6">
        <v>32</v>
      </c>
      <c r="B91" s="247" t="s">
        <v>318</v>
      </c>
      <c r="C91" s="263" t="s">
        <v>319</v>
      </c>
      <c r="D91" s="248" t="s">
        <v>180</v>
      </c>
      <c r="E91" s="249">
        <v>357.70000000000005</v>
      </c>
      <c r="F91" s="250"/>
      <c r="G91" s="251">
        <f>ROUND(E91*F91,2)</f>
        <v>0</v>
      </c>
      <c r="H91" s="230"/>
      <c r="I91" s="229">
        <f>ROUND(E91*H91,2)</f>
        <v>0</v>
      </c>
      <c r="J91" s="230"/>
      <c r="K91" s="229">
        <f>ROUND(E91*J91,2)</f>
        <v>0</v>
      </c>
      <c r="L91" s="229">
        <v>21</v>
      </c>
      <c r="M91" s="229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29"/>
      <c r="S91" s="229" t="s">
        <v>181</v>
      </c>
      <c r="T91" s="229" t="s">
        <v>182</v>
      </c>
      <c r="U91" s="229">
        <v>2.7000000000000003E-2</v>
      </c>
      <c r="V91" s="229">
        <f>ROUND(E91*U91,2)</f>
        <v>9.66</v>
      </c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64" t="s">
        <v>672</v>
      </c>
      <c r="D92" s="231"/>
      <c r="E92" s="232">
        <v>357.70000000000005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6">
        <v>33</v>
      </c>
      <c r="B93" s="247" t="s">
        <v>320</v>
      </c>
      <c r="C93" s="263" t="s">
        <v>321</v>
      </c>
      <c r="D93" s="248" t="s">
        <v>180</v>
      </c>
      <c r="E93" s="249">
        <v>357.70000000000005</v>
      </c>
      <c r="F93" s="250"/>
      <c r="G93" s="251">
        <f>ROUND(E93*F93,2)</f>
        <v>0</v>
      </c>
      <c r="H93" s="230"/>
      <c r="I93" s="229">
        <f>ROUND(E93*H93,2)</f>
        <v>0</v>
      </c>
      <c r="J93" s="230"/>
      <c r="K93" s="229">
        <f>ROUND(E93*J93,2)</f>
        <v>0</v>
      </c>
      <c r="L93" s="229">
        <v>21</v>
      </c>
      <c r="M93" s="229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29"/>
      <c r="S93" s="229" t="s">
        <v>181</v>
      </c>
      <c r="T93" s="229" t="s">
        <v>182</v>
      </c>
      <c r="U93" s="229">
        <v>4.0000000000000001E-3</v>
      </c>
      <c r="V93" s="229">
        <f>ROUND(E93*U93,2)</f>
        <v>1.43</v>
      </c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7"/>
      <c r="B94" s="228"/>
      <c r="C94" s="264" t="s">
        <v>672</v>
      </c>
      <c r="D94" s="231"/>
      <c r="E94" s="232">
        <v>357.70000000000005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6">
        <v>34</v>
      </c>
      <c r="B95" s="247" t="s">
        <v>322</v>
      </c>
      <c r="C95" s="263" t="s">
        <v>323</v>
      </c>
      <c r="D95" s="248" t="s">
        <v>180</v>
      </c>
      <c r="E95" s="249">
        <v>357.70000000000005</v>
      </c>
      <c r="F95" s="250"/>
      <c r="G95" s="251">
        <f>ROUND(E95*F95,2)</f>
        <v>0</v>
      </c>
      <c r="H95" s="230"/>
      <c r="I95" s="229">
        <f>ROUND(E95*H95,2)</f>
        <v>0</v>
      </c>
      <c r="J95" s="230"/>
      <c r="K95" s="229">
        <f>ROUND(E95*J95,2)</f>
        <v>0</v>
      </c>
      <c r="L95" s="229">
        <v>21</v>
      </c>
      <c r="M95" s="229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29"/>
      <c r="S95" s="229" t="s">
        <v>181</v>
      </c>
      <c r="T95" s="229" t="s">
        <v>182</v>
      </c>
      <c r="U95" s="229">
        <v>2E-3</v>
      </c>
      <c r="V95" s="229">
        <f>ROUND(E95*U95,2)</f>
        <v>0.72</v>
      </c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4" t="s">
        <v>672</v>
      </c>
      <c r="D96" s="231"/>
      <c r="E96" s="232">
        <v>357.70000000000005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6">
        <v>35</v>
      </c>
      <c r="B97" s="247" t="s">
        <v>324</v>
      </c>
      <c r="C97" s="263" t="s">
        <v>325</v>
      </c>
      <c r="D97" s="248" t="s">
        <v>180</v>
      </c>
      <c r="E97" s="249">
        <v>357.70000000000005</v>
      </c>
      <c r="F97" s="250"/>
      <c r="G97" s="251">
        <f>ROUND(E97*F97,2)</f>
        <v>0</v>
      </c>
      <c r="H97" s="230"/>
      <c r="I97" s="229">
        <f>ROUND(E97*H97,2)</f>
        <v>0</v>
      </c>
      <c r="J97" s="230"/>
      <c r="K97" s="229">
        <f>ROUND(E97*J97,2)</f>
        <v>0</v>
      </c>
      <c r="L97" s="229">
        <v>21</v>
      </c>
      <c r="M97" s="229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29"/>
      <c r="S97" s="229" t="s">
        <v>181</v>
      </c>
      <c r="T97" s="229" t="s">
        <v>182</v>
      </c>
      <c r="U97" s="229">
        <v>6.4000000000000001E-2</v>
      </c>
      <c r="V97" s="229">
        <f>ROUND(E97*U97,2)</f>
        <v>22.89</v>
      </c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64" t="s">
        <v>672</v>
      </c>
      <c r="D98" s="231"/>
      <c r="E98" s="232">
        <v>357.70000000000005</v>
      </c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6">
        <v>36</v>
      </c>
      <c r="B99" s="247" t="s">
        <v>326</v>
      </c>
      <c r="C99" s="263" t="s">
        <v>327</v>
      </c>
      <c r="D99" s="248" t="s">
        <v>180</v>
      </c>
      <c r="E99" s="249">
        <v>265.8</v>
      </c>
      <c r="F99" s="250"/>
      <c r="G99" s="251">
        <f>ROUND(E99*F99,2)</f>
        <v>0</v>
      </c>
      <c r="H99" s="230"/>
      <c r="I99" s="229">
        <f>ROUND(E99*H99,2)</f>
        <v>0</v>
      </c>
      <c r="J99" s="230"/>
      <c r="K99" s="229">
        <f>ROUND(E99*J99,2)</f>
        <v>0</v>
      </c>
      <c r="L99" s="229">
        <v>21</v>
      </c>
      <c r="M99" s="229">
        <f>G99*(1+L99/100)</f>
        <v>0</v>
      </c>
      <c r="N99" s="229">
        <v>7.3900000000000007E-2</v>
      </c>
      <c r="O99" s="229">
        <f>ROUND(E99*N99,2)</f>
        <v>19.64</v>
      </c>
      <c r="P99" s="229">
        <v>0</v>
      </c>
      <c r="Q99" s="229">
        <f>ROUND(E99*P99,2)</f>
        <v>0</v>
      </c>
      <c r="R99" s="229"/>
      <c r="S99" s="229" t="s">
        <v>181</v>
      </c>
      <c r="T99" s="229" t="s">
        <v>182</v>
      </c>
      <c r="U99" s="229">
        <v>0.45200000000000001</v>
      </c>
      <c r="V99" s="229">
        <f>ROUND(E99*U99,2)</f>
        <v>120.14</v>
      </c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64" t="s">
        <v>667</v>
      </c>
      <c r="D100" s="231"/>
      <c r="E100" s="232">
        <v>265.8</v>
      </c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6">
        <v>37</v>
      </c>
      <c r="B101" s="247" t="s">
        <v>329</v>
      </c>
      <c r="C101" s="263" t="s">
        <v>330</v>
      </c>
      <c r="D101" s="248" t="s">
        <v>180</v>
      </c>
      <c r="E101" s="249">
        <v>1055.7</v>
      </c>
      <c r="F101" s="250"/>
      <c r="G101" s="251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7.3900000000000007E-2</v>
      </c>
      <c r="O101" s="229">
        <f>ROUND(E101*N101,2)</f>
        <v>78.02</v>
      </c>
      <c r="P101" s="229">
        <v>0</v>
      </c>
      <c r="Q101" s="229">
        <f>ROUND(E101*P101,2)</f>
        <v>0</v>
      </c>
      <c r="R101" s="229"/>
      <c r="S101" s="229" t="s">
        <v>181</v>
      </c>
      <c r="T101" s="229" t="s">
        <v>182</v>
      </c>
      <c r="U101" s="229">
        <v>0.47800000000000004</v>
      </c>
      <c r="V101" s="229">
        <f>ROUND(E101*U101,2)</f>
        <v>504.62</v>
      </c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27"/>
      <c r="B102" s="228"/>
      <c r="C102" s="264" t="s">
        <v>674</v>
      </c>
      <c r="D102" s="231"/>
      <c r="E102" s="232">
        <v>111.5</v>
      </c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27"/>
      <c r="B103" s="228"/>
      <c r="C103" s="264" t="s">
        <v>668</v>
      </c>
      <c r="D103" s="231"/>
      <c r="E103" s="232">
        <v>944.2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6">
        <v>38</v>
      </c>
      <c r="B104" s="247" t="s">
        <v>332</v>
      </c>
      <c r="C104" s="263" t="s">
        <v>333</v>
      </c>
      <c r="D104" s="248" t="s">
        <v>207</v>
      </c>
      <c r="E104" s="249">
        <v>82</v>
      </c>
      <c r="F104" s="250"/>
      <c r="G104" s="251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3.3000000000000005E-4</v>
      </c>
      <c r="O104" s="229">
        <f>ROUND(E104*N104,2)</f>
        <v>0.03</v>
      </c>
      <c r="P104" s="229">
        <v>0</v>
      </c>
      <c r="Q104" s="229">
        <f>ROUND(E104*P104,2)</f>
        <v>0</v>
      </c>
      <c r="R104" s="229"/>
      <c r="S104" s="229" t="s">
        <v>181</v>
      </c>
      <c r="T104" s="229" t="s">
        <v>182</v>
      </c>
      <c r="U104" s="229">
        <v>0.41000000000000003</v>
      </c>
      <c r="V104" s="229">
        <f>ROUND(E104*U104,2)</f>
        <v>33.619999999999997</v>
      </c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4" t="s">
        <v>675</v>
      </c>
      <c r="D105" s="231"/>
      <c r="E105" s="232">
        <v>82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6">
        <v>39</v>
      </c>
      <c r="B106" s="247" t="s">
        <v>335</v>
      </c>
      <c r="C106" s="263" t="s">
        <v>336</v>
      </c>
      <c r="D106" s="248" t="s">
        <v>207</v>
      </c>
      <c r="E106" s="249">
        <v>352</v>
      </c>
      <c r="F106" s="250"/>
      <c r="G106" s="251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3.6000000000000002E-4</v>
      </c>
      <c r="O106" s="229">
        <f>ROUND(E106*N106,2)</f>
        <v>0.13</v>
      </c>
      <c r="P106" s="229">
        <v>0</v>
      </c>
      <c r="Q106" s="229">
        <f>ROUND(E106*P106,2)</f>
        <v>0</v>
      </c>
      <c r="R106" s="229"/>
      <c r="S106" s="229" t="s">
        <v>181</v>
      </c>
      <c r="T106" s="229" t="s">
        <v>182</v>
      </c>
      <c r="U106" s="229">
        <v>0.43000000000000005</v>
      </c>
      <c r="V106" s="229">
        <f>ROUND(E106*U106,2)</f>
        <v>151.36000000000001</v>
      </c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27"/>
      <c r="B107" s="228"/>
      <c r="C107" s="264" t="s">
        <v>676</v>
      </c>
      <c r="D107" s="231"/>
      <c r="E107" s="232">
        <v>31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27"/>
      <c r="B108" s="228"/>
      <c r="C108" s="264" t="s">
        <v>677</v>
      </c>
      <c r="D108" s="231"/>
      <c r="E108" s="232">
        <v>321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6">
        <v>40</v>
      </c>
      <c r="B109" s="247" t="s">
        <v>340</v>
      </c>
      <c r="C109" s="263" t="s">
        <v>341</v>
      </c>
      <c r="D109" s="248" t="s">
        <v>180</v>
      </c>
      <c r="E109" s="249">
        <v>273.774</v>
      </c>
      <c r="F109" s="250"/>
      <c r="G109" s="251">
        <f>ROUND(E109*F109,2)</f>
        <v>0</v>
      </c>
      <c r="H109" s="230"/>
      <c r="I109" s="229">
        <f>ROUND(E109*H109,2)</f>
        <v>0</v>
      </c>
      <c r="J109" s="230"/>
      <c r="K109" s="229">
        <f>ROUND(E109*J109,2)</f>
        <v>0</v>
      </c>
      <c r="L109" s="229">
        <v>21</v>
      </c>
      <c r="M109" s="229">
        <f>G109*(1+L109/100)</f>
        <v>0</v>
      </c>
      <c r="N109" s="229">
        <v>0.129</v>
      </c>
      <c r="O109" s="229">
        <f>ROUND(E109*N109,2)</f>
        <v>35.32</v>
      </c>
      <c r="P109" s="229">
        <v>0</v>
      </c>
      <c r="Q109" s="229">
        <f>ROUND(E109*P109,2)</f>
        <v>0</v>
      </c>
      <c r="R109" s="229" t="s">
        <v>287</v>
      </c>
      <c r="S109" s="229" t="s">
        <v>181</v>
      </c>
      <c r="T109" s="229" t="s">
        <v>182</v>
      </c>
      <c r="U109" s="229">
        <v>0</v>
      </c>
      <c r="V109" s="229">
        <f>ROUND(E109*U109,2)</f>
        <v>0</v>
      </c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288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4" t="s">
        <v>667</v>
      </c>
      <c r="D110" s="231"/>
      <c r="E110" s="232">
        <v>265.8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70" t="s">
        <v>343</v>
      </c>
      <c r="D111" s="237"/>
      <c r="E111" s="238">
        <v>7.9700000000000006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4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6">
        <v>41</v>
      </c>
      <c r="B112" s="247" t="s">
        <v>344</v>
      </c>
      <c r="C112" s="263" t="s">
        <v>345</v>
      </c>
      <c r="D112" s="248" t="s">
        <v>180</v>
      </c>
      <c r="E112" s="249">
        <v>1054.4110000000001</v>
      </c>
      <c r="F112" s="250"/>
      <c r="G112" s="251">
        <f>ROUND(E112*F112,2)</f>
        <v>0</v>
      </c>
      <c r="H112" s="230"/>
      <c r="I112" s="229">
        <f>ROUND(E112*H112,2)</f>
        <v>0</v>
      </c>
      <c r="J112" s="230"/>
      <c r="K112" s="229">
        <f>ROUND(E112*J112,2)</f>
        <v>0</v>
      </c>
      <c r="L112" s="229">
        <v>21</v>
      </c>
      <c r="M112" s="229">
        <f>G112*(1+L112/100)</f>
        <v>0</v>
      </c>
      <c r="N112" s="229">
        <v>0.17245000000000002</v>
      </c>
      <c r="O112" s="229">
        <f>ROUND(E112*N112,2)</f>
        <v>181.83</v>
      </c>
      <c r="P112" s="229">
        <v>0</v>
      </c>
      <c r="Q112" s="229">
        <f>ROUND(E112*P112,2)</f>
        <v>0</v>
      </c>
      <c r="R112" s="229" t="s">
        <v>287</v>
      </c>
      <c r="S112" s="229" t="s">
        <v>181</v>
      </c>
      <c r="T112" s="229" t="s">
        <v>182</v>
      </c>
      <c r="U112" s="229">
        <v>0</v>
      </c>
      <c r="V112" s="229">
        <f>ROUND(E112*U112,2)</f>
        <v>0</v>
      </c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288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27"/>
      <c r="B113" s="228"/>
      <c r="C113" s="264" t="s">
        <v>678</v>
      </c>
      <c r="D113" s="231"/>
      <c r="E113" s="232">
        <v>79.5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27"/>
      <c r="B114" s="228"/>
      <c r="C114" s="264" t="s">
        <v>668</v>
      </c>
      <c r="D114" s="231"/>
      <c r="E114" s="232">
        <v>944.2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70" t="s">
        <v>498</v>
      </c>
      <c r="D115" s="237"/>
      <c r="E115" s="238">
        <v>30.71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4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6">
        <v>42</v>
      </c>
      <c r="B116" s="247" t="s">
        <v>349</v>
      </c>
      <c r="C116" s="263" t="s">
        <v>350</v>
      </c>
      <c r="D116" s="248" t="s">
        <v>180</v>
      </c>
      <c r="E116" s="249">
        <v>30.900000000000002</v>
      </c>
      <c r="F116" s="250"/>
      <c r="G116" s="251">
        <f>ROUND(E116*F116,2)</f>
        <v>0</v>
      </c>
      <c r="H116" s="230"/>
      <c r="I116" s="229">
        <f>ROUND(E116*H116,2)</f>
        <v>0</v>
      </c>
      <c r="J116" s="230"/>
      <c r="K116" s="229">
        <f>ROUND(E116*J116,2)</f>
        <v>0</v>
      </c>
      <c r="L116" s="229">
        <v>21</v>
      </c>
      <c r="M116" s="229">
        <f>G116*(1+L116/100)</f>
        <v>0</v>
      </c>
      <c r="N116" s="229">
        <v>0.17245000000000002</v>
      </c>
      <c r="O116" s="229">
        <f>ROUND(E116*N116,2)</f>
        <v>5.33</v>
      </c>
      <c r="P116" s="229">
        <v>0</v>
      </c>
      <c r="Q116" s="229">
        <f>ROUND(E116*P116,2)</f>
        <v>0</v>
      </c>
      <c r="R116" s="229" t="s">
        <v>287</v>
      </c>
      <c r="S116" s="229" t="s">
        <v>181</v>
      </c>
      <c r="T116" s="229" t="s">
        <v>182</v>
      </c>
      <c r="U116" s="229">
        <v>0</v>
      </c>
      <c r="V116" s="229">
        <f>ROUND(E116*U116,2)</f>
        <v>0</v>
      </c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288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27"/>
      <c r="B117" s="228"/>
      <c r="C117" s="264" t="s">
        <v>679</v>
      </c>
      <c r="D117" s="231"/>
      <c r="E117" s="232">
        <v>2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27"/>
      <c r="B118" s="228"/>
      <c r="C118" s="264" t="s">
        <v>680</v>
      </c>
      <c r="D118" s="231"/>
      <c r="E118" s="232">
        <v>28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70" t="s">
        <v>343</v>
      </c>
      <c r="D119" s="237"/>
      <c r="E119" s="238">
        <v>0.9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4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40" t="s">
        <v>176</v>
      </c>
      <c r="B120" s="241" t="s">
        <v>117</v>
      </c>
      <c r="C120" s="262" t="s">
        <v>118</v>
      </c>
      <c r="D120" s="242"/>
      <c r="E120" s="243"/>
      <c r="F120" s="244"/>
      <c r="G120" s="245">
        <f>SUMIF(AG121:AG122,"&lt;&gt;NOR",G121:G122)</f>
        <v>0</v>
      </c>
      <c r="H120" s="239"/>
      <c r="I120" s="239">
        <f>SUM(I121:I122)</f>
        <v>0</v>
      </c>
      <c r="J120" s="239"/>
      <c r="K120" s="239">
        <f>SUM(K121:K122)</f>
        <v>0</v>
      </c>
      <c r="L120" s="239"/>
      <c r="M120" s="239">
        <f>SUM(M121:M122)</f>
        <v>0</v>
      </c>
      <c r="N120" s="239"/>
      <c r="O120" s="239">
        <f>SUM(O121:O122)</f>
        <v>1.9</v>
      </c>
      <c r="P120" s="239"/>
      <c r="Q120" s="239">
        <f>SUM(Q121:Q122)</f>
        <v>0</v>
      </c>
      <c r="R120" s="239"/>
      <c r="S120" s="239"/>
      <c r="T120" s="239"/>
      <c r="U120" s="239"/>
      <c r="V120" s="239">
        <f>SUM(V121:V122)</f>
        <v>9.31</v>
      </c>
      <c r="W120" s="239"/>
      <c r="AG120" t="s">
        <v>177</v>
      </c>
    </row>
    <row r="121" spans="1:60" ht="22.5" outlineLevel="1" x14ac:dyDescent="0.2">
      <c r="A121" s="246">
        <v>43</v>
      </c>
      <c r="B121" s="247" t="s">
        <v>681</v>
      </c>
      <c r="C121" s="263" t="s">
        <v>682</v>
      </c>
      <c r="D121" s="248" t="s">
        <v>356</v>
      </c>
      <c r="E121" s="249">
        <v>6</v>
      </c>
      <c r="F121" s="250"/>
      <c r="G121" s="251">
        <f>ROUND(E121*F121,2)</f>
        <v>0</v>
      </c>
      <c r="H121" s="230"/>
      <c r="I121" s="229">
        <f>ROUND(E121*H121,2)</f>
        <v>0</v>
      </c>
      <c r="J121" s="230"/>
      <c r="K121" s="229">
        <f>ROUND(E121*J121,2)</f>
        <v>0</v>
      </c>
      <c r="L121" s="229">
        <v>21</v>
      </c>
      <c r="M121" s="229">
        <f>G121*(1+L121/100)</f>
        <v>0</v>
      </c>
      <c r="N121" s="229">
        <v>0.31590000000000001</v>
      </c>
      <c r="O121" s="229">
        <f>ROUND(E121*N121,2)</f>
        <v>1.9</v>
      </c>
      <c r="P121" s="229">
        <v>0</v>
      </c>
      <c r="Q121" s="229">
        <f>ROUND(E121*P121,2)</f>
        <v>0</v>
      </c>
      <c r="R121" s="229"/>
      <c r="S121" s="229" t="s">
        <v>181</v>
      </c>
      <c r="T121" s="229" t="s">
        <v>182</v>
      </c>
      <c r="U121" s="229">
        <v>1.5510000000000002</v>
      </c>
      <c r="V121" s="229">
        <f>ROUND(E121*U121,2)</f>
        <v>9.31</v>
      </c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4" t="s">
        <v>683</v>
      </c>
      <c r="D122" s="231"/>
      <c r="E122" s="232">
        <v>6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40" t="s">
        <v>176</v>
      </c>
      <c r="B123" s="241" t="s">
        <v>119</v>
      </c>
      <c r="C123" s="262" t="s">
        <v>121</v>
      </c>
      <c r="D123" s="242"/>
      <c r="E123" s="243"/>
      <c r="F123" s="244"/>
      <c r="G123" s="245">
        <f>SUMIF(AG124:AG154,"&lt;&gt;NOR",G124:G154)</f>
        <v>0</v>
      </c>
      <c r="H123" s="239"/>
      <c r="I123" s="239">
        <f>SUM(I124:I154)</f>
        <v>0</v>
      </c>
      <c r="J123" s="239"/>
      <c r="K123" s="239">
        <f>SUM(K124:K154)</f>
        <v>0</v>
      </c>
      <c r="L123" s="239"/>
      <c r="M123" s="239">
        <f>SUM(M124:M154)</f>
        <v>0</v>
      </c>
      <c r="N123" s="239"/>
      <c r="O123" s="239">
        <f>SUM(O124:O154)</f>
        <v>123.12000000000002</v>
      </c>
      <c r="P123" s="239"/>
      <c r="Q123" s="239">
        <f>SUM(Q124:Q154)</f>
        <v>0</v>
      </c>
      <c r="R123" s="239"/>
      <c r="S123" s="239"/>
      <c r="T123" s="239"/>
      <c r="U123" s="239"/>
      <c r="V123" s="239">
        <f>SUM(V124:V154)</f>
        <v>143.53000000000003</v>
      </c>
      <c r="W123" s="239"/>
      <c r="AG123" t="s">
        <v>177</v>
      </c>
    </row>
    <row r="124" spans="1:60" ht="22.5" outlineLevel="1" x14ac:dyDescent="0.2">
      <c r="A124" s="246">
        <v>44</v>
      </c>
      <c r="B124" s="247" t="s">
        <v>358</v>
      </c>
      <c r="C124" s="263" t="s">
        <v>359</v>
      </c>
      <c r="D124" s="248" t="s">
        <v>356</v>
      </c>
      <c r="E124" s="249">
        <v>1</v>
      </c>
      <c r="F124" s="250"/>
      <c r="G124" s="251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0.1125</v>
      </c>
      <c r="O124" s="229">
        <f>ROUND(E124*N124,2)</f>
        <v>0.11</v>
      </c>
      <c r="P124" s="229">
        <v>0</v>
      </c>
      <c r="Q124" s="229">
        <f>ROUND(E124*P124,2)</f>
        <v>0</v>
      </c>
      <c r="R124" s="229"/>
      <c r="S124" s="229" t="s">
        <v>181</v>
      </c>
      <c r="T124" s="229" t="s">
        <v>182</v>
      </c>
      <c r="U124" s="229">
        <v>0.91800000000000004</v>
      </c>
      <c r="V124" s="229">
        <f>ROUND(E124*U124,2)</f>
        <v>0.92</v>
      </c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27"/>
      <c r="B125" s="228"/>
      <c r="C125" s="264" t="s">
        <v>684</v>
      </c>
      <c r="D125" s="231"/>
      <c r="E125" s="232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64" t="s">
        <v>685</v>
      </c>
      <c r="D126" s="231"/>
      <c r="E126" s="232">
        <v>1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46">
        <v>45</v>
      </c>
      <c r="B127" s="247" t="s">
        <v>361</v>
      </c>
      <c r="C127" s="263" t="s">
        <v>362</v>
      </c>
      <c r="D127" s="248" t="s">
        <v>356</v>
      </c>
      <c r="E127" s="249">
        <v>3</v>
      </c>
      <c r="F127" s="250"/>
      <c r="G127" s="251">
        <f>ROUND(E127*F127,2)</f>
        <v>0</v>
      </c>
      <c r="H127" s="230"/>
      <c r="I127" s="229">
        <f>ROUND(E127*H127,2)</f>
        <v>0</v>
      </c>
      <c r="J127" s="230"/>
      <c r="K127" s="229">
        <f>ROUND(E127*J127,2)</f>
        <v>0</v>
      </c>
      <c r="L127" s="229">
        <v>21</v>
      </c>
      <c r="M127" s="229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29"/>
      <c r="S127" s="229" t="s">
        <v>181</v>
      </c>
      <c r="T127" s="229" t="s">
        <v>182</v>
      </c>
      <c r="U127" s="229">
        <v>0.2</v>
      </c>
      <c r="V127" s="229">
        <f>ROUND(E127*U127,2)</f>
        <v>0.6</v>
      </c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27"/>
      <c r="B128" s="228"/>
      <c r="C128" s="264" t="s">
        <v>684</v>
      </c>
      <c r="D128" s="231"/>
      <c r="E128" s="232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64" t="s">
        <v>686</v>
      </c>
      <c r="D129" s="231"/>
      <c r="E129" s="232">
        <v>3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45" outlineLevel="1" x14ac:dyDescent="0.2">
      <c r="A130" s="246">
        <v>46</v>
      </c>
      <c r="B130" s="247" t="s">
        <v>364</v>
      </c>
      <c r="C130" s="263" t="s">
        <v>365</v>
      </c>
      <c r="D130" s="248" t="s">
        <v>207</v>
      </c>
      <c r="E130" s="249">
        <v>277</v>
      </c>
      <c r="F130" s="250"/>
      <c r="G130" s="251">
        <f>ROUND(E130*F130,2)</f>
        <v>0</v>
      </c>
      <c r="H130" s="230"/>
      <c r="I130" s="229">
        <f>ROUND(E130*H130,2)</f>
        <v>0</v>
      </c>
      <c r="J130" s="230"/>
      <c r="K130" s="229">
        <f>ROUND(E130*J130,2)</f>
        <v>0</v>
      </c>
      <c r="L130" s="229">
        <v>21</v>
      </c>
      <c r="M130" s="229">
        <f>G130*(1+L130/100)</f>
        <v>0</v>
      </c>
      <c r="N130" s="229">
        <v>0.26941000000000004</v>
      </c>
      <c r="O130" s="229">
        <f>ROUND(E130*N130,2)</f>
        <v>74.63</v>
      </c>
      <c r="P130" s="229">
        <v>0</v>
      </c>
      <c r="Q130" s="229">
        <f>ROUND(E130*P130,2)</f>
        <v>0</v>
      </c>
      <c r="R130" s="229"/>
      <c r="S130" s="229" t="s">
        <v>181</v>
      </c>
      <c r="T130" s="229" t="s">
        <v>182</v>
      </c>
      <c r="U130" s="229">
        <v>0.27200000000000002</v>
      </c>
      <c r="V130" s="229">
        <f>ROUND(E130*U130,2)</f>
        <v>75.34</v>
      </c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4" t="s">
        <v>687</v>
      </c>
      <c r="D131" s="231"/>
      <c r="E131" s="232">
        <v>68.2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7"/>
      <c r="B132" s="228"/>
      <c r="C132" s="264" t="s">
        <v>688</v>
      </c>
      <c r="D132" s="231"/>
      <c r="E132" s="232">
        <v>208.8</v>
      </c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56.25" outlineLevel="1" x14ac:dyDescent="0.2">
      <c r="A133" s="246">
        <v>47</v>
      </c>
      <c r="B133" s="247" t="s">
        <v>368</v>
      </c>
      <c r="C133" s="263" t="s">
        <v>369</v>
      </c>
      <c r="D133" s="248" t="s">
        <v>207</v>
      </c>
      <c r="E133" s="249">
        <v>234.60000000000002</v>
      </c>
      <c r="F133" s="250"/>
      <c r="G133" s="251">
        <f>ROUND(E133*F133,2)</f>
        <v>0</v>
      </c>
      <c r="H133" s="230"/>
      <c r="I133" s="229">
        <f>ROUND(E133*H133,2)</f>
        <v>0</v>
      </c>
      <c r="J133" s="230"/>
      <c r="K133" s="229">
        <f>ROUND(E133*J133,2)</f>
        <v>0</v>
      </c>
      <c r="L133" s="229">
        <v>21</v>
      </c>
      <c r="M133" s="229">
        <f>G133*(1+L133/100)</f>
        <v>0</v>
      </c>
      <c r="N133" s="229">
        <v>0.19520000000000001</v>
      </c>
      <c r="O133" s="229">
        <f>ROUND(E133*N133,2)</f>
        <v>45.79</v>
      </c>
      <c r="P133" s="229">
        <v>0</v>
      </c>
      <c r="Q133" s="229">
        <f>ROUND(E133*P133,2)</f>
        <v>0</v>
      </c>
      <c r="R133" s="229"/>
      <c r="S133" s="229" t="s">
        <v>181</v>
      </c>
      <c r="T133" s="229" t="s">
        <v>182</v>
      </c>
      <c r="U133" s="229">
        <v>0.27200000000000002</v>
      </c>
      <c r="V133" s="229">
        <f>ROUND(E133*U133,2)</f>
        <v>63.81</v>
      </c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64" t="s">
        <v>689</v>
      </c>
      <c r="D134" s="231"/>
      <c r="E134" s="232">
        <v>101.10000000000001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27"/>
      <c r="B135" s="228"/>
      <c r="C135" s="264" t="s">
        <v>690</v>
      </c>
      <c r="D135" s="231"/>
      <c r="E135" s="232">
        <v>133.5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46">
        <v>48</v>
      </c>
      <c r="B136" s="247" t="s">
        <v>372</v>
      </c>
      <c r="C136" s="263" t="s">
        <v>373</v>
      </c>
      <c r="D136" s="248" t="s">
        <v>207</v>
      </c>
      <c r="E136" s="249">
        <v>33.6</v>
      </c>
      <c r="F136" s="250"/>
      <c r="G136" s="251">
        <f>ROUND(E136*F136,2)</f>
        <v>0</v>
      </c>
      <c r="H136" s="230"/>
      <c r="I136" s="229">
        <f>ROUND(E136*H136,2)</f>
        <v>0</v>
      </c>
      <c r="J136" s="230"/>
      <c r="K136" s="229">
        <f>ROUND(E136*J136,2)</f>
        <v>0</v>
      </c>
      <c r="L136" s="229">
        <v>21</v>
      </c>
      <c r="M136" s="229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29"/>
      <c r="S136" s="229" t="s">
        <v>181</v>
      </c>
      <c r="T136" s="229" t="s">
        <v>182</v>
      </c>
      <c r="U136" s="229">
        <v>3.2000000000000001E-2</v>
      </c>
      <c r="V136" s="229">
        <f>ROUND(E136*U136,2)</f>
        <v>1.08</v>
      </c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27"/>
      <c r="B137" s="228"/>
      <c r="C137" s="264" t="s">
        <v>691</v>
      </c>
      <c r="D137" s="231"/>
      <c r="E137" s="232">
        <v>33.6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6">
        <v>49</v>
      </c>
      <c r="B138" s="247" t="s">
        <v>375</v>
      </c>
      <c r="C138" s="263" t="s">
        <v>376</v>
      </c>
      <c r="D138" s="248" t="s">
        <v>377</v>
      </c>
      <c r="E138" s="249">
        <v>11</v>
      </c>
      <c r="F138" s="250"/>
      <c r="G138" s="251">
        <f>ROUND(E138*F138,2)</f>
        <v>0</v>
      </c>
      <c r="H138" s="230"/>
      <c r="I138" s="229">
        <f>ROUND(E138*H138,2)</f>
        <v>0</v>
      </c>
      <c r="J138" s="230"/>
      <c r="K138" s="229">
        <f>ROUND(E138*J138,2)</f>
        <v>0</v>
      </c>
      <c r="L138" s="229">
        <v>21</v>
      </c>
      <c r="M138" s="229">
        <f>G138*(1+L138/100)</f>
        <v>0</v>
      </c>
      <c r="N138" s="229">
        <v>0.15250000000000002</v>
      </c>
      <c r="O138" s="229">
        <f>ROUND(E138*N138,2)</f>
        <v>1.68</v>
      </c>
      <c r="P138" s="229">
        <v>0</v>
      </c>
      <c r="Q138" s="229">
        <f>ROUND(E138*P138,2)</f>
        <v>0</v>
      </c>
      <c r="R138" s="229"/>
      <c r="S138" s="229" t="s">
        <v>292</v>
      </c>
      <c r="T138" s="229" t="s">
        <v>293</v>
      </c>
      <c r="U138" s="229">
        <v>0.16200000000000001</v>
      </c>
      <c r="V138" s="229">
        <f>ROUND(E138*U138,2)</f>
        <v>1.78</v>
      </c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64" t="s">
        <v>692</v>
      </c>
      <c r="D139" s="231"/>
      <c r="E139" s="232">
        <v>11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6">
        <v>50</v>
      </c>
      <c r="B140" s="247" t="s">
        <v>380</v>
      </c>
      <c r="C140" s="263" t="s">
        <v>381</v>
      </c>
      <c r="D140" s="248" t="s">
        <v>356</v>
      </c>
      <c r="E140" s="249">
        <v>1</v>
      </c>
      <c r="F140" s="250"/>
      <c r="G140" s="251">
        <f>ROUND(E140*F140,2)</f>
        <v>0</v>
      </c>
      <c r="H140" s="230"/>
      <c r="I140" s="229">
        <f>ROUND(E140*H140,2)</f>
        <v>0</v>
      </c>
      <c r="J140" s="230"/>
      <c r="K140" s="229">
        <f>ROUND(E140*J140,2)</f>
        <v>0</v>
      </c>
      <c r="L140" s="229">
        <v>21</v>
      </c>
      <c r="M140" s="229">
        <f>G140*(1+L140/100)</f>
        <v>0</v>
      </c>
      <c r="N140" s="229">
        <v>5.1000000000000004E-3</v>
      </c>
      <c r="O140" s="229">
        <f>ROUND(E140*N140,2)</f>
        <v>0.01</v>
      </c>
      <c r="P140" s="229">
        <v>0</v>
      </c>
      <c r="Q140" s="229">
        <f>ROUND(E140*P140,2)</f>
        <v>0</v>
      </c>
      <c r="R140" s="229" t="s">
        <v>287</v>
      </c>
      <c r="S140" s="229" t="s">
        <v>181</v>
      </c>
      <c r="T140" s="229" t="s">
        <v>182</v>
      </c>
      <c r="U140" s="229">
        <v>0</v>
      </c>
      <c r="V140" s="229">
        <f>ROUND(E140*U140,2)</f>
        <v>0</v>
      </c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288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27"/>
      <c r="B141" s="228"/>
      <c r="C141" s="264" t="s">
        <v>684</v>
      </c>
      <c r="D141" s="231"/>
      <c r="E141" s="232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4" t="s">
        <v>685</v>
      </c>
      <c r="D142" s="231"/>
      <c r="E142" s="232">
        <v>1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6">
        <v>51</v>
      </c>
      <c r="B143" s="247" t="s">
        <v>383</v>
      </c>
      <c r="C143" s="263" t="s">
        <v>384</v>
      </c>
      <c r="D143" s="248" t="s">
        <v>356</v>
      </c>
      <c r="E143" s="249">
        <v>1</v>
      </c>
      <c r="F143" s="250"/>
      <c r="G143" s="251">
        <f>ROUND(E143*F143,2)</f>
        <v>0</v>
      </c>
      <c r="H143" s="230"/>
      <c r="I143" s="229">
        <f>ROUND(E143*H143,2)</f>
        <v>0</v>
      </c>
      <c r="J143" s="230"/>
      <c r="K143" s="229">
        <f>ROUND(E143*J143,2)</f>
        <v>0</v>
      </c>
      <c r="L143" s="229">
        <v>21</v>
      </c>
      <c r="M143" s="229">
        <f>G143*(1+L143/100)</f>
        <v>0</v>
      </c>
      <c r="N143" s="229">
        <v>2E-3</v>
      </c>
      <c r="O143" s="229">
        <f>ROUND(E143*N143,2)</f>
        <v>0</v>
      </c>
      <c r="P143" s="229">
        <v>0</v>
      </c>
      <c r="Q143" s="229">
        <f>ROUND(E143*P143,2)</f>
        <v>0</v>
      </c>
      <c r="R143" s="229"/>
      <c r="S143" s="229" t="s">
        <v>292</v>
      </c>
      <c r="T143" s="229" t="s">
        <v>277</v>
      </c>
      <c r="U143" s="229">
        <v>0</v>
      </c>
      <c r="V143" s="229">
        <f>ROUND(E143*U143,2)</f>
        <v>0</v>
      </c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288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27"/>
      <c r="B144" s="228"/>
      <c r="C144" s="264" t="s">
        <v>684</v>
      </c>
      <c r="D144" s="231"/>
      <c r="E144" s="232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64" t="s">
        <v>685</v>
      </c>
      <c r="D145" s="231"/>
      <c r="E145" s="232">
        <v>1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6">
        <v>52</v>
      </c>
      <c r="B146" s="247" t="s">
        <v>386</v>
      </c>
      <c r="C146" s="263" t="s">
        <v>387</v>
      </c>
      <c r="D146" s="248" t="s">
        <v>356</v>
      </c>
      <c r="E146" s="249">
        <v>1</v>
      </c>
      <c r="F146" s="250"/>
      <c r="G146" s="251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5.1000000000000004E-3</v>
      </c>
      <c r="O146" s="229">
        <f>ROUND(E146*N146,2)</f>
        <v>0.01</v>
      </c>
      <c r="P146" s="229">
        <v>0</v>
      </c>
      <c r="Q146" s="229">
        <f>ROUND(E146*P146,2)</f>
        <v>0</v>
      </c>
      <c r="R146" s="229" t="s">
        <v>287</v>
      </c>
      <c r="S146" s="229" t="s">
        <v>181</v>
      </c>
      <c r="T146" s="229" t="s">
        <v>182</v>
      </c>
      <c r="U146" s="229">
        <v>0</v>
      </c>
      <c r="V146" s="229">
        <f>ROUND(E146*U146,2)</f>
        <v>0</v>
      </c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288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27"/>
      <c r="B147" s="228"/>
      <c r="C147" s="264" t="s">
        <v>684</v>
      </c>
      <c r="D147" s="231"/>
      <c r="E147" s="232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64" t="s">
        <v>685</v>
      </c>
      <c r="D148" s="231"/>
      <c r="E148" s="232">
        <v>1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6">
        <v>53</v>
      </c>
      <c r="B149" s="247" t="s">
        <v>389</v>
      </c>
      <c r="C149" s="263" t="s">
        <v>390</v>
      </c>
      <c r="D149" s="248" t="s">
        <v>356</v>
      </c>
      <c r="E149" s="249">
        <v>1</v>
      </c>
      <c r="F149" s="250"/>
      <c r="G149" s="251">
        <f>ROUND(E149*F149,2)</f>
        <v>0</v>
      </c>
      <c r="H149" s="230"/>
      <c r="I149" s="229">
        <f>ROUND(E149*H149,2)</f>
        <v>0</v>
      </c>
      <c r="J149" s="230"/>
      <c r="K149" s="229">
        <f>ROUND(E149*J149,2)</f>
        <v>0</v>
      </c>
      <c r="L149" s="229">
        <v>21</v>
      </c>
      <c r="M149" s="229">
        <f>G149*(1+L149/100)</f>
        <v>0</v>
      </c>
      <c r="N149" s="229">
        <v>0</v>
      </c>
      <c r="O149" s="229">
        <f>ROUND(E149*N149,2)</f>
        <v>0</v>
      </c>
      <c r="P149" s="229">
        <v>0</v>
      </c>
      <c r="Q149" s="229">
        <f>ROUND(E149*P149,2)</f>
        <v>0</v>
      </c>
      <c r="R149" s="229" t="s">
        <v>287</v>
      </c>
      <c r="S149" s="229" t="s">
        <v>181</v>
      </c>
      <c r="T149" s="229" t="s">
        <v>182</v>
      </c>
      <c r="U149" s="229">
        <v>0</v>
      </c>
      <c r="V149" s="229">
        <f>ROUND(E149*U149,2)</f>
        <v>0</v>
      </c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288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7"/>
      <c r="B150" s="228"/>
      <c r="C150" s="264" t="s">
        <v>693</v>
      </c>
      <c r="D150" s="231"/>
      <c r="E150" s="232">
        <v>1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6">
        <v>54</v>
      </c>
      <c r="B151" s="247" t="s">
        <v>391</v>
      </c>
      <c r="C151" s="263" t="s">
        <v>392</v>
      </c>
      <c r="D151" s="248" t="s">
        <v>356</v>
      </c>
      <c r="E151" s="249">
        <v>1</v>
      </c>
      <c r="F151" s="250"/>
      <c r="G151" s="251">
        <f>ROUND(E151*F151,2)</f>
        <v>0</v>
      </c>
      <c r="H151" s="230"/>
      <c r="I151" s="229">
        <f>ROUND(E151*H151,2)</f>
        <v>0</v>
      </c>
      <c r="J151" s="230"/>
      <c r="K151" s="229">
        <f>ROUND(E151*J151,2)</f>
        <v>0</v>
      </c>
      <c r="L151" s="229">
        <v>21</v>
      </c>
      <c r="M151" s="229">
        <f>G151*(1+L151/100)</f>
        <v>0</v>
      </c>
      <c r="N151" s="229">
        <v>0</v>
      </c>
      <c r="O151" s="229">
        <f>ROUND(E151*N151,2)</f>
        <v>0</v>
      </c>
      <c r="P151" s="229">
        <v>0</v>
      </c>
      <c r="Q151" s="229">
        <f>ROUND(E151*P151,2)</f>
        <v>0</v>
      </c>
      <c r="R151" s="229" t="s">
        <v>287</v>
      </c>
      <c r="S151" s="229" t="s">
        <v>181</v>
      </c>
      <c r="T151" s="229" t="s">
        <v>182</v>
      </c>
      <c r="U151" s="229">
        <v>0</v>
      </c>
      <c r="V151" s="229">
        <f>ROUND(E151*U151,2)</f>
        <v>0</v>
      </c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288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64" t="s">
        <v>693</v>
      </c>
      <c r="D152" s="231"/>
      <c r="E152" s="232">
        <v>1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185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6">
        <v>55</v>
      </c>
      <c r="B153" s="247" t="s">
        <v>393</v>
      </c>
      <c r="C153" s="263" t="s">
        <v>394</v>
      </c>
      <c r="D153" s="248" t="s">
        <v>356</v>
      </c>
      <c r="E153" s="249">
        <v>11</v>
      </c>
      <c r="F153" s="250"/>
      <c r="G153" s="251">
        <f>ROUND(E153*F153,2)</f>
        <v>0</v>
      </c>
      <c r="H153" s="230"/>
      <c r="I153" s="229">
        <f>ROUND(E153*H153,2)</f>
        <v>0</v>
      </c>
      <c r="J153" s="230"/>
      <c r="K153" s="229">
        <f>ROUND(E153*J153,2)</f>
        <v>0</v>
      </c>
      <c r="L153" s="229">
        <v>21</v>
      </c>
      <c r="M153" s="229">
        <f>G153*(1+L153/100)</f>
        <v>0</v>
      </c>
      <c r="N153" s="229">
        <v>8.1000000000000003E-2</v>
      </c>
      <c r="O153" s="229">
        <f>ROUND(E153*N153,2)</f>
        <v>0.89</v>
      </c>
      <c r="P153" s="229">
        <v>0</v>
      </c>
      <c r="Q153" s="229">
        <f>ROUND(E153*P153,2)</f>
        <v>0</v>
      </c>
      <c r="R153" s="229" t="s">
        <v>287</v>
      </c>
      <c r="S153" s="229" t="s">
        <v>181</v>
      </c>
      <c r="T153" s="229" t="s">
        <v>182</v>
      </c>
      <c r="U153" s="229">
        <v>0</v>
      </c>
      <c r="V153" s="229">
        <f>ROUND(E153*U153,2)</f>
        <v>0</v>
      </c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288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27"/>
      <c r="B154" s="228"/>
      <c r="C154" s="264" t="s">
        <v>694</v>
      </c>
      <c r="D154" s="231"/>
      <c r="E154" s="232">
        <v>11</v>
      </c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40" t="s">
        <v>176</v>
      </c>
      <c r="B155" s="241" t="s">
        <v>124</v>
      </c>
      <c r="C155" s="262" t="s">
        <v>125</v>
      </c>
      <c r="D155" s="242"/>
      <c r="E155" s="243"/>
      <c r="F155" s="244"/>
      <c r="G155" s="245">
        <f>SUMIF(AG156:AG163,"&lt;&gt;NOR",G156:G163)</f>
        <v>0</v>
      </c>
      <c r="H155" s="239"/>
      <c r="I155" s="239">
        <f>SUM(I156:I163)</f>
        <v>0</v>
      </c>
      <c r="J155" s="239"/>
      <c r="K155" s="239">
        <f>SUM(K156:K163)</f>
        <v>0</v>
      </c>
      <c r="L155" s="239"/>
      <c r="M155" s="239">
        <f>SUM(M156:M163)</f>
        <v>0</v>
      </c>
      <c r="N155" s="239"/>
      <c r="O155" s="239">
        <f>SUM(O156:O163)</f>
        <v>0.01</v>
      </c>
      <c r="P155" s="239"/>
      <c r="Q155" s="239">
        <f>SUM(Q156:Q163)</f>
        <v>7.34</v>
      </c>
      <c r="R155" s="239"/>
      <c r="S155" s="239"/>
      <c r="T155" s="239"/>
      <c r="U155" s="239"/>
      <c r="V155" s="239">
        <f>SUM(V156:V163)</f>
        <v>80.900000000000006</v>
      </c>
      <c r="W155" s="239"/>
      <c r="AG155" t="s">
        <v>177</v>
      </c>
    </row>
    <row r="156" spans="1:60" ht="22.5" outlineLevel="1" x14ac:dyDescent="0.2">
      <c r="A156" s="246">
        <v>56</v>
      </c>
      <c r="B156" s="247" t="s">
        <v>510</v>
      </c>
      <c r="C156" s="263" t="s">
        <v>511</v>
      </c>
      <c r="D156" s="248" t="s">
        <v>214</v>
      </c>
      <c r="E156" s="249">
        <v>3</v>
      </c>
      <c r="F156" s="250"/>
      <c r="G156" s="251">
        <f>ROUND(E156*F156,2)</f>
        <v>0</v>
      </c>
      <c r="H156" s="230"/>
      <c r="I156" s="229">
        <f>ROUND(E156*H156,2)</f>
        <v>0</v>
      </c>
      <c r="J156" s="230"/>
      <c r="K156" s="229">
        <f>ROUND(E156*J156,2)</f>
        <v>0</v>
      </c>
      <c r="L156" s="229">
        <v>21</v>
      </c>
      <c r="M156" s="229">
        <f>G156*(1+L156/100)</f>
        <v>0</v>
      </c>
      <c r="N156" s="229">
        <v>2.33E-3</v>
      </c>
      <c r="O156" s="229">
        <f>ROUND(E156*N156,2)</f>
        <v>0.01</v>
      </c>
      <c r="P156" s="229">
        <v>2.4470000000000001</v>
      </c>
      <c r="Q156" s="229">
        <f>ROUND(E156*P156,2)</f>
        <v>7.34</v>
      </c>
      <c r="R156" s="229"/>
      <c r="S156" s="229" t="s">
        <v>181</v>
      </c>
      <c r="T156" s="229" t="s">
        <v>182</v>
      </c>
      <c r="U156" s="229">
        <v>7.8560000000000008</v>
      </c>
      <c r="V156" s="229">
        <f>ROUND(E156*U156,2)</f>
        <v>23.57</v>
      </c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27"/>
      <c r="B157" s="228"/>
      <c r="C157" s="265" t="s">
        <v>512</v>
      </c>
      <c r="D157" s="252"/>
      <c r="E157" s="252"/>
      <c r="F157" s="252"/>
      <c r="G157" s="252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219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54" t="str">
        <f>C157</f>
        <v>Včetně bourání geotextilií, výplně otvorů tvárnic, drenáží, trubek a dilatačních prvků apod. zabudovaných v bouraných konstrukcích.</v>
      </c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64" t="s">
        <v>695</v>
      </c>
      <c r="D158" s="231"/>
      <c r="E158" s="232">
        <v>3</v>
      </c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3.75" outlineLevel="1" x14ac:dyDescent="0.2">
      <c r="A159" s="246">
        <v>57</v>
      </c>
      <c r="B159" s="247" t="s">
        <v>396</v>
      </c>
      <c r="C159" s="263" t="s">
        <v>397</v>
      </c>
      <c r="D159" s="248" t="s">
        <v>207</v>
      </c>
      <c r="E159" s="249">
        <v>637</v>
      </c>
      <c r="F159" s="250"/>
      <c r="G159" s="251">
        <f>ROUND(E159*F159,2)</f>
        <v>0</v>
      </c>
      <c r="H159" s="230"/>
      <c r="I159" s="229">
        <f>ROUND(E159*H159,2)</f>
        <v>0</v>
      </c>
      <c r="J159" s="230"/>
      <c r="K159" s="229">
        <f>ROUND(E159*J159,2)</f>
        <v>0</v>
      </c>
      <c r="L159" s="229">
        <v>21</v>
      </c>
      <c r="M159" s="229">
        <f>G159*(1+L159/100)</f>
        <v>0</v>
      </c>
      <c r="N159" s="229">
        <v>0</v>
      </c>
      <c r="O159" s="229">
        <f>ROUND(E159*N159,2)</f>
        <v>0</v>
      </c>
      <c r="P159" s="229">
        <v>0</v>
      </c>
      <c r="Q159" s="229">
        <f>ROUND(E159*P159,2)</f>
        <v>0</v>
      </c>
      <c r="R159" s="229"/>
      <c r="S159" s="229" t="s">
        <v>181</v>
      </c>
      <c r="T159" s="229" t="s">
        <v>182</v>
      </c>
      <c r="U159" s="229">
        <v>9.0000000000000011E-2</v>
      </c>
      <c r="V159" s="229">
        <f>ROUND(E159*U159,2)</f>
        <v>57.33</v>
      </c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183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64" t="s">
        <v>696</v>
      </c>
      <c r="D160" s="231"/>
      <c r="E160" s="232">
        <v>156.9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185</v>
      </c>
      <c r="AH160" s="210">
        <v>5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4" t="s">
        <v>697</v>
      </c>
      <c r="D161" s="231"/>
      <c r="E161" s="232">
        <v>144.70000000000002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5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7"/>
      <c r="B162" s="228"/>
      <c r="C162" s="264" t="s">
        <v>698</v>
      </c>
      <c r="D162" s="231"/>
      <c r="E162" s="232">
        <v>313.3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185</v>
      </c>
      <c r="AH162" s="210">
        <v>5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4" t="s">
        <v>699</v>
      </c>
      <c r="D163" s="231"/>
      <c r="E163" s="232">
        <v>22.1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185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40" t="s">
        <v>176</v>
      </c>
      <c r="B164" s="241" t="s">
        <v>126</v>
      </c>
      <c r="C164" s="262" t="s">
        <v>127</v>
      </c>
      <c r="D164" s="242"/>
      <c r="E164" s="243"/>
      <c r="F164" s="244"/>
      <c r="G164" s="245">
        <f>SUMIF(AG165:AG165,"&lt;&gt;NOR",G165:G165)</f>
        <v>0</v>
      </c>
      <c r="H164" s="239"/>
      <c r="I164" s="239">
        <f>SUM(I165:I165)</f>
        <v>0</v>
      </c>
      <c r="J164" s="239"/>
      <c r="K164" s="239">
        <f>SUM(K165:K165)</f>
        <v>0</v>
      </c>
      <c r="L164" s="239"/>
      <c r="M164" s="239">
        <f>SUM(M165:M165)</f>
        <v>0</v>
      </c>
      <c r="N164" s="239"/>
      <c r="O164" s="239">
        <f>SUM(O165:O165)</f>
        <v>0</v>
      </c>
      <c r="P164" s="239"/>
      <c r="Q164" s="239">
        <f>SUM(Q165:Q165)</f>
        <v>0</v>
      </c>
      <c r="R164" s="239"/>
      <c r="S164" s="239"/>
      <c r="T164" s="239"/>
      <c r="U164" s="239"/>
      <c r="V164" s="239">
        <f>SUM(V165:V165)</f>
        <v>190.51</v>
      </c>
      <c r="W164" s="239"/>
      <c r="AG164" t="s">
        <v>177</v>
      </c>
    </row>
    <row r="165" spans="1:60" ht="22.5" outlineLevel="1" x14ac:dyDescent="0.2">
      <c r="A165" s="255">
        <v>58</v>
      </c>
      <c r="B165" s="256" t="s">
        <v>402</v>
      </c>
      <c r="C165" s="271" t="s">
        <v>403</v>
      </c>
      <c r="D165" s="257" t="s">
        <v>404</v>
      </c>
      <c r="E165" s="258">
        <v>488.47957000000002</v>
      </c>
      <c r="F165" s="259"/>
      <c r="G165" s="260">
        <f>ROUND(E165*F165,2)</f>
        <v>0</v>
      </c>
      <c r="H165" s="230"/>
      <c r="I165" s="229">
        <f>ROUND(E165*H165,2)</f>
        <v>0</v>
      </c>
      <c r="J165" s="230"/>
      <c r="K165" s="229">
        <f>ROUND(E165*J165,2)</f>
        <v>0</v>
      </c>
      <c r="L165" s="229">
        <v>21</v>
      </c>
      <c r="M165" s="229">
        <f>G165*(1+L165/100)</f>
        <v>0</v>
      </c>
      <c r="N165" s="229">
        <v>0</v>
      </c>
      <c r="O165" s="229">
        <f>ROUND(E165*N165,2)</f>
        <v>0</v>
      </c>
      <c r="P165" s="229">
        <v>0</v>
      </c>
      <c r="Q165" s="229">
        <f>ROUND(E165*P165,2)</f>
        <v>0</v>
      </c>
      <c r="R165" s="229"/>
      <c r="S165" s="229" t="s">
        <v>181</v>
      </c>
      <c r="T165" s="229" t="s">
        <v>182</v>
      </c>
      <c r="U165" s="229">
        <v>0.39</v>
      </c>
      <c r="V165" s="229">
        <f>ROUND(E165*U165,2)</f>
        <v>190.51</v>
      </c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405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40" t="s">
        <v>176</v>
      </c>
      <c r="B166" s="241" t="s">
        <v>128</v>
      </c>
      <c r="C166" s="262" t="s">
        <v>129</v>
      </c>
      <c r="D166" s="242"/>
      <c r="E166" s="243"/>
      <c r="F166" s="244"/>
      <c r="G166" s="245">
        <f>SUMIF(AG167:AG174,"&lt;&gt;NOR",G167:G174)</f>
        <v>0</v>
      </c>
      <c r="H166" s="239"/>
      <c r="I166" s="239">
        <f>SUM(I167:I174)</f>
        <v>0</v>
      </c>
      <c r="J166" s="239"/>
      <c r="K166" s="239">
        <f>SUM(K167:K174)</f>
        <v>0</v>
      </c>
      <c r="L166" s="239"/>
      <c r="M166" s="239">
        <f>SUM(M167:M174)</f>
        <v>0</v>
      </c>
      <c r="N166" s="239"/>
      <c r="O166" s="239">
        <f>SUM(O167:O174)</f>
        <v>0</v>
      </c>
      <c r="P166" s="239"/>
      <c r="Q166" s="239">
        <f>SUM(Q167:Q174)</f>
        <v>0</v>
      </c>
      <c r="R166" s="239"/>
      <c r="S166" s="239"/>
      <c r="T166" s="239"/>
      <c r="U166" s="239"/>
      <c r="V166" s="239">
        <f>SUM(V167:V174)</f>
        <v>1.99</v>
      </c>
      <c r="W166" s="239"/>
      <c r="AG166" t="s">
        <v>177</v>
      </c>
    </row>
    <row r="167" spans="1:60" ht="22.5" outlineLevel="1" x14ac:dyDescent="0.2">
      <c r="A167" s="246">
        <v>59</v>
      </c>
      <c r="B167" s="247" t="s">
        <v>406</v>
      </c>
      <c r="C167" s="263" t="s">
        <v>407</v>
      </c>
      <c r="D167" s="248" t="s">
        <v>180</v>
      </c>
      <c r="E167" s="249">
        <v>7.6000000000000005</v>
      </c>
      <c r="F167" s="250"/>
      <c r="G167" s="251">
        <f>ROUND(E167*F167,2)</f>
        <v>0</v>
      </c>
      <c r="H167" s="230"/>
      <c r="I167" s="229">
        <f>ROUND(E167*H167,2)</f>
        <v>0</v>
      </c>
      <c r="J167" s="230"/>
      <c r="K167" s="229">
        <f>ROUND(E167*J167,2)</f>
        <v>0</v>
      </c>
      <c r="L167" s="229">
        <v>21</v>
      </c>
      <c r="M167" s="229">
        <f>G167*(1+L167/100)</f>
        <v>0</v>
      </c>
      <c r="N167" s="229">
        <v>6.3000000000000003E-4</v>
      </c>
      <c r="O167" s="229">
        <f>ROUND(E167*N167,2)</f>
        <v>0</v>
      </c>
      <c r="P167" s="229">
        <v>0</v>
      </c>
      <c r="Q167" s="229">
        <f>ROUND(E167*P167,2)</f>
        <v>0</v>
      </c>
      <c r="R167" s="229"/>
      <c r="S167" s="229" t="s">
        <v>181</v>
      </c>
      <c r="T167" s="229" t="s">
        <v>182</v>
      </c>
      <c r="U167" s="229">
        <v>0.16</v>
      </c>
      <c r="V167" s="229">
        <f>ROUND(E167*U167,2)</f>
        <v>1.22</v>
      </c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4" t="s">
        <v>700</v>
      </c>
      <c r="D168" s="231"/>
      <c r="E168" s="232">
        <v>7.6000000000000005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46">
        <v>60</v>
      </c>
      <c r="B169" s="247" t="s">
        <v>409</v>
      </c>
      <c r="C169" s="263" t="s">
        <v>410</v>
      </c>
      <c r="D169" s="248" t="s">
        <v>207</v>
      </c>
      <c r="E169" s="249">
        <v>7.6000000000000005</v>
      </c>
      <c r="F169" s="250"/>
      <c r="G169" s="251">
        <f>ROUND(E169*F169,2)</f>
        <v>0</v>
      </c>
      <c r="H169" s="230"/>
      <c r="I169" s="229">
        <f>ROUND(E169*H169,2)</f>
        <v>0</v>
      </c>
      <c r="J169" s="230"/>
      <c r="K169" s="229">
        <f>ROUND(E169*J169,2)</f>
        <v>0</v>
      </c>
      <c r="L169" s="229">
        <v>21</v>
      </c>
      <c r="M169" s="229">
        <f>G169*(1+L169/100)</f>
        <v>0</v>
      </c>
      <c r="N169" s="229">
        <v>3.3000000000000005E-4</v>
      </c>
      <c r="O169" s="229">
        <f>ROUND(E169*N169,2)</f>
        <v>0</v>
      </c>
      <c r="P169" s="229">
        <v>0</v>
      </c>
      <c r="Q169" s="229">
        <f>ROUND(E169*P169,2)</f>
        <v>0</v>
      </c>
      <c r="R169" s="229"/>
      <c r="S169" s="229" t="s">
        <v>181</v>
      </c>
      <c r="T169" s="229" t="s">
        <v>182</v>
      </c>
      <c r="U169" s="229">
        <v>0.1</v>
      </c>
      <c r="V169" s="229">
        <f>ROUND(E169*U169,2)</f>
        <v>0.76</v>
      </c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4" t="s">
        <v>701</v>
      </c>
      <c r="D170" s="231"/>
      <c r="E170" s="232">
        <v>7.6000000000000005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6">
        <v>61</v>
      </c>
      <c r="B171" s="247" t="s">
        <v>412</v>
      </c>
      <c r="C171" s="263" t="s">
        <v>413</v>
      </c>
      <c r="D171" s="248" t="s">
        <v>404</v>
      </c>
      <c r="E171" s="249">
        <v>7.3000000000000001E-3</v>
      </c>
      <c r="F171" s="250"/>
      <c r="G171" s="251">
        <f>ROUND(E171*F171,2)</f>
        <v>0</v>
      </c>
      <c r="H171" s="230"/>
      <c r="I171" s="229">
        <f>ROUND(E171*H171,2)</f>
        <v>0</v>
      </c>
      <c r="J171" s="230"/>
      <c r="K171" s="229">
        <f>ROUND(E171*J171,2)</f>
        <v>0</v>
      </c>
      <c r="L171" s="229">
        <v>21</v>
      </c>
      <c r="M171" s="229">
        <f>G171*(1+L171/100)</f>
        <v>0</v>
      </c>
      <c r="N171" s="229">
        <v>0</v>
      </c>
      <c r="O171" s="229">
        <f>ROUND(E171*N171,2)</f>
        <v>0</v>
      </c>
      <c r="P171" s="229">
        <v>0</v>
      </c>
      <c r="Q171" s="229">
        <f>ROUND(E171*P171,2)</f>
        <v>0</v>
      </c>
      <c r="R171" s="229"/>
      <c r="S171" s="229" t="s">
        <v>181</v>
      </c>
      <c r="T171" s="229" t="s">
        <v>182</v>
      </c>
      <c r="U171" s="229">
        <v>1.5670000000000002</v>
      </c>
      <c r="V171" s="229">
        <f>ROUND(E171*U171,2)</f>
        <v>0.01</v>
      </c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414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4" t="s">
        <v>415</v>
      </c>
      <c r="D172" s="231"/>
      <c r="E172" s="232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27"/>
      <c r="B173" s="228"/>
      <c r="C173" s="264" t="s">
        <v>702</v>
      </c>
      <c r="D173" s="231"/>
      <c r="E173" s="232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4" t="s">
        <v>703</v>
      </c>
      <c r="D174" s="231"/>
      <c r="E174" s="232">
        <v>0.01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40" t="s">
        <v>176</v>
      </c>
      <c r="B175" s="241" t="s">
        <v>147</v>
      </c>
      <c r="C175" s="262" t="s">
        <v>148</v>
      </c>
      <c r="D175" s="242"/>
      <c r="E175" s="243"/>
      <c r="F175" s="244"/>
      <c r="G175" s="245">
        <f>SUMIF(AG176:AG190,"&lt;&gt;NOR",G176:G190)</f>
        <v>0</v>
      </c>
      <c r="H175" s="239"/>
      <c r="I175" s="239">
        <f>SUM(I176:I190)</f>
        <v>0</v>
      </c>
      <c r="J175" s="239"/>
      <c r="K175" s="239">
        <f>SUM(K176:K190)</f>
        <v>0</v>
      </c>
      <c r="L175" s="239"/>
      <c r="M175" s="239">
        <f>SUM(M176:M190)</f>
        <v>0</v>
      </c>
      <c r="N175" s="239"/>
      <c r="O175" s="239">
        <f>SUM(O176:O190)</f>
        <v>0</v>
      </c>
      <c r="P175" s="239"/>
      <c r="Q175" s="239">
        <f>SUM(Q176:Q190)</f>
        <v>0</v>
      </c>
      <c r="R175" s="239"/>
      <c r="S175" s="239"/>
      <c r="T175" s="239"/>
      <c r="U175" s="239"/>
      <c r="V175" s="239">
        <f>SUM(V176:V190)</f>
        <v>12.03</v>
      </c>
      <c r="W175" s="239"/>
      <c r="AG175" t="s">
        <v>177</v>
      </c>
    </row>
    <row r="176" spans="1:60" outlineLevel="1" x14ac:dyDescent="0.2">
      <c r="A176" s="246">
        <v>62</v>
      </c>
      <c r="B176" s="247" t="s">
        <v>418</v>
      </c>
      <c r="C176" s="263" t="s">
        <v>419</v>
      </c>
      <c r="D176" s="248" t="s">
        <v>404</v>
      </c>
      <c r="E176" s="249">
        <v>1003.4621400000001</v>
      </c>
      <c r="F176" s="250"/>
      <c r="G176" s="251">
        <f>ROUND(E176*F176,2)</f>
        <v>0</v>
      </c>
      <c r="H176" s="230"/>
      <c r="I176" s="229">
        <f>ROUND(E176*H176,2)</f>
        <v>0</v>
      </c>
      <c r="J176" s="230"/>
      <c r="K176" s="229">
        <f>ROUND(E176*J176,2)</f>
        <v>0</v>
      </c>
      <c r="L176" s="229">
        <v>21</v>
      </c>
      <c r="M176" s="229">
        <f>G176*(1+L176/100)</f>
        <v>0</v>
      </c>
      <c r="N176" s="229">
        <v>0</v>
      </c>
      <c r="O176" s="229">
        <f>ROUND(E176*N176,2)</f>
        <v>0</v>
      </c>
      <c r="P176" s="229">
        <v>0</v>
      </c>
      <c r="Q176" s="229">
        <f>ROUND(E176*P176,2)</f>
        <v>0</v>
      </c>
      <c r="R176" s="229"/>
      <c r="S176" s="229" t="s">
        <v>181</v>
      </c>
      <c r="T176" s="229" t="s">
        <v>182</v>
      </c>
      <c r="U176" s="229">
        <v>0</v>
      </c>
      <c r="V176" s="229">
        <f>ROUND(E176*U176,2)</f>
        <v>0</v>
      </c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27"/>
      <c r="B177" s="228"/>
      <c r="C177" s="264" t="s">
        <v>704</v>
      </c>
      <c r="D177" s="231"/>
      <c r="E177" s="232">
        <v>1202.7</v>
      </c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64" t="s">
        <v>705</v>
      </c>
      <c r="D178" s="231"/>
      <c r="E178" s="232">
        <v>-199.23999999999998</v>
      </c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185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6">
        <v>63</v>
      </c>
      <c r="B179" s="247" t="s">
        <v>423</v>
      </c>
      <c r="C179" s="263" t="s">
        <v>424</v>
      </c>
      <c r="D179" s="248" t="s">
        <v>404</v>
      </c>
      <c r="E179" s="249">
        <v>199.24080000000001</v>
      </c>
      <c r="F179" s="250"/>
      <c r="G179" s="251">
        <f>ROUND(E179*F179,2)</f>
        <v>0</v>
      </c>
      <c r="H179" s="230"/>
      <c r="I179" s="229">
        <f>ROUND(E179*H179,2)</f>
        <v>0</v>
      </c>
      <c r="J179" s="230"/>
      <c r="K179" s="229">
        <f>ROUND(E179*J179,2)</f>
        <v>0</v>
      </c>
      <c r="L179" s="229">
        <v>21</v>
      </c>
      <c r="M179" s="229">
        <f>G179*(1+L179/100)</f>
        <v>0</v>
      </c>
      <c r="N179" s="229">
        <v>0</v>
      </c>
      <c r="O179" s="229">
        <f>ROUND(E179*N179,2)</f>
        <v>0</v>
      </c>
      <c r="P179" s="229">
        <v>0</v>
      </c>
      <c r="Q179" s="229">
        <f>ROUND(E179*P179,2)</f>
        <v>0</v>
      </c>
      <c r="R179" s="229"/>
      <c r="S179" s="229" t="s">
        <v>181</v>
      </c>
      <c r="T179" s="229" t="s">
        <v>182</v>
      </c>
      <c r="U179" s="229">
        <v>0</v>
      </c>
      <c r="V179" s="229">
        <f>ROUND(E179*U179,2)</f>
        <v>0</v>
      </c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706</v>
      </c>
      <c r="D180" s="231"/>
      <c r="E180" s="232">
        <v>117.08000000000001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7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4" t="s">
        <v>707</v>
      </c>
      <c r="D181" s="231"/>
      <c r="E181" s="232">
        <v>82.160000000000011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7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46">
        <v>64</v>
      </c>
      <c r="B182" s="247" t="s">
        <v>428</v>
      </c>
      <c r="C182" s="263" t="s">
        <v>429</v>
      </c>
      <c r="D182" s="248" t="s">
        <v>404</v>
      </c>
      <c r="E182" s="249">
        <v>1202.7029400000001</v>
      </c>
      <c r="F182" s="250"/>
      <c r="G182" s="251">
        <f>ROUND(E182*F182,2)</f>
        <v>0</v>
      </c>
      <c r="H182" s="230"/>
      <c r="I182" s="229">
        <f>ROUND(E182*H182,2)</f>
        <v>0</v>
      </c>
      <c r="J182" s="230"/>
      <c r="K182" s="229">
        <f>ROUND(E182*J182,2)</f>
        <v>0</v>
      </c>
      <c r="L182" s="229">
        <v>21</v>
      </c>
      <c r="M182" s="229">
        <f>G182*(1+L182/100)</f>
        <v>0</v>
      </c>
      <c r="N182" s="229">
        <v>0</v>
      </c>
      <c r="O182" s="229">
        <f>ROUND(E182*N182,2)</f>
        <v>0</v>
      </c>
      <c r="P182" s="229">
        <v>0</v>
      </c>
      <c r="Q182" s="229">
        <f>ROUND(E182*P182,2)</f>
        <v>0</v>
      </c>
      <c r="R182" s="229"/>
      <c r="S182" s="229" t="s">
        <v>181</v>
      </c>
      <c r="T182" s="229" t="s">
        <v>182</v>
      </c>
      <c r="U182" s="229">
        <v>0.01</v>
      </c>
      <c r="V182" s="229">
        <f>ROUND(E182*U182,2)</f>
        <v>12.03</v>
      </c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430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5" t="s">
        <v>245</v>
      </c>
      <c r="D183" s="252"/>
      <c r="E183" s="252"/>
      <c r="F183" s="252"/>
      <c r="G183" s="252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27"/>
      <c r="B184" s="228"/>
      <c r="C184" s="264" t="s">
        <v>431</v>
      </c>
      <c r="D184" s="231"/>
      <c r="E184" s="232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708</v>
      </c>
      <c r="D185" s="231"/>
      <c r="E185" s="232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4" t="s">
        <v>709</v>
      </c>
      <c r="D186" s="231"/>
      <c r="E186" s="232">
        <v>1202.7029400000001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6">
        <v>65</v>
      </c>
      <c r="B187" s="247" t="s">
        <v>434</v>
      </c>
      <c r="C187" s="263" t="s">
        <v>435</v>
      </c>
      <c r="D187" s="248" t="s">
        <v>404</v>
      </c>
      <c r="E187" s="249">
        <v>16837.841100000001</v>
      </c>
      <c r="F187" s="250"/>
      <c r="G187" s="251">
        <f>ROUND(E187*F187,2)</f>
        <v>0</v>
      </c>
      <c r="H187" s="230"/>
      <c r="I187" s="229">
        <f>ROUND(E187*H187,2)</f>
        <v>0</v>
      </c>
      <c r="J187" s="230"/>
      <c r="K187" s="229">
        <f>ROUND(E187*J187,2)</f>
        <v>0</v>
      </c>
      <c r="L187" s="229">
        <v>21</v>
      </c>
      <c r="M187" s="229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29"/>
      <c r="S187" s="229" t="s">
        <v>181</v>
      </c>
      <c r="T187" s="229" t="s">
        <v>182</v>
      </c>
      <c r="U187" s="229">
        <v>0</v>
      </c>
      <c r="V187" s="229">
        <f>ROUND(E187*U187,2)</f>
        <v>0</v>
      </c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430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27"/>
      <c r="B188" s="228"/>
      <c r="C188" s="264" t="s">
        <v>431</v>
      </c>
      <c r="D188" s="231"/>
      <c r="E188" s="232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185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4" t="s">
        <v>708</v>
      </c>
      <c r="D189" s="231"/>
      <c r="E189" s="232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4" t="s">
        <v>710</v>
      </c>
      <c r="D190" s="231"/>
      <c r="E190" s="232">
        <v>16837.841100000001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5"/>
      <c r="B191" s="6"/>
      <c r="C191" s="272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E191">
        <v>15</v>
      </c>
      <c r="AF191">
        <v>21</v>
      </c>
    </row>
    <row r="192" spans="1:60" x14ac:dyDescent="0.2">
      <c r="A192" s="213"/>
      <c r="B192" s="214" t="s">
        <v>31</v>
      </c>
      <c r="C192" s="273"/>
      <c r="D192" s="215"/>
      <c r="E192" s="216"/>
      <c r="F192" s="216"/>
      <c r="G192" s="261">
        <f>G8+G72+G78+G120+G123+G155+G164+G166+G175</f>
        <v>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AE192">
        <f>SUMIF(L7:L190,AE191,G7:G190)</f>
        <v>0</v>
      </c>
      <c r="AF192">
        <f>SUMIF(L7:L190,AF191,G7:G190)</f>
        <v>0</v>
      </c>
      <c r="AG192" t="s">
        <v>437</v>
      </c>
    </row>
    <row r="193" spans="1:33" x14ac:dyDescent="0.2">
      <c r="A193" s="5"/>
      <c r="B193" s="6"/>
      <c r="C193" s="272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33" x14ac:dyDescent="0.2">
      <c r="A194" s="5"/>
      <c r="B194" s="6"/>
      <c r="C194" s="272"/>
      <c r="D194" s="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33" x14ac:dyDescent="0.2">
      <c r="A195" s="217" t="s">
        <v>438</v>
      </c>
      <c r="B195" s="217"/>
      <c r="C195" s="274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33" x14ac:dyDescent="0.2">
      <c r="A196" s="218"/>
      <c r="B196" s="219"/>
      <c r="C196" s="275"/>
      <c r="D196" s="219"/>
      <c r="E196" s="219"/>
      <c r="F196" s="219"/>
      <c r="G196" s="22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G196" t="s">
        <v>439</v>
      </c>
    </row>
    <row r="197" spans="1:33" x14ac:dyDescent="0.2">
      <c r="A197" s="221"/>
      <c r="B197" s="222"/>
      <c r="C197" s="276"/>
      <c r="D197" s="222"/>
      <c r="E197" s="222"/>
      <c r="F197" s="222"/>
      <c r="G197" s="22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A198" s="221"/>
      <c r="B198" s="222"/>
      <c r="C198" s="276"/>
      <c r="D198" s="222"/>
      <c r="E198" s="222"/>
      <c r="F198" s="222"/>
      <c r="G198" s="22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33" x14ac:dyDescent="0.2">
      <c r="A199" s="221"/>
      <c r="B199" s="222"/>
      <c r="C199" s="276"/>
      <c r="D199" s="222"/>
      <c r="E199" s="222"/>
      <c r="F199" s="222"/>
      <c r="G199" s="22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33" x14ac:dyDescent="0.2">
      <c r="A200" s="224"/>
      <c r="B200" s="225"/>
      <c r="C200" s="277"/>
      <c r="D200" s="225"/>
      <c r="E200" s="225"/>
      <c r="F200" s="225"/>
      <c r="G200" s="22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33" x14ac:dyDescent="0.2">
      <c r="A201" s="5"/>
      <c r="B201" s="6"/>
      <c r="C201" s="272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33" x14ac:dyDescent="0.2">
      <c r="C202" s="278"/>
      <c r="D202" s="194"/>
      <c r="AG202" t="s">
        <v>440</v>
      </c>
    </row>
    <row r="203" spans="1:33" x14ac:dyDescent="0.2">
      <c r="D203" s="194"/>
    </row>
    <row r="204" spans="1:33" x14ac:dyDescent="0.2">
      <c r="D204" s="194"/>
    </row>
    <row r="205" spans="1:33" x14ac:dyDescent="0.2">
      <c r="D205" s="194"/>
    </row>
    <row r="206" spans="1:33" x14ac:dyDescent="0.2">
      <c r="D206" s="194"/>
    </row>
    <row r="207" spans="1:33" x14ac:dyDescent="0.2">
      <c r="D207" s="194"/>
    </row>
    <row r="208" spans="1:33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20">
    <mergeCell ref="C63:G63"/>
    <mergeCell ref="C66:G66"/>
    <mergeCell ref="C157:G157"/>
    <mergeCell ref="C183:G183"/>
    <mergeCell ref="C48:G48"/>
    <mergeCell ref="C49:G49"/>
    <mergeCell ref="C50:G50"/>
    <mergeCell ref="C51:G51"/>
    <mergeCell ref="C52:G52"/>
    <mergeCell ref="C55:G55"/>
    <mergeCell ref="A1:G1"/>
    <mergeCell ref="C2:G2"/>
    <mergeCell ref="C3:G3"/>
    <mergeCell ref="C4:G4"/>
    <mergeCell ref="A195:C195"/>
    <mergeCell ref="A196:G200"/>
    <mergeCell ref="C36:G36"/>
    <mergeCell ref="C39:G39"/>
    <mergeCell ref="C43:G43"/>
    <mergeCell ref="C45:G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65</v>
      </c>
      <c r="C3" s="199" t="s">
        <v>66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63</v>
      </c>
      <c r="C4" s="202" t="s">
        <v>69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SUMIF(AG9:AG77,"&lt;&gt;NOR",G9:G77)</f>
        <v>0</v>
      </c>
      <c r="H8" s="239"/>
      <c r="I8" s="239">
        <f>SUM(I9:I77)</f>
        <v>0</v>
      </c>
      <c r="J8" s="239"/>
      <c r="K8" s="239">
        <f>SUM(K9:K77)</f>
        <v>0</v>
      </c>
      <c r="L8" s="239"/>
      <c r="M8" s="239">
        <f>SUM(M9:M77)</f>
        <v>0</v>
      </c>
      <c r="N8" s="239"/>
      <c r="O8" s="239">
        <f>SUM(O9:O77)</f>
        <v>18.88</v>
      </c>
      <c r="P8" s="239"/>
      <c r="Q8" s="239">
        <f>SUM(Q9:Q77)</f>
        <v>1721.5900000000001</v>
      </c>
      <c r="R8" s="239"/>
      <c r="S8" s="239"/>
      <c r="T8" s="239"/>
      <c r="U8" s="239"/>
      <c r="V8" s="239">
        <f>SUM(V9:V77)</f>
        <v>554.57000000000005</v>
      </c>
      <c r="W8" s="239"/>
      <c r="AG8" t="s">
        <v>177</v>
      </c>
    </row>
    <row r="9" spans="1:60" ht="33.75" outlineLevel="1" x14ac:dyDescent="0.2">
      <c r="A9" s="246">
        <v>1</v>
      </c>
      <c r="B9" s="247" t="s">
        <v>178</v>
      </c>
      <c r="C9" s="263" t="s">
        <v>441</v>
      </c>
      <c r="D9" s="248" t="s">
        <v>180</v>
      </c>
      <c r="E9" s="249">
        <v>695.7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96.01</v>
      </c>
      <c r="R9" s="229"/>
      <c r="S9" s="229" t="s">
        <v>181</v>
      </c>
      <c r="T9" s="229" t="s">
        <v>182</v>
      </c>
      <c r="U9" s="229">
        <v>0.16</v>
      </c>
      <c r="V9" s="229">
        <f>ROUND(E9*U9,2)</f>
        <v>111.31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4" t="s">
        <v>711</v>
      </c>
      <c r="D10" s="231"/>
      <c r="E10" s="232">
        <v>695.7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5" outlineLevel="1" x14ac:dyDescent="0.2">
      <c r="A11" s="246">
        <v>2</v>
      </c>
      <c r="B11" s="247" t="s">
        <v>186</v>
      </c>
      <c r="C11" s="263" t="s">
        <v>543</v>
      </c>
      <c r="D11" s="248" t="s">
        <v>180</v>
      </c>
      <c r="E11" s="249">
        <v>10.5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0.2</v>
      </c>
      <c r="Q11" s="229">
        <f>ROUND(E11*P11,2)</f>
        <v>2.1</v>
      </c>
      <c r="R11" s="229"/>
      <c r="S11" s="229" t="s">
        <v>181</v>
      </c>
      <c r="T11" s="229" t="s">
        <v>182</v>
      </c>
      <c r="U11" s="229">
        <v>0.1</v>
      </c>
      <c r="V11" s="229">
        <f>ROUND(E11*U11,2)</f>
        <v>1.05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/>
      <c r="B12" s="228"/>
      <c r="C12" s="264" t="s">
        <v>712</v>
      </c>
      <c r="D12" s="231"/>
      <c r="E12" s="232">
        <v>10.5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6">
        <v>3</v>
      </c>
      <c r="B13" s="247" t="s">
        <v>548</v>
      </c>
      <c r="C13" s="263" t="s">
        <v>549</v>
      </c>
      <c r="D13" s="248" t="s">
        <v>180</v>
      </c>
      <c r="E13" s="249">
        <v>10.5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0.11</v>
      </c>
      <c r="Q13" s="229">
        <f>ROUND(E13*P13,2)</f>
        <v>1.1599999999999999</v>
      </c>
      <c r="R13" s="229"/>
      <c r="S13" s="229" t="s">
        <v>181</v>
      </c>
      <c r="T13" s="229" t="s">
        <v>182</v>
      </c>
      <c r="U13" s="229">
        <v>0.1255</v>
      </c>
      <c r="V13" s="229">
        <f>ROUND(E13*U13,2)</f>
        <v>1.32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27"/>
      <c r="B14" s="228"/>
      <c r="C14" s="264" t="s">
        <v>712</v>
      </c>
      <c r="D14" s="231"/>
      <c r="E14" s="232">
        <v>10.5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6">
        <v>4</v>
      </c>
      <c r="B15" s="247" t="s">
        <v>443</v>
      </c>
      <c r="C15" s="263" t="s">
        <v>444</v>
      </c>
      <c r="D15" s="248" t="s">
        <v>180</v>
      </c>
      <c r="E15" s="249">
        <v>695.7</v>
      </c>
      <c r="F15" s="250"/>
      <c r="G15" s="251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0.11</v>
      </c>
      <c r="Q15" s="229">
        <f>ROUND(E15*P15,2)</f>
        <v>76.53</v>
      </c>
      <c r="R15" s="229"/>
      <c r="S15" s="229" t="s">
        <v>181</v>
      </c>
      <c r="T15" s="229" t="s">
        <v>182</v>
      </c>
      <c r="U15" s="229">
        <v>1.7500000000000002E-2</v>
      </c>
      <c r="V15" s="229">
        <f>ROUND(E15*U15,2)</f>
        <v>12.17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4" t="s">
        <v>711</v>
      </c>
      <c r="D16" s="231"/>
      <c r="E16" s="232">
        <v>695.7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46">
        <v>5</v>
      </c>
      <c r="B17" s="247" t="s">
        <v>445</v>
      </c>
      <c r="C17" s="263" t="s">
        <v>446</v>
      </c>
      <c r="D17" s="248" t="s">
        <v>180</v>
      </c>
      <c r="E17" s="249">
        <v>4.9000000000000004</v>
      </c>
      <c r="F17" s="250"/>
      <c r="G17" s="251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0.33</v>
      </c>
      <c r="Q17" s="229">
        <f>ROUND(E17*P17,2)</f>
        <v>1.62</v>
      </c>
      <c r="R17" s="229"/>
      <c r="S17" s="229" t="s">
        <v>181</v>
      </c>
      <c r="T17" s="229" t="s">
        <v>182</v>
      </c>
      <c r="U17" s="229">
        <v>0.52650000000000008</v>
      </c>
      <c r="V17" s="229">
        <f>ROUND(E17*U17,2)</f>
        <v>2.58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4" t="s">
        <v>713</v>
      </c>
      <c r="D18" s="231"/>
      <c r="E18" s="232">
        <v>4.9000000000000004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46">
        <v>6</v>
      </c>
      <c r="B19" s="247" t="s">
        <v>649</v>
      </c>
      <c r="C19" s="263" t="s">
        <v>650</v>
      </c>
      <c r="D19" s="248" t="s">
        <v>180</v>
      </c>
      <c r="E19" s="249">
        <v>695.7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0.39600000000000002</v>
      </c>
      <c r="Q19" s="229">
        <f>ROUND(E19*P19,2)</f>
        <v>275.5</v>
      </c>
      <c r="R19" s="229"/>
      <c r="S19" s="229" t="s">
        <v>181</v>
      </c>
      <c r="T19" s="229" t="s">
        <v>182</v>
      </c>
      <c r="U19" s="229">
        <v>6.7800000000000013E-2</v>
      </c>
      <c r="V19" s="229">
        <f>ROUND(E19*U19,2)</f>
        <v>47.17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27"/>
      <c r="B20" s="228"/>
      <c r="C20" s="264" t="s">
        <v>711</v>
      </c>
      <c r="D20" s="231"/>
      <c r="E20" s="232">
        <v>695.7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46">
        <v>7</v>
      </c>
      <c r="B21" s="247" t="s">
        <v>450</v>
      </c>
      <c r="C21" s="263" t="s">
        <v>451</v>
      </c>
      <c r="D21" s="248" t="s">
        <v>180</v>
      </c>
      <c r="E21" s="249">
        <v>963.7</v>
      </c>
      <c r="F21" s="250"/>
      <c r="G21" s="251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0.44</v>
      </c>
      <c r="Q21" s="229">
        <f>ROUND(E21*P21,2)</f>
        <v>424.03</v>
      </c>
      <c r="R21" s="229"/>
      <c r="S21" s="229" t="s">
        <v>181</v>
      </c>
      <c r="T21" s="229" t="s">
        <v>182</v>
      </c>
      <c r="U21" s="229">
        <v>7.3000000000000009E-2</v>
      </c>
      <c r="V21" s="229">
        <f>ROUND(E21*U21,2)</f>
        <v>70.349999999999994</v>
      </c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27"/>
      <c r="B22" s="228"/>
      <c r="C22" s="264" t="s">
        <v>714</v>
      </c>
      <c r="D22" s="231"/>
      <c r="E22" s="232">
        <v>963.7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6">
        <v>8</v>
      </c>
      <c r="B23" s="247" t="s">
        <v>189</v>
      </c>
      <c r="C23" s="263" t="s">
        <v>555</v>
      </c>
      <c r="D23" s="248" t="s">
        <v>180</v>
      </c>
      <c r="E23" s="249">
        <v>4.9000000000000004</v>
      </c>
      <c r="F23" s="250"/>
      <c r="G23" s="251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0.11</v>
      </c>
      <c r="Q23" s="229">
        <f>ROUND(E23*P23,2)</f>
        <v>0.54</v>
      </c>
      <c r="R23" s="229"/>
      <c r="S23" s="229" t="s">
        <v>181</v>
      </c>
      <c r="T23" s="229" t="s">
        <v>182</v>
      </c>
      <c r="U23" s="229">
        <v>0.2</v>
      </c>
      <c r="V23" s="229">
        <f>ROUND(E23*U23,2)</f>
        <v>0.98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4" t="s">
        <v>713</v>
      </c>
      <c r="D24" s="231"/>
      <c r="E24" s="232">
        <v>4.9000000000000004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6">
        <v>9</v>
      </c>
      <c r="B25" s="247" t="s">
        <v>192</v>
      </c>
      <c r="C25" s="263" t="s">
        <v>454</v>
      </c>
      <c r="D25" s="248" t="s">
        <v>180</v>
      </c>
      <c r="E25" s="249">
        <v>963.7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0.11</v>
      </c>
      <c r="Q25" s="229">
        <f>ROUND(E25*P25,2)</f>
        <v>106.01</v>
      </c>
      <c r="R25" s="229"/>
      <c r="S25" s="229" t="s">
        <v>181</v>
      </c>
      <c r="T25" s="229" t="s">
        <v>182</v>
      </c>
      <c r="U25" s="229">
        <v>4.3000000000000003E-2</v>
      </c>
      <c r="V25" s="229">
        <f>ROUND(E25*U25,2)</f>
        <v>41.44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27"/>
      <c r="B26" s="228"/>
      <c r="C26" s="264" t="s">
        <v>714</v>
      </c>
      <c r="D26" s="231"/>
      <c r="E26" s="232">
        <v>963.7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6">
        <v>10</v>
      </c>
      <c r="B27" s="247" t="s">
        <v>195</v>
      </c>
      <c r="C27" s="263" t="s">
        <v>457</v>
      </c>
      <c r="D27" s="248" t="s">
        <v>180</v>
      </c>
      <c r="E27" s="249">
        <v>963.7</v>
      </c>
      <c r="F27" s="250"/>
      <c r="G27" s="251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0.17600000000000002</v>
      </c>
      <c r="Q27" s="229">
        <f>ROUND(E27*P27,2)</f>
        <v>169.61</v>
      </c>
      <c r="R27" s="229"/>
      <c r="S27" s="229" t="s">
        <v>181</v>
      </c>
      <c r="T27" s="229" t="s">
        <v>182</v>
      </c>
      <c r="U27" s="229">
        <v>5.9200000000000003E-2</v>
      </c>
      <c r="V27" s="229">
        <f>ROUND(E27*U27,2)</f>
        <v>57.05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27"/>
      <c r="B28" s="228"/>
      <c r="C28" s="264" t="s">
        <v>714</v>
      </c>
      <c r="D28" s="231"/>
      <c r="E28" s="232">
        <v>963.7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6">
        <v>11</v>
      </c>
      <c r="B29" s="247" t="s">
        <v>200</v>
      </c>
      <c r="C29" s="263" t="s">
        <v>558</v>
      </c>
      <c r="D29" s="248" t="s">
        <v>180</v>
      </c>
      <c r="E29" s="249">
        <v>4.9000000000000004</v>
      </c>
      <c r="F29" s="250"/>
      <c r="G29" s="251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0.16800000000000001</v>
      </c>
      <c r="Q29" s="229">
        <f>ROUND(E29*P29,2)</f>
        <v>0.82</v>
      </c>
      <c r="R29" s="229"/>
      <c r="S29" s="229" t="s">
        <v>181</v>
      </c>
      <c r="T29" s="229" t="s">
        <v>182</v>
      </c>
      <c r="U29" s="229">
        <v>0.53375000000000006</v>
      </c>
      <c r="V29" s="229">
        <f>ROUND(E29*U29,2)</f>
        <v>2.62</v>
      </c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4" t="s">
        <v>713</v>
      </c>
      <c r="D30" s="231"/>
      <c r="E30" s="232">
        <v>4.9000000000000004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46">
        <v>12</v>
      </c>
      <c r="B31" s="247" t="s">
        <v>203</v>
      </c>
      <c r="C31" s="263" t="s">
        <v>460</v>
      </c>
      <c r="D31" s="248" t="s">
        <v>180</v>
      </c>
      <c r="E31" s="249">
        <v>963.7</v>
      </c>
      <c r="F31" s="250"/>
      <c r="G31" s="251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0.45977000000000001</v>
      </c>
      <c r="Q31" s="229">
        <f>ROUND(E31*P31,2)</f>
        <v>443.08</v>
      </c>
      <c r="R31" s="229"/>
      <c r="S31" s="229" t="s">
        <v>181</v>
      </c>
      <c r="T31" s="229" t="s">
        <v>182</v>
      </c>
      <c r="U31" s="229">
        <v>0.02</v>
      </c>
      <c r="V31" s="229">
        <f>ROUND(E31*U31,2)</f>
        <v>19.27</v>
      </c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27"/>
      <c r="B32" s="228"/>
      <c r="C32" s="264" t="s">
        <v>714</v>
      </c>
      <c r="D32" s="231"/>
      <c r="E32" s="232">
        <v>963.7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6">
        <v>13</v>
      </c>
      <c r="B33" s="247" t="s">
        <v>461</v>
      </c>
      <c r="C33" s="263" t="s">
        <v>462</v>
      </c>
      <c r="D33" s="248" t="s">
        <v>207</v>
      </c>
      <c r="E33" s="249">
        <v>203.3</v>
      </c>
      <c r="F33" s="250"/>
      <c r="G33" s="251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0.22</v>
      </c>
      <c r="Q33" s="229">
        <f>ROUND(E33*P33,2)</f>
        <v>44.73</v>
      </c>
      <c r="R33" s="229"/>
      <c r="S33" s="229" t="s">
        <v>181</v>
      </c>
      <c r="T33" s="229" t="s">
        <v>182</v>
      </c>
      <c r="U33" s="229">
        <v>0.14300000000000002</v>
      </c>
      <c r="V33" s="229">
        <f>ROUND(E33*U33,2)</f>
        <v>29.07</v>
      </c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4" t="s">
        <v>715</v>
      </c>
      <c r="D34" s="231"/>
      <c r="E34" s="232">
        <v>203.3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6">
        <v>14</v>
      </c>
      <c r="B35" s="247" t="s">
        <v>205</v>
      </c>
      <c r="C35" s="263" t="s">
        <v>206</v>
      </c>
      <c r="D35" s="248" t="s">
        <v>207</v>
      </c>
      <c r="E35" s="249">
        <v>227.60000000000002</v>
      </c>
      <c r="F35" s="250"/>
      <c r="G35" s="251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0.27</v>
      </c>
      <c r="Q35" s="229">
        <f>ROUND(E35*P35,2)</f>
        <v>61.45</v>
      </c>
      <c r="R35" s="229"/>
      <c r="S35" s="229" t="s">
        <v>181</v>
      </c>
      <c r="T35" s="229" t="s">
        <v>182</v>
      </c>
      <c r="U35" s="229">
        <v>0.12300000000000001</v>
      </c>
      <c r="V35" s="229">
        <f>ROUND(E35*U35,2)</f>
        <v>27.99</v>
      </c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4" t="s">
        <v>716</v>
      </c>
      <c r="D36" s="231"/>
      <c r="E36" s="232">
        <v>227.60000000000002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6">
        <v>15</v>
      </c>
      <c r="B37" s="247" t="s">
        <v>209</v>
      </c>
      <c r="C37" s="263" t="s">
        <v>210</v>
      </c>
      <c r="D37" s="248" t="s">
        <v>207</v>
      </c>
      <c r="E37" s="249">
        <v>154</v>
      </c>
      <c r="F37" s="250"/>
      <c r="G37" s="251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0.115</v>
      </c>
      <c r="Q37" s="229">
        <f>ROUND(E37*P37,2)</f>
        <v>17.71</v>
      </c>
      <c r="R37" s="229"/>
      <c r="S37" s="229" t="s">
        <v>181</v>
      </c>
      <c r="T37" s="229" t="s">
        <v>182</v>
      </c>
      <c r="U37" s="229">
        <v>0.13700000000000001</v>
      </c>
      <c r="V37" s="229">
        <f>ROUND(E37*U37,2)</f>
        <v>21.1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4" t="s">
        <v>717</v>
      </c>
      <c r="D38" s="231"/>
      <c r="E38" s="232">
        <v>154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6">
        <v>16</v>
      </c>
      <c r="B39" s="247" t="s">
        <v>718</v>
      </c>
      <c r="C39" s="263" t="s">
        <v>719</v>
      </c>
      <c r="D39" s="248" t="s">
        <v>207</v>
      </c>
      <c r="E39" s="249">
        <v>4.7</v>
      </c>
      <c r="F39" s="250"/>
      <c r="G39" s="251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0.14608000000000002</v>
      </c>
      <c r="Q39" s="229">
        <f>ROUND(E39*P39,2)</f>
        <v>0.69</v>
      </c>
      <c r="R39" s="229"/>
      <c r="S39" s="229" t="s">
        <v>181</v>
      </c>
      <c r="T39" s="229" t="s">
        <v>182</v>
      </c>
      <c r="U39" s="229">
        <v>0.24200000000000002</v>
      </c>
      <c r="V39" s="229">
        <f>ROUND(E39*U39,2)</f>
        <v>1.1399999999999999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5" t="s">
        <v>720</v>
      </c>
      <c r="D40" s="252"/>
      <c r="E40" s="252"/>
      <c r="F40" s="252"/>
      <c r="G40" s="252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219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4" t="s">
        <v>721</v>
      </c>
      <c r="D41" s="231"/>
      <c r="E41" s="232">
        <v>4.7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6">
        <v>17</v>
      </c>
      <c r="B42" s="247" t="s">
        <v>465</v>
      </c>
      <c r="C42" s="263" t="s">
        <v>466</v>
      </c>
      <c r="D42" s="248" t="s">
        <v>214</v>
      </c>
      <c r="E42" s="249">
        <v>177.3</v>
      </c>
      <c r="F42" s="250"/>
      <c r="G42" s="251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181</v>
      </c>
      <c r="T42" s="229" t="s">
        <v>182</v>
      </c>
      <c r="U42" s="229">
        <v>0.10200000000000001</v>
      </c>
      <c r="V42" s="229">
        <f>ROUND(E42*U42,2)</f>
        <v>18.079999999999998</v>
      </c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5" t="s">
        <v>218</v>
      </c>
      <c r="D43" s="252"/>
      <c r="E43" s="252"/>
      <c r="F43" s="252"/>
      <c r="G43" s="252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219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722</v>
      </c>
      <c r="D44" s="231"/>
      <c r="E44" s="232">
        <v>177.3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6">
        <v>18</v>
      </c>
      <c r="B45" s="247" t="s">
        <v>238</v>
      </c>
      <c r="C45" s="263" t="s">
        <v>239</v>
      </c>
      <c r="D45" s="248" t="s">
        <v>214</v>
      </c>
      <c r="E45" s="249">
        <v>30.5</v>
      </c>
      <c r="F45" s="250"/>
      <c r="G45" s="251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181</v>
      </c>
      <c r="T45" s="229" t="s">
        <v>182</v>
      </c>
      <c r="U45" s="229">
        <v>0.33</v>
      </c>
      <c r="V45" s="229">
        <f>ROUND(E45*U45,2)</f>
        <v>10.07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5" t="s">
        <v>240</v>
      </c>
      <c r="D46" s="252"/>
      <c r="E46" s="252"/>
      <c r="F46" s="252"/>
      <c r="G46" s="252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219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27"/>
      <c r="B47" s="228"/>
      <c r="C47" s="264" t="s">
        <v>723</v>
      </c>
      <c r="D47" s="231"/>
      <c r="E47" s="232">
        <v>30.5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6">
        <v>19</v>
      </c>
      <c r="B48" s="247" t="s">
        <v>243</v>
      </c>
      <c r="C48" s="263" t="s">
        <v>244</v>
      </c>
      <c r="D48" s="248" t="s">
        <v>214</v>
      </c>
      <c r="E48" s="249">
        <v>264</v>
      </c>
      <c r="F48" s="250"/>
      <c r="G48" s="251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181</v>
      </c>
      <c r="T48" s="229" t="s">
        <v>182</v>
      </c>
      <c r="U48" s="229">
        <v>7.400000000000001E-2</v>
      </c>
      <c r="V48" s="229">
        <f>ROUND(E48*U48,2)</f>
        <v>19.54</v>
      </c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5" t="s">
        <v>245</v>
      </c>
      <c r="D49" s="252"/>
      <c r="E49" s="252"/>
      <c r="F49" s="252"/>
      <c r="G49" s="252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219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6">
        <v>20</v>
      </c>
      <c r="B50" s="247" t="s">
        <v>249</v>
      </c>
      <c r="C50" s="263" t="s">
        <v>250</v>
      </c>
      <c r="D50" s="248" t="s">
        <v>214</v>
      </c>
      <c r="E50" s="249">
        <v>151.60000000000002</v>
      </c>
      <c r="F50" s="250"/>
      <c r="G50" s="251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181</v>
      </c>
      <c r="T50" s="229" t="s">
        <v>182</v>
      </c>
      <c r="U50" s="229">
        <v>1.1000000000000001E-2</v>
      </c>
      <c r="V50" s="229">
        <f>ROUND(E50*U50,2)</f>
        <v>1.67</v>
      </c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5" t="s">
        <v>245</v>
      </c>
      <c r="D51" s="252"/>
      <c r="E51" s="252"/>
      <c r="F51" s="252"/>
      <c r="G51" s="252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219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4" t="s">
        <v>469</v>
      </c>
      <c r="D52" s="231"/>
      <c r="E52" s="232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6">
        <v>21</v>
      </c>
      <c r="B53" s="247" t="s">
        <v>253</v>
      </c>
      <c r="C53" s="263" t="s">
        <v>254</v>
      </c>
      <c r="D53" s="248" t="s">
        <v>214</v>
      </c>
      <c r="E53" s="249">
        <v>33.510000000000005</v>
      </c>
      <c r="F53" s="250"/>
      <c r="G53" s="251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181</v>
      </c>
      <c r="T53" s="229" t="s">
        <v>182</v>
      </c>
      <c r="U53" s="229">
        <v>9.3000000000000013E-2</v>
      </c>
      <c r="V53" s="229">
        <f>ROUND(E53*U53,2)</f>
        <v>3.12</v>
      </c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5" t="s">
        <v>255</v>
      </c>
      <c r="D54" s="252"/>
      <c r="E54" s="252"/>
      <c r="F54" s="252"/>
      <c r="G54" s="252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219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9" t="s">
        <v>256</v>
      </c>
      <c r="D55" s="253"/>
      <c r="E55" s="253"/>
      <c r="F55" s="253"/>
      <c r="G55" s="253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219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7"/>
      <c r="B56" s="228"/>
      <c r="C56" s="269" t="s">
        <v>257</v>
      </c>
      <c r="D56" s="253"/>
      <c r="E56" s="253"/>
      <c r="F56" s="253"/>
      <c r="G56" s="253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219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54" t="str">
        <f>C56</f>
        <v>- udržování sjízdnosti cest uvnitř násypiště i výkopiště, pokud vrcholky nerovností nejsou   vyšší než +- 0,5 m,</v>
      </c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9" t="s">
        <v>258</v>
      </c>
      <c r="D57" s="253"/>
      <c r="E57" s="253"/>
      <c r="F57" s="253"/>
      <c r="G57" s="253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219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9" t="s">
        <v>259</v>
      </c>
      <c r="D58" s="253"/>
      <c r="E58" s="253"/>
      <c r="F58" s="253"/>
      <c r="G58" s="253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219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70" t="s">
        <v>61</v>
      </c>
      <c r="D59" s="237"/>
      <c r="E59" s="238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4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6">
        <v>22</v>
      </c>
      <c r="B60" s="247" t="s">
        <v>261</v>
      </c>
      <c r="C60" s="263" t="s">
        <v>262</v>
      </c>
      <c r="D60" s="248" t="s">
        <v>214</v>
      </c>
      <c r="E60" s="249">
        <v>56.2</v>
      </c>
      <c r="F60" s="250"/>
      <c r="G60" s="251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181</v>
      </c>
      <c r="T60" s="229" t="s">
        <v>182</v>
      </c>
      <c r="U60" s="229">
        <v>0.20200000000000001</v>
      </c>
      <c r="V60" s="229">
        <f>ROUND(E60*U60,2)</f>
        <v>11.35</v>
      </c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5" t="s">
        <v>263</v>
      </c>
      <c r="D61" s="252"/>
      <c r="E61" s="252"/>
      <c r="F61" s="252"/>
      <c r="G61" s="252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219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7"/>
      <c r="B62" s="228"/>
      <c r="C62" s="264" t="s">
        <v>724</v>
      </c>
      <c r="D62" s="231"/>
      <c r="E62" s="232">
        <v>13.4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27"/>
      <c r="B63" s="228"/>
      <c r="C63" s="264" t="s">
        <v>725</v>
      </c>
      <c r="D63" s="231"/>
      <c r="E63" s="232">
        <v>42.800000000000004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6">
        <v>23</v>
      </c>
      <c r="B64" s="247" t="s">
        <v>267</v>
      </c>
      <c r="C64" s="263" t="s">
        <v>268</v>
      </c>
      <c r="D64" s="248" t="s">
        <v>180</v>
      </c>
      <c r="E64" s="249">
        <v>111.7</v>
      </c>
      <c r="F64" s="250"/>
      <c r="G64" s="251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181</v>
      </c>
      <c r="T64" s="229" t="s">
        <v>182</v>
      </c>
      <c r="U64" s="229">
        <v>1.3000000000000001E-2</v>
      </c>
      <c r="V64" s="229">
        <f>ROUND(E64*U64,2)</f>
        <v>1.45</v>
      </c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4" t="s">
        <v>726</v>
      </c>
      <c r="D65" s="231"/>
      <c r="E65" s="232">
        <v>111.7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6">
        <v>24</v>
      </c>
      <c r="B66" s="247" t="s">
        <v>271</v>
      </c>
      <c r="C66" s="263" t="s">
        <v>272</v>
      </c>
      <c r="D66" s="248" t="s">
        <v>180</v>
      </c>
      <c r="E66" s="249">
        <v>111.7</v>
      </c>
      <c r="F66" s="250"/>
      <c r="G66" s="251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181</v>
      </c>
      <c r="T66" s="229" t="s">
        <v>182</v>
      </c>
      <c r="U66" s="229">
        <v>0.13</v>
      </c>
      <c r="V66" s="229">
        <f>ROUND(E66*U66,2)</f>
        <v>14.52</v>
      </c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183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726</v>
      </c>
      <c r="D67" s="231"/>
      <c r="E67" s="232">
        <v>111.7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6">
        <v>25</v>
      </c>
      <c r="B68" s="247" t="s">
        <v>275</v>
      </c>
      <c r="C68" s="263" t="s">
        <v>276</v>
      </c>
      <c r="D68" s="248" t="s">
        <v>180</v>
      </c>
      <c r="E68" s="249">
        <v>24</v>
      </c>
      <c r="F68" s="250"/>
      <c r="G68" s="251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9.4000000000000004E-3</v>
      </c>
      <c r="O68" s="229">
        <f>ROUND(E68*N68,2)</f>
        <v>0.23</v>
      </c>
      <c r="P68" s="229">
        <v>0</v>
      </c>
      <c r="Q68" s="229">
        <f>ROUND(E68*P68,2)</f>
        <v>0</v>
      </c>
      <c r="R68" s="229"/>
      <c r="S68" s="229" t="s">
        <v>181</v>
      </c>
      <c r="T68" s="229" t="s">
        <v>277</v>
      </c>
      <c r="U68" s="229">
        <v>0.8640000000000001</v>
      </c>
      <c r="V68" s="229">
        <f>ROUND(E68*U68,2)</f>
        <v>20.74</v>
      </c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5" t="s">
        <v>278</v>
      </c>
      <c r="D69" s="252"/>
      <c r="E69" s="252"/>
      <c r="F69" s="252"/>
      <c r="G69" s="252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219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4" t="s">
        <v>727</v>
      </c>
      <c r="D70" s="231"/>
      <c r="E70" s="232">
        <v>24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6">
        <v>26</v>
      </c>
      <c r="B71" s="247" t="s">
        <v>280</v>
      </c>
      <c r="C71" s="263" t="s">
        <v>281</v>
      </c>
      <c r="D71" s="248" t="s">
        <v>180</v>
      </c>
      <c r="E71" s="249">
        <v>20</v>
      </c>
      <c r="F71" s="250"/>
      <c r="G71" s="251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181</v>
      </c>
      <c r="T71" s="229" t="s">
        <v>277</v>
      </c>
      <c r="U71" s="229">
        <v>0.37100000000000005</v>
      </c>
      <c r="V71" s="229">
        <f>ROUND(E71*U71,2)</f>
        <v>7.42</v>
      </c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5" t="s">
        <v>278</v>
      </c>
      <c r="D72" s="252"/>
      <c r="E72" s="252"/>
      <c r="F72" s="252"/>
      <c r="G72" s="252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219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4" t="s">
        <v>661</v>
      </c>
      <c r="D73" s="231"/>
      <c r="E73" s="232">
        <v>20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6">
        <v>27</v>
      </c>
      <c r="B74" s="247" t="s">
        <v>282</v>
      </c>
      <c r="C74" s="263" t="s">
        <v>283</v>
      </c>
      <c r="D74" s="248" t="s">
        <v>214</v>
      </c>
      <c r="E74" s="249">
        <v>151.60000000000002</v>
      </c>
      <c r="F74" s="250"/>
      <c r="G74" s="251">
        <f>ROUND(E74*F74,2)</f>
        <v>0</v>
      </c>
      <c r="H74" s="230"/>
      <c r="I74" s="229">
        <f>ROUND(E74*H74,2)</f>
        <v>0</v>
      </c>
      <c r="J74" s="230"/>
      <c r="K74" s="229">
        <f>ROUND(E74*J74,2)</f>
        <v>0</v>
      </c>
      <c r="L74" s="229">
        <v>21</v>
      </c>
      <c r="M74" s="229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29"/>
      <c r="S74" s="229" t="s">
        <v>181</v>
      </c>
      <c r="T74" s="229" t="s">
        <v>182</v>
      </c>
      <c r="U74" s="229">
        <v>0</v>
      </c>
      <c r="V74" s="229">
        <f>ROUND(E74*U74,2)</f>
        <v>0</v>
      </c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4" t="s">
        <v>728</v>
      </c>
      <c r="D75" s="231"/>
      <c r="E75" s="232">
        <v>151.60000000000002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6">
        <v>28</v>
      </c>
      <c r="B76" s="247" t="s">
        <v>285</v>
      </c>
      <c r="C76" s="263" t="s">
        <v>286</v>
      </c>
      <c r="D76" s="248" t="s">
        <v>214</v>
      </c>
      <c r="E76" s="249">
        <v>11.170000000000002</v>
      </c>
      <c r="F76" s="250"/>
      <c r="G76" s="251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1.6700000000000002</v>
      </c>
      <c r="O76" s="229">
        <f>ROUND(E76*N76,2)</f>
        <v>18.649999999999999</v>
      </c>
      <c r="P76" s="229">
        <v>0</v>
      </c>
      <c r="Q76" s="229">
        <f>ROUND(E76*P76,2)</f>
        <v>0</v>
      </c>
      <c r="R76" s="229" t="s">
        <v>287</v>
      </c>
      <c r="S76" s="229" t="s">
        <v>181</v>
      </c>
      <c r="T76" s="229" t="s">
        <v>182</v>
      </c>
      <c r="U76" s="229">
        <v>0</v>
      </c>
      <c r="V76" s="229">
        <f>ROUND(E76*U76,2)</f>
        <v>0</v>
      </c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288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4" t="s">
        <v>729</v>
      </c>
      <c r="D77" s="231"/>
      <c r="E77" s="232">
        <v>11.170000000000002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40" t="s">
        <v>176</v>
      </c>
      <c r="B78" s="241" t="s">
        <v>61</v>
      </c>
      <c r="C78" s="262" t="s">
        <v>109</v>
      </c>
      <c r="D78" s="242"/>
      <c r="E78" s="243"/>
      <c r="F78" s="244"/>
      <c r="G78" s="245">
        <f>SUMIF(AG79:AG82,"&lt;&gt;NOR",G79:G82)</f>
        <v>0</v>
      </c>
      <c r="H78" s="239"/>
      <c r="I78" s="239">
        <f>SUM(I79:I82)</f>
        <v>0</v>
      </c>
      <c r="J78" s="239"/>
      <c r="K78" s="239">
        <f>SUM(K79:K82)</f>
        <v>0</v>
      </c>
      <c r="L78" s="239"/>
      <c r="M78" s="239">
        <f>SUM(M79:M82)</f>
        <v>0</v>
      </c>
      <c r="N78" s="239"/>
      <c r="O78" s="239">
        <f>SUM(O79:O82)</f>
        <v>86.18</v>
      </c>
      <c r="P78" s="239"/>
      <c r="Q78" s="239">
        <f>SUM(Q79:Q82)</f>
        <v>0</v>
      </c>
      <c r="R78" s="239"/>
      <c r="S78" s="239"/>
      <c r="T78" s="239"/>
      <c r="U78" s="239"/>
      <c r="V78" s="239">
        <f>SUM(V79:V82)</f>
        <v>150.58000000000001</v>
      </c>
      <c r="W78" s="239"/>
      <c r="AG78" t="s">
        <v>177</v>
      </c>
    </row>
    <row r="79" spans="1:60" ht="22.5" outlineLevel="1" x14ac:dyDescent="0.2">
      <c r="A79" s="246">
        <v>29</v>
      </c>
      <c r="B79" s="247" t="s">
        <v>290</v>
      </c>
      <c r="C79" s="263" t="s">
        <v>291</v>
      </c>
      <c r="D79" s="248" t="s">
        <v>214</v>
      </c>
      <c r="E79" s="249">
        <v>1.55</v>
      </c>
      <c r="F79" s="250"/>
      <c r="G79" s="251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1.9205000000000001</v>
      </c>
      <c r="O79" s="229">
        <f>ROUND(E79*N79,2)</f>
        <v>2.98</v>
      </c>
      <c r="P79" s="229">
        <v>0</v>
      </c>
      <c r="Q79" s="229">
        <f>ROUND(E79*P79,2)</f>
        <v>0</v>
      </c>
      <c r="R79" s="229"/>
      <c r="S79" s="229" t="s">
        <v>292</v>
      </c>
      <c r="T79" s="229" t="s">
        <v>293</v>
      </c>
      <c r="U79" s="229">
        <v>0.76</v>
      </c>
      <c r="V79" s="229">
        <f>ROUND(E79*U79,2)</f>
        <v>1.18</v>
      </c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27"/>
      <c r="B80" s="228"/>
      <c r="C80" s="264" t="s">
        <v>730</v>
      </c>
      <c r="D80" s="231"/>
      <c r="E80" s="232">
        <v>1.55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6">
        <v>30</v>
      </c>
      <c r="B81" s="247" t="s">
        <v>295</v>
      </c>
      <c r="C81" s="263" t="s">
        <v>296</v>
      </c>
      <c r="D81" s="248" t="s">
        <v>207</v>
      </c>
      <c r="E81" s="249">
        <v>190.60000000000002</v>
      </c>
      <c r="F81" s="250"/>
      <c r="G81" s="251">
        <f>ROUND(E81*F81,2)</f>
        <v>0</v>
      </c>
      <c r="H81" s="230"/>
      <c r="I81" s="229">
        <f>ROUND(E81*H81,2)</f>
        <v>0</v>
      </c>
      <c r="J81" s="230"/>
      <c r="K81" s="229">
        <f>ROUND(E81*J81,2)</f>
        <v>0</v>
      </c>
      <c r="L81" s="229">
        <v>21</v>
      </c>
      <c r="M81" s="229">
        <f>G81*(1+L81/100)</f>
        <v>0</v>
      </c>
      <c r="N81" s="229">
        <v>0.43651000000000001</v>
      </c>
      <c r="O81" s="229">
        <f>ROUND(E81*N81,2)</f>
        <v>83.2</v>
      </c>
      <c r="P81" s="229">
        <v>0</v>
      </c>
      <c r="Q81" s="229">
        <f>ROUND(E81*P81,2)</f>
        <v>0</v>
      </c>
      <c r="R81" s="229"/>
      <c r="S81" s="229" t="s">
        <v>181</v>
      </c>
      <c r="T81" s="229" t="s">
        <v>182</v>
      </c>
      <c r="U81" s="229">
        <v>0.78386</v>
      </c>
      <c r="V81" s="229">
        <f>ROUND(E81*U81,2)</f>
        <v>149.4</v>
      </c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297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27"/>
      <c r="B82" s="228"/>
      <c r="C82" s="264" t="s">
        <v>731</v>
      </c>
      <c r="D82" s="231"/>
      <c r="E82" s="232">
        <v>190.60000000000002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40" t="s">
        <v>176</v>
      </c>
      <c r="B83" s="241" t="s">
        <v>74</v>
      </c>
      <c r="C83" s="262" t="s">
        <v>114</v>
      </c>
      <c r="D83" s="242"/>
      <c r="E83" s="243"/>
      <c r="F83" s="244"/>
      <c r="G83" s="245">
        <f>SUMIF(AG84:AG136,"&lt;&gt;NOR",G84:G136)</f>
        <v>0</v>
      </c>
      <c r="H83" s="239"/>
      <c r="I83" s="239">
        <f>SUM(I84:I136)</f>
        <v>0</v>
      </c>
      <c r="J83" s="239"/>
      <c r="K83" s="239">
        <f>SUM(K84:K136)</f>
        <v>0</v>
      </c>
      <c r="L83" s="239"/>
      <c r="M83" s="239">
        <f>SUM(M84:M136)</f>
        <v>0</v>
      </c>
      <c r="N83" s="239"/>
      <c r="O83" s="239">
        <f>SUM(O84:O136)</f>
        <v>205.14</v>
      </c>
      <c r="P83" s="239"/>
      <c r="Q83" s="239">
        <f>SUM(Q84:Q136)</f>
        <v>0</v>
      </c>
      <c r="R83" s="239"/>
      <c r="S83" s="239"/>
      <c r="T83" s="239"/>
      <c r="U83" s="239"/>
      <c r="V83" s="239">
        <f>SUM(V84:V136)</f>
        <v>724.56</v>
      </c>
      <c r="W83" s="239"/>
      <c r="AG83" t="s">
        <v>177</v>
      </c>
    </row>
    <row r="84" spans="1:60" ht="22.5" outlineLevel="1" x14ac:dyDescent="0.2">
      <c r="A84" s="246">
        <v>31</v>
      </c>
      <c r="B84" s="247" t="s">
        <v>300</v>
      </c>
      <c r="C84" s="263" t="s">
        <v>301</v>
      </c>
      <c r="D84" s="248" t="s">
        <v>180</v>
      </c>
      <c r="E84" s="249">
        <v>628.80000000000007</v>
      </c>
      <c r="F84" s="250"/>
      <c r="G84" s="251">
        <f>ROUND(E84*F84,2)</f>
        <v>0</v>
      </c>
      <c r="H84" s="230"/>
      <c r="I84" s="229">
        <f>ROUND(E84*H84,2)</f>
        <v>0</v>
      </c>
      <c r="J84" s="230"/>
      <c r="K84" s="229">
        <f>ROUND(E84*J84,2)</f>
        <v>0</v>
      </c>
      <c r="L84" s="229">
        <v>21</v>
      </c>
      <c r="M84" s="229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29"/>
      <c r="S84" s="229" t="s">
        <v>181</v>
      </c>
      <c r="T84" s="229" t="s">
        <v>182</v>
      </c>
      <c r="U84" s="229">
        <v>2.6000000000000002E-2</v>
      </c>
      <c r="V84" s="229">
        <f>ROUND(E84*U84,2)</f>
        <v>16.350000000000001</v>
      </c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4" t="s">
        <v>732</v>
      </c>
      <c r="D85" s="231"/>
      <c r="E85" s="232">
        <v>628.80000000000007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6">
        <v>32</v>
      </c>
      <c r="B86" s="247" t="s">
        <v>305</v>
      </c>
      <c r="C86" s="263" t="s">
        <v>306</v>
      </c>
      <c r="D86" s="248" t="s">
        <v>180</v>
      </c>
      <c r="E86" s="249">
        <v>265.10000000000002</v>
      </c>
      <c r="F86" s="250"/>
      <c r="G86" s="251">
        <f>ROUND(E86*F86,2)</f>
        <v>0</v>
      </c>
      <c r="H86" s="230"/>
      <c r="I86" s="229">
        <f>ROUND(E86*H86,2)</f>
        <v>0</v>
      </c>
      <c r="J86" s="230"/>
      <c r="K86" s="229">
        <f>ROUND(E86*J86,2)</f>
        <v>0</v>
      </c>
      <c r="L86" s="229">
        <v>21</v>
      </c>
      <c r="M86" s="229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29"/>
      <c r="S86" s="229" t="s">
        <v>181</v>
      </c>
      <c r="T86" s="229" t="s">
        <v>182</v>
      </c>
      <c r="U86" s="229">
        <v>2.6000000000000002E-2</v>
      </c>
      <c r="V86" s="229">
        <f>ROUND(E86*U86,2)</f>
        <v>6.89</v>
      </c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27"/>
      <c r="B87" s="228"/>
      <c r="C87" s="264" t="s">
        <v>733</v>
      </c>
      <c r="D87" s="231"/>
      <c r="E87" s="232">
        <v>265.10000000000002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6">
        <v>33</v>
      </c>
      <c r="B88" s="247" t="s">
        <v>574</v>
      </c>
      <c r="C88" s="263" t="s">
        <v>310</v>
      </c>
      <c r="D88" s="248" t="s">
        <v>180</v>
      </c>
      <c r="E88" s="249">
        <v>48.2</v>
      </c>
      <c r="F88" s="250"/>
      <c r="G88" s="251">
        <f>ROUND(E88*F88,2)</f>
        <v>0</v>
      </c>
      <c r="H88" s="230"/>
      <c r="I88" s="229">
        <f>ROUND(E88*H88,2)</f>
        <v>0</v>
      </c>
      <c r="J88" s="230"/>
      <c r="K88" s="229">
        <f>ROUND(E88*J88,2)</f>
        <v>0</v>
      </c>
      <c r="L88" s="229">
        <v>21</v>
      </c>
      <c r="M88" s="229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29"/>
      <c r="S88" s="229" t="s">
        <v>181</v>
      </c>
      <c r="T88" s="229" t="s">
        <v>182</v>
      </c>
      <c r="U88" s="229">
        <v>2.9000000000000001E-2</v>
      </c>
      <c r="V88" s="229">
        <f>ROUND(E88*U88,2)</f>
        <v>1.4</v>
      </c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/>
      <c r="B89" s="228"/>
      <c r="C89" s="264" t="s">
        <v>579</v>
      </c>
      <c r="D89" s="231"/>
      <c r="E89" s="232">
        <v>48.2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6">
        <v>34</v>
      </c>
      <c r="B90" s="247" t="s">
        <v>309</v>
      </c>
      <c r="C90" s="263" t="s">
        <v>310</v>
      </c>
      <c r="D90" s="248" t="s">
        <v>180</v>
      </c>
      <c r="E90" s="249">
        <v>743.40000000000009</v>
      </c>
      <c r="F90" s="250"/>
      <c r="G90" s="251">
        <f>ROUND(E90*F90,2)</f>
        <v>0</v>
      </c>
      <c r="H90" s="230"/>
      <c r="I90" s="229">
        <f>ROUND(E90*H90,2)</f>
        <v>0</v>
      </c>
      <c r="J90" s="230"/>
      <c r="K90" s="229">
        <f>ROUND(E90*J90,2)</f>
        <v>0</v>
      </c>
      <c r="L90" s="229">
        <v>21</v>
      </c>
      <c r="M90" s="229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29"/>
      <c r="S90" s="229" t="s">
        <v>181</v>
      </c>
      <c r="T90" s="229" t="s">
        <v>182</v>
      </c>
      <c r="U90" s="229">
        <v>2.9000000000000001E-2</v>
      </c>
      <c r="V90" s="229">
        <f>ROUND(E90*U90,2)</f>
        <v>21.56</v>
      </c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27"/>
      <c r="B91" s="228"/>
      <c r="C91" s="264" t="s">
        <v>734</v>
      </c>
      <c r="D91" s="231"/>
      <c r="E91" s="232">
        <v>743.40000000000009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6">
        <v>35</v>
      </c>
      <c r="B92" s="247" t="s">
        <v>312</v>
      </c>
      <c r="C92" s="263" t="s">
        <v>313</v>
      </c>
      <c r="D92" s="248" t="s">
        <v>180</v>
      </c>
      <c r="E92" s="249">
        <v>713.40000000000009</v>
      </c>
      <c r="F92" s="250"/>
      <c r="G92" s="251">
        <f>ROUND(E92*F92,2)</f>
        <v>0</v>
      </c>
      <c r="H92" s="230"/>
      <c r="I92" s="229">
        <f>ROUND(E92*H92,2)</f>
        <v>0</v>
      </c>
      <c r="J92" s="230"/>
      <c r="K92" s="229">
        <f>ROUND(E92*J92,2)</f>
        <v>0</v>
      </c>
      <c r="L92" s="229">
        <v>21</v>
      </c>
      <c r="M92" s="229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29"/>
      <c r="S92" s="229" t="s">
        <v>181</v>
      </c>
      <c r="T92" s="229" t="s">
        <v>182</v>
      </c>
      <c r="U92" s="229">
        <v>7.2000000000000008E-2</v>
      </c>
      <c r="V92" s="229">
        <f>ROUND(E92*U92,2)</f>
        <v>51.36</v>
      </c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27"/>
      <c r="B93" s="228"/>
      <c r="C93" s="264" t="s">
        <v>577</v>
      </c>
      <c r="D93" s="231"/>
      <c r="E93" s="232">
        <v>713.40000000000009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6">
        <v>36</v>
      </c>
      <c r="B94" s="247" t="s">
        <v>315</v>
      </c>
      <c r="C94" s="263" t="s">
        <v>316</v>
      </c>
      <c r="D94" s="248" t="s">
        <v>180</v>
      </c>
      <c r="E94" s="249">
        <v>242.4</v>
      </c>
      <c r="F94" s="250"/>
      <c r="G94" s="251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181</v>
      </c>
      <c r="T94" s="229" t="s">
        <v>182</v>
      </c>
      <c r="U94" s="229">
        <v>2.6000000000000002E-2</v>
      </c>
      <c r="V94" s="229">
        <f>ROUND(E94*U94,2)</f>
        <v>6.3</v>
      </c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27"/>
      <c r="B95" s="228"/>
      <c r="C95" s="264" t="s">
        <v>735</v>
      </c>
      <c r="D95" s="231"/>
      <c r="E95" s="232">
        <v>242.4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6">
        <v>37</v>
      </c>
      <c r="B96" s="247" t="s">
        <v>318</v>
      </c>
      <c r="C96" s="263" t="s">
        <v>319</v>
      </c>
      <c r="D96" s="248" t="s">
        <v>180</v>
      </c>
      <c r="E96" s="249">
        <v>761.6</v>
      </c>
      <c r="F96" s="250"/>
      <c r="G96" s="251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181</v>
      </c>
      <c r="T96" s="229" t="s">
        <v>182</v>
      </c>
      <c r="U96" s="229">
        <v>2.7000000000000003E-2</v>
      </c>
      <c r="V96" s="229">
        <f>ROUND(E96*U96,2)</f>
        <v>20.56</v>
      </c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27"/>
      <c r="B97" s="228"/>
      <c r="C97" s="264" t="s">
        <v>577</v>
      </c>
      <c r="D97" s="231"/>
      <c r="E97" s="232">
        <v>713.40000000000009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64" t="s">
        <v>579</v>
      </c>
      <c r="D98" s="231"/>
      <c r="E98" s="232">
        <v>48.2</v>
      </c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6">
        <v>38</v>
      </c>
      <c r="B99" s="247" t="s">
        <v>320</v>
      </c>
      <c r="C99" s="263" t="s">
        <v>321</v>
      </c>
      <c r="D99" s="248" t="s">
        <v>180</v>
      </c>
      <c r="E99" s="249">
        <v>713.40000000000009</v>
      </c>
      <c r="F99" s="250"/>
      <c r="G99" s="251">
        <f>ROUND(E99*F99,2)</f>
        <v>0</v>
      </c>
      <c r="H99" s="230"/>
      <c r="I99" s="229">
        <f>ROUND(E99*H99,2)</f>
        <v>0</v>
      </c>
      <c r="J99" s="230"/>
      <c r="K99" s="229">
        <f>ROUND(E99*J99,2)</f>
        <v>0</v>
      </c>
      <c r="L99" s="229">
        <v>21</v>
      </c>
      <c r="M99" s="229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29"/>
      <c r="S99" s="229" t="s">
        <v>181</v>
      </c>
      <c r="T99" s="229" t="s">
        <v>182</v>
      </c>
      <c r="U99" s="229">
        <v>4.0000000000000001E-3</v>
      </c>
      <c r="V99" s="229">
        <f>ROUND(E99*U99,2)</f>
        <v>2.85</v>
      </c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27"/>
      <c r="B100" s="228"/>
      <c r="C100" s="264" t="s">
        <v>577</v>
      </c>
      <c r="D100" s="231"/>
      <c r="E100" s="232">
        <v>713.40000000000009</v>
      </c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6">
        <v>39</v>
      </c>
      <c r="B101" s="247" t="s">
        <v>322</v>
      </c>
      <c r="C101" s="263" t="s">
        <v>323</v>
      </c>
      <c r="D101" s="248" t="s">
        <v>180</v>
      </c>
      <c r="E101" s="249">
        <v>713.40000000000009</v>
      </c>
      <c r="F101" s="250"/>
      <c r="G101" s="251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29"/>
      <c r="S101" s="229" t="s">
        <v>181</v>
      </c>
      <c r="T101" s="229" t="s">
        <v>182</v>
      </c>
      <c r="U101" s="229">
        <v>2E-3</v>
      </c>
      <c r="V101" s="229">
        <f>ROUND(E101*U101,2)</f>
        <v>1.43</v>
      </c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27"/>
      <c r="B102" s="228"/>
      <c r="C102" s="264" t="s">
        <v>577</v>
      </c>
      <c r="D102" s="231"/>
      <c r="E102" s="232">
        <v>713.40000000000009</v>
      </c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6">
        <v>40</v>
      </c>
      <c r="B103" s="247" t="s">
        <v>324</v>
      </c>
      <c r="C103" s="263" t="s">
        <v>325</v>
      </c>
      <c r="D103" s="248" t="s">
        <v>180</v>
      </c>
      <c r="E103" s="249">
        <v>713.40000000000009</v>
      </c>
      <c r="F103" s="250"/>
      <c r="G103" s="251">
        <f>ROUND(E103*F103,2)</f>
        <v>0</v>
      </c>
      <c r="H103" s="230"/>
      <c r="I103" s="229">
        <f>ROUND(E103*H103,2)</f>
        <v>0</v>
      </c>
      <c r="J103" s="230"/>
      <c r="K103" s="229">
        <f>ROUND(E103*J103,2)</f>
        <v>0</v>
      </c>
      <c r="L103" s="229">
        <v>21</v>
      </c>
      <c r="M103" s="229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29"/>
      <c r="S103" s="229" t="s">
        <v>181</v>
      </c>
      <c r="T103" s="229" t="s">
        <v>182</v>
      </c>
      <c r="U103" s="229">
        <v>6.4000000000000001E-2</v>
      </c>
      <c r="V103" s="229">
        <f>ROUND(E103*U103,2)</f>
        <v>45.66</v>
      </c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27"/>
      <c r="B104" s="228"/>
      <c r="C104" s="264" t="s">
        <v>577</v>
      </c>
      <c r="D104" s="231"/>
      <c r="E104" s="232">
        <v>713.40000000000009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6">
        <v>41</v>
      </c>
      <c r="B105" s="247" t="s">
        <v>490</v>
      </c>
      <c r="C105" s="263" t="s">
        <v>491</v>
      </c>
      <c r="D105" s="248" t="s">
        <v>180</v>
      </c>
      <c r="E105" s="249">
        <v>10.5</v>
      </c>
      <c r="F105" s="250"/>
      <c r="G105" s="251">
        <f>ROUND(E105*F105,2)</f>
        <v>0</v>
      </c>
      <c r="H105" s="230"/>
      <c r="I105" s="229">
        <f>ROUND(E105*H105,2)</f>
        <v>0</v>
      </c>
      <c r="J105" s="230"/>
      <c r="K105" s="229">
        <f>ROUND(E105*J105,2)</f>
        <v>0</v>
      </c>
      <c r="L105" s="229">
        <v>21</v>
      </c>
      <c r="M105" s="229">
        <f>G105*(1+L105/100)</f>
        <v>0</v>
      </c>
      <c r="N105" s="229">
        <v>0.11</v>
      </c>
      <c r="O105" s="229">
        <f>ROUND(E105*N105,2)</f>
        <v>1.1599999999999999</v>
      </c>
      <c r="P105" s="229">
        <v>0</v>
      </c>
      <c r="Q105" s="229">
        <f>ROUND(E105*P105,2)</f>
        <v>0</v>
      </c>
      <c r="R105" s="229"/>
      <c r="S105" s="229" t="s">
        <v>181</v>
      </c>
      <c r="T105" s="229" t="s">
        <v>182</v>
      </c>
      <c r="U105" s="229">
        <v>1.1930000000000001</v>
      </c>
      <c r="V105" s="229">
        <f>ROUND(E105*U105,2)</f>
        <v>12.53</v>
      </c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27"/>
      <c r="B106" s="228"/>
      <c r="C106" s="264" t="s">
        <v>712</v>
      </c>
      <c r="D106" s="231"/>
      <c r="E106" s="232">
        <v>10.5</v>
      </c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6">
        <v>42</v>
      </c>
      <c r="B107" s="247" t="s">
        <v>580</v>
      </c>
      <c r="C107" s="263" t="s">
        <v>581</v>
      </c>
      <c r="D107" s="248" t="s">
        <v>180</v>
      </c>
      <c r="E107" s="249">
        <v>1.296</v>
      </c>
      <c r="F107" s="250"/>
      <c r="G107" s="251">
        <f>ROUND(E107*F107,2)</f>
        <v>0</v>
      </c>
      <c r="H107" s="230"/>
      <c r="I107" s="229">
        <f>ROUND(E107*H107,2)</f>
        <v>0</v>
      </c>
      <c r="J107" s="230"/>
      <c r="K107" s="229">
        <f>ROUND(E107*J107,2)</f>
        <v>0</v>
      </c>
      <c r="L107" s="229">
        <v>21</v>
      </c>
      <c r="M107" s="229">
        <f>G107*(1+L107/100)</f>
        <v>0</v>
      </c>
      <c r="N107" s="229">
        <v>0.31388000000000005</v>
      </c>
      <c r="O107" s="229">
        <f>ROUND(E107*N107,2)</f>
        <v>0.41</v>
      </c>
      <c r="P107" s="229">
        <v>0</v>
      </c>
      <c r="Q107" s="229">
        <f>ROUND(E107*P107,2)</f>
        <v>0</v>
      </c>
      <c r="R107" s="229"/>
      <c r="S107" s="229" t="s">
        <v>181</v>
      </c>
      <c r="T107" s="229" t="s">
        <v>182</v>
      </c>
      <c r="U107" s="229">
        <v>1.2080000000000002</v>
      </c>
      <c r="V107" s="229">
        <f>ROUND(E107*U107,2)</f>
        <v>1.57</v>
      </c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4" t="s">
        <v>736</v>
      </c>
      <c r="D108" s="231"/>
      <c r="E108" s="232">
        <v>1.3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46">
        <v>43</v>
      </c>
      <c r="B109" s="247" t="s">
        <v>326</v>
      </c>
      <c r="C109" s="263" t="s">
        <v>327</v>
      </c>
      <c r="D109" s="248" t="s">
        <v>180</v>
      </c>
      <c r="E109" s="249">
        <v>628.80000000000007</v>
      </c>
      <c r="F109" s="250"/>
      <c r="G109" s="251">
        <f>ROUND(E109*F109,2)</f>
        <v>0</v>
      </c>
      <c r="H109" s="230"/>
      <c r="I109" s="229">
        <f>ROUND(E109*H109,2)</f>
        <v>0</v>
      </c>
      <c r="J109" s="230"/>
      <c r="K109" s="229">
        <f>ROUND(E109*J109,2)</f>
        <v>0</v>
      </c>
      <c r="L109" s="229">
        <v>21</v>
      </c>
      <c r="M109" s="229">
        <f>G109*(1+L109/100)</f>
        <v>0</v>
      </c>
      <c r="N109" s="229">
        <v>7.3900000000000007E-2</v>
      </c>
      <c r="O109" s="229">
        <f>ROUND(E109*N109,2)</f>
        <v>46.47</v>
      </c>
      <c r="P109" s="229">
        <v>0</v>
      </c>
      <c r="Q109" s="229">
        <f>ROUND(E109*P109,2)</f>
        <v>0</v>
      </c>
      <c r="R109" s="229"/>
      <c r="S109" s="229" t="s">
        <v>181</v>
      </c>
      <c r="T109" s="229" t="s">
        <v>182</v>
      </c>
      <c r="U109" s="229">
        <v>0.45200000000000001</v>
      </c>
      <c r="V109" s="229">
        <f>ROUND(E109*U109,2)</f>
        <v>284.22000000000003</v>
      </c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4" t="s">
        <v>732</v>
      </c>
      <c r="D110" s="231"/>
      <c r="E110" s="232">
        <v>628.80000000000007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6">
        <v>44</v>
      </c>
      <c r="B111" s="247" t="s">
        <v>329</v>
      </c>
      <c r="C111" s="263" t="s">
        <v>330</v>
      </c>
      <c r="D111" s="248" t="s">
        <v>180</v>
      </c>
      <c r="E111" s="249">
        <v>287.8</v>
      </c>
      <c r="F111" s="250"/>
      <c r="G111" s="251">
        <f>ROUND(E111*F111,2)</f>
        <v>0</v>
      </c>
      <c r="H111" s="230"/>
      <c r="I111" s="229">
        <f>ROUND(E111*H111,2)</f>
        <v>0</v>
      </c>
      <c r="J111" s="230"/>
      <c r="K111" s="229">
        <f>ROUND(E111*J111,2)</f>
        <v>0</v>
      </c>
      <c r="L111" s="229">
        <v>21</v>
      </c>
      <c r="M111" s="229">
        <f>G111*(1+L111/100)</f>
        <v>0</v>
      </c>
      <c r="N111" s="229">
        <v>7.3900000000000007E-2</v>
      </c>
      <c r="O111" s="229">
        <f>ROUND(E111*N111,2)</f>
        <v>21.27</v>
      </c>
      <c r="P111" s="229">
        <v>0</v>
      </c>
      <c r="Q111" s="229">
        <f>ROUND(E111*P111,2)</f>
        <v>0</v>
      </c>
      <c r="R111" s="229"/>
      <c r="S111" s="229" t="s">
        <v>181</v>
      </c>
      <c r="T111" s="229" t="s">
        <v>182</v>
      </c>
      <c r="U111" s="229">
        <v>0.47800000000000004</v>
      </c>
      <c r="V111" s="229">
        <f>ROUND(E111*U111,2)</f>
        <v>137.57</v>
      </c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4" t="s">
        <v>737</v>
      </c>
      <c r="D112" s="231"/>
      <c r="E112" s="232">
        <v>37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27"/>
      <c r="B113" s="228"/>
      <c r="C113" s="264" t="s">
        <v>738</v>
      </c>
      <c r="D113" s="231"/>
      <c r="E113" s="232">
        <v>250.8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6">
        <v>45</v>
      </c>
      <c r="B114" s="247" t="s">
        <v>332</v>
      </c>
      <c r="C114" s="263" t="s">
        <v>333</v>
      </c>
      <c r="D114" s="248" t="s">
        <v>207</v>
      </c>
      <c r="E114" s="249">
        <v>175</v>
      </c>
      <c r="F114" s="250"/>
      <c r="G114" s="251">
        <f>ROUND(E114*F114,2)</f>
        <v>0</v>
      </c>
      <c r="H114" s="230"/>
      <c r="I114" s="229">
        <f>ROUND(E114*H114,2)</f>
        <v>0</v>
      </c>
      <c r="J114" s="230"/>
      <c r="K114" s="229">
        <f>ROUND(E114*J114,2)</f>
        <v>0</v>
      </c>
      <c r="L114" s="229">
        <v>21</v>
      </c>
      <c r="M114" s="229">
        <f>G114*(1+L114/100)</f>
        <v>0</v>
      </c>
      <c r="N114" s="229">
        <v>3.3000000000000005E-4</v>
      </c>
      <c r="O114" s="229">
        <f>ROUND(E114*N114,2)</f>
        <v>0.06</v>
      </c>
      <c r="P114" s="229">
        <v>0</v>
      </c>
      <c r="Q114" s="229">
        <f>ROUND(E114*P114,2)</f>
        <v>0</v>
      </c>
      <c r="R114" s="229"/>
      <c r="S114" s="229" t="s">
        <v>181</v>
      </c>
      <c r="T114" s="229" t="s">
        <v>182</v>
      </c>
      <c r="U114" s="229">
        <v>0.41000000000000003</v>
      </c>
      <c r="V114" s="229">
        <f>ROUND(E114*U114,2)</f>
        <v>71.75</v>
      </c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64" t="s">
        <v>739</v>
      </c>
      <c r="D115" s="231"/>
      <c r="E115" s="232">
        <v>175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6">
        <v>46</v>
      </c>
      <c r="B116" s="247" t="s">
        <v>335</v>
      </c>
      <c r="C116" s="263" t="s">
        <v>336</v>
      </c>
      <c r="D116" s="248" t="s">
        <v>207</v>
      </c>
      <c r="E116" s="249">
        <v>92</v>
      </c>
      <c r="F116" s="250"/>
      <c r="G116" s="251">
        <f>ROUND(E116*F116,2)</f>
        <v>0</v>
      </c>
      <c r="H116" s="230"/>
      <c r="I116" s="229">
        <f>ROUND(E116*H116,2)</f>
        <v>0</v>
      </c>
      <c r="J116" s="230"/>
      <c r="K116" s="229">
        <f>ROUND(E116*J116,2)</f>
        <v>0</v>
      </c>
      <c r="L116" s="229">
        <v>21</v>
      </c>
      <c r="M116" s="229">
        <f>G116*(1+L116/100)</f>
        <v>0</v>
      </c>
      <c r="N116" s="229">
        <v>3.6000000000000002E-4</v>
      </c>
      <c r="O116" s="229">
        <f>ROUND(E116*N116,2)</f>
        <v>0.03</v>
      </c>
      <c r="P116" s="229">
        <v>0</v>
      </c>
      <c r="Q116" s="229">
        <f>ROUND(E116*P116,2)</f>
        <v>0</v>
      </c>
      <c r="R116" s="229"/>
      <c r="S116" s="229" t="s">
        <v>181</v>
      </c>
      <c r="T116" s="229" t="s">
        <v>182</v>
      </c>
      <c r="U116" s="229">
        <v>0.43000000000000005</v>
      </c>
      <c r="V116" s="229">
        <f>ROUND(E116*U116,2)</f>
        <v>39.56</v>
      </c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4" t="s">
        <v>740</v>
      </c>
      <c r="D117" s="231"/>
      <c r="E117" s="232">
        <v>5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27"/>
      <c r="B118" s="228"/>
      <c r="C118" s="264" t="s">
        <v>741</v>
      </c>
      <c r="D118" s="231"/>
      <c r="E118" s="232">
        <v>87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46">
        <v>47</v>
      </c>
      <c r="B119" s="247" t="s">
        <v>590</v>
      </c>
      <c r="C119" s="263" t="s">
        <v>591</v>
      </c>
      <c r="D119" s="248" t="s">
        <v>207</v>
      </c>
      <c r="E119" s="249">
        <v>5</v>
      </c>
      <c r="F119" s="250"/>
      <c r="G119" s="251">
        <f>ROUND(E119*F119,2)</f>
        <v>0</v>
      </c>
      <c r="H119" s="230"/>
      <c r="I119" s="229">
        <f>ROUND(E119*H119,2)</f>
        <v>0</v>
      </c>
      <c r="J119" s="230"/>
      <c r="K119" s="229">
        <f>ROUND(E119*J119,2)</f>
        <v>0</v>
      </c>
      <c r="L119" s="229">
        <v>21</v>
      </c>
      <c r="M119" s="229">
        <f>G119*(1+L119/100)</f>
        <v>0</v>
      </c>
      <c r="N119" s="229">
        <v>0.12405000000000001</v>
      </c>
      <c r="O119" s="229">
        <f>ROUND(E119*N119,2)</f>
        <v>0.62</v>
      </c>
      <c r="P119" s="229">
        <v>0</v>
      </c>
      <c r="Q119" s="229">
        <f>ROUND(E119*P119,2)</f>
        <v>0</v>
      </c>
      <c r="R119" s="229"/>
      <c r="S119" s="229" t="s">
        <v>181</v>
      </c>
      <c r="T119" s="229" t="s">
        <v>182</v>
      </c>
      <c r="U119" s="229">
        <v>0.60088000000000008</v>
      </c>
      <c r="V119" s="229">
        <f>ROUND(E119*U119,2)</f>
        <v>3</v>
      </c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27"/>
      <c r="B120" s="228"/>
      <c r="C120" s="264" t="s">
        <v>742</v>
      </c>
      <c r="D120" s="231"/>
      <c r="E120" s="232">
        <v>5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6">
        <v>48</v>
      </c>
      <c r="B121" s="247" t="s">
        <v>495</v>
      </c>
      <c r="C121" s="263" t="s">
        <v>496</v>
      </c>
      <c r="D121" s="248" t="s">
        <v>404</v>
      </c>
      <c r="E121" s="249">
        <v>0.33372000000000002</v>
      </c>
      <c r="F121" s="250"/>
      <c r="G121" s="251">
        <f>ROUND(E121*F121,2)</f>
        <v>0</v>
      </c>
      <c r="H121" s="230"/>
      <c r="I121" s="229">
        <f>ROUND(E121*H121,2)</f>
        <v>0</v>
      </c>
      <c r="J121" s="230"/>
      <c r="K121" s="229">
        <f>ROUND(E121*J121,2)</f>
        <v>0</v>
      </c>
      <c r="L121" s="229">
        <v>21</v>
      </c>
      <c r="M121" s="229">
        <f>G121*(1+L121/100)</f>
        <v>0</v>
      </c>
      <c r="N121" s="229">
        <v>1</v>
      </c>
      <c r="O121" s="229">
        <f>ROUND(E121*N121,2)</f>
        <v>0.33</v>
      </c>
      <c r="P121" s="229">
        <v>0</v>
      </c>
      <c r="Q121" s="229">
        <f>ROUND(E121*P121,2)</f>
        <v>0</v>
      </c>
      <c r="R121" s="229" t="s">
        <v>287</v>
      </c>
      <c r="S121" s="229" t="s">
        <v>181</v>
      </c>
      <c r="T121" s="229" t="s">
        <v>182</v>
      </c>
      <c r="U121" s="229">
        <v>0</v>
      </c>
      <c r="V121" s="229">
        <f>ROUND(E121*U121,2)</f>
        <v>0</v>
      </c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288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4" t="s">
        <v>743</v>
      </c>
      <c r="D122" s="231"/>
      <c r="E122" s="232">
        <v>0.32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70" t="s">
        <v>343</v>
      </c>
      <c r="D123" s="237"/>
      <c r="E123" s="238">
        <v>0.01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185</v>
      </c>
      <c r="AH123" s="210">
        <v>4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6">
        <v>49</v>
      </c>
      <c r="B124" s="247" t="s">
        <v>340</v>
      </c>
      <c r="C124" s="263" t="s">
        <v>341</v>
      </c>
      <c r="D124" s="248" t="s">
        <v>180</v>
      </c>
      <c r="E124" s="249">
        <v>647.6640000000001</v>
      </c>
      <c r="F124" s="250"/>
      <c r="G124" s="251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0.129</v>
      </c>
      <c r="O124" s="229">
        <f>ROUND(E124*N124,2)</f>
        <v>83.55</v>
      </c>
      <c r="P124" s="229">
        <v>0</v>
      </c>
      <c r="Q124" s="229">
        <f>ROUND(E124*P124,2)</f>
        <v>0</v>
      </c>
      <c r="R124" s="229" t="s">
        <v>287</v>
      </c>
      <c r="S124" s="229" t="s">
        <v>181</v>
      </c>
      <c r="T124" s="229" t="s">
        <v>182</v>
      </c>
      <c r="U124" s="229">
        <v>0</v>
      </c>
      <c r="V124" s="229">
        <f>ROUND(E124*U124,2)</f>
        <v>0</v>
      </c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288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4" t="s">
        <v>732</v>
      </c>
      <c r="D125" s="231"/>
      <c r="E125" s="232">
        <v>628.80000000000007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70" t="s">
        <v>498</v>
      </c>
      <c r="D126" s="237"/>
      <c r="E126" s="238">
        <v>18.860000000000003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4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46">
        <v>50</v>
      </c>
      <c r="B127" s="247" t="s">
        <v>597</v>
      </c>
      <c r="C127" s="263" t="s">
        <v>598</v>
      </c>
      <c r="D127" s="248" t="s">
        <v>180</v>
      </c>
      <c r="E127" s="249">
        <v>20.394000000000002</v>
      </c>
      <c r="F127" s="250"/>
      <c r="G127" s="251">
        <f>ROUND(E127*F127,2)</f>
        <v>0</v>
      </c>
      <c r="H127" s="230"/>
      <c r="I127" s="229">
        <f>ROUND(E127*H127,2)</f>
        <v>0</v>
      </c>
      <c r="J127" s="230"/>
      <c r="K127" s="229">
        <f>ROUND(E127*J127,2)</f>
        <v>0</v>
      </c>
      <c r="L127" s="229">
        <v>21</v>
      </c>
      <c r="M127" s="229">
        <f>G127*(1+L127/100)</f>
        <v>0</v>
      </c>
      <c r="N127" s="229">
        <v>0.17824000000000001</v>
      </c>
      <c r="O127" s="229">
        <f>ROUND(E127*N127,2)</f>
        <v>3.64</v>
      </c>
      <c r="P127" s="229">
        <v>0</v>
      </c>
      <c r="Q127" s="229">
        <f>ROUND(E127*P127,2)</f>
        <v>0</v>
      </c>
      <c r="R127" s="229" t="s">
        <v>287</v>
      </c>
      <c r="S127" s="229" t="s">
        <v>181</v>
      </c>
      <c r="T127" s="229" t="s">
        <v>182</v>
      </c>
      <c r="U127" s="229">
        <v>0</v>
      </c>
      <c r="V127" s="229">
        <f>ROUND(E127*U127,2)</f>
        <v>0</v>
      </c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288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4" t="s">
        <v>744</v>
      </c>
      <c r="D128" s="231"/>
      <c r="E128" s="232">
        <v>19.8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70" t="s">
        <v>498</v>
      </c>
      <c r="D129" s="237"/>
      <c r="E129" s="238">
        <v>0.59000000000000008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4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6">
        <v>51</v>
      </c>
      <c r="B130" s="247" t="s">
        <v>344</v>
      </c>
      <c r="C130" s="263" t="s">
        <v>345</v>
      </c>
      <c r="D130" s="248" t="s">
        <v>180</v>
      </c>
      <c r="E130" s="249">
        <v>267.38800000000003</v>
      </c>
      <c r="F130" s="250"/>
      <c r="G130" s="251">
        <f>ROUND(E130*F130,2)</f>
        <v>0</v>
      </c>
      <c r="H130" s="230"/>
      <c r="I130" s="229">
        <f>ROUND(E130*H130,2)</f>
        <v>0</v>
      </c>
      <c r="J130" s="230"/>
      <c r="K130" s="229">
        <f>ROUND(E130*J130,2)</f>
        <v>0</v>
      </c>
      <c r="L130" s="229">
        <v>21</v>
      </c>
      <c r="M130" s="229">
        <f>G130*(1+L130/100)</f>
        <v>0</v>
      </c>
      <c r="N130" s="229">
        <v>0.17245000000000002</v>
      </c>
      <c r="O130" s="229">
        <f>ROUND(E130*N130,2)</f>
        <v>46.11</v>
      </c>
      <c r="P130" s="229">
        <v>0</v>
      </c>
      <c r="Q130" s="229">
        <f>ROUND(E130*P130,2)</f>
        <v>0</v>
      </c>
      <c r="R130" s="229" t="s">
        <v>287</v>
      </c>
      <c r="S130" s="229" t="s">
        <v>181</v>
      </c>
      <c r="T130" s="229" t="s">
        <v>182</v>
      </c>
      <c r="U130" s="229">
        <v>0</v>
      </c>
      <c r="V130" s="229">
        <f>ROUND(E130*U130,2)</f>
        <v>0</v>
      </c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288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4" t="s">
        <v>745</v>
      </c>
      <c r="D131" s="231"/>
      <c r="E131" s="232">
        <v>17.200000000000003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7"/>
      <c r="B132" s="228"/>
      <c r="C132" s="264" t="s">
        <v>735</v>
      </c>
      <c r="D132" s="231"/>
      <c r="E132" s="232">
        <v>242.4</v>
      </c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70" t="s">
        <v>498</v>
      </c>
      <c r="D133" s="237"/>
      <c r="E133" s="238">
        <v>7.79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4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6">
        <v>52</v>
      </c>
      <c r="B134" s="247" t="s">
        <v>349</v>
      </c>
      <c r="C134" s="263" t="s">
        <v>350</v>
      </c>
      <c r="D134" s="248" t="s">
        <v>180</v>
      </c>
      <c r="E134" s="249">
        <v>8.652000000000001</v>
      </c>
      <c r="F134" s="250"/>
      <c r="G134" s="251">
        <f>ROUND(E134*F134,2)</f>
        <v>0</v>
      </c>
      <c r="H134" s="230"/>
      <c r="I134" s="229">
        <f>ROUND(E134*H134,2)</f>
        <v>0</v>
      </c>
      <c r="J134" s="230"/>
      <c r="K134" s="229">
        <f>ROUND(E134*J134,2)</f>
        <v>0</v>
      </c>
      <c r="L134" s="229">
        <v>21</v>
      </c>
      <c r="M134" s="229">
        <f>G134*(1+L134/100)</f>
        <v>0</v>
      </c>
      <c r="N134" s="229">
        <v>0.17245000000000002</v>
      </c>
      <c r="O134" s="229">
        <f>ROUND(E134*N134,2)</f>
        <v>1.49</v>
      </c>
      <c r="P134" s="229">
        <v>0</v>
      </c>
      <c r="Q134" s="229">
        <f>ROUND(E134*P134,2)</f>
        <v>0</v>
      </c>
      <c r="R134" s="229" t="s">
        <v>287</v>
      </c>
      <c r="S134" s="229" t="s">
        <v>181</v>
      </c>
      <c r="T134" s="229" t="s">
        <v>182</v>
      </c>
      <c r="U134" s="229">
        <v>0</v>
      </c>
      <c r="V134" s="229">
        <f>ROUND(E134*U134,2)</f>
        <v>0</v>
      </c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288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27"/>
      <c r="B135" s="228"/>
      <c r="C135" s="264" t="s">
        <v>746</v>
      </c>
      <c r="D135" s="231"/>
      <c r="E135" s="232">
        <v>8.4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70" t="s">
        <v>498</v>
      </c>
      <c r="D136" s="237"/>
      <c r="E136" s="238">
        <v>0.25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4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240" t="s">
        <v>176</v>
      </c>
      <c r="B137" s="241" t="s">
        <v>117</v>
      </c>
      <c r="C137" s="262" t="s">
        <v>118</v>
      </c>
      <c r="D137" s="242"/>
      <c r="E137" s="243"/>
      <c r="F137" s="244"/>
      <c r="G137" s="245">
        <f>SUMIF(AG138:AG139,"&lt;&gt;NOR",G138:G139)</f>
        <v>0</v>
      </c>
      <c r="H137" s="239"/>
      <c r="I137" s="239">
        <f>SUM(I138:I139)</f>
        <v>0</v>
      </c>
      <c r="J137" s="239"/>
      <c r="K137" s="239">
        <f>SUM(K138:K139)</f>
        <v>0</v>
      </c>
      <c r="L137" s="239"/>
      <c r="M137" s="239">
        <f>SUM(M138:M139)</f>
        <v>0</v>
      </c>
      <c r="N137" s="239"/>
      <c r="O137" s="239">
        <f>SUM(O138:O139)</f>
        <v>4.74</v>
      </c>
      <c r="P137" s="239"/>
      <c r="Q137" s="239">
        <f>SUM(Q138:Q139)</f>
        <v>0</v>
      </c>
      <c r="R137" s="239"/>
      <c r="S137" s="239"/>
      <c r="T137" s="239"/>
      <c r="U137" s="239"/>
      <c r="V137" s="239">
        <f>SUM(V138:V139)</f>
        <v>23.27</v>
      </c>
      <c r="W137" s="239"/>
      <c r="AG137" t="s">
        <v>177</v>
      </c>
    </row>
    <row r="138" spans="1:60" ht="22.5" outlineLevel="1" x14ac:dyDescent="0.2">
      <c r="A138" s="246">
        <v>53</v>
      </c>
      <c r="B138" s="247" t="s">
        <v>681</v>
      </c>
      <c r="C138" s="263" t="s">
        <v>682</v>
      </c>
      <c r="D138" s="248" t="s">
        <v>356</v>
      </c>
      <c r="E138" s="249">
        <v>15</v>
      </c>
      <c r="F138" s="250"/>
      <c r="G138" s="251">
        <f>ROUND(E138*F138,2)</f>
        <v>0</v>
      </c>
      <c r="H138" s="230"/>
      <c r="I138" s="229">
        <f>ROUND(E138*H138,2)</f>
        <v>0</v>
      </c>
      <c r="J138" s="230"/>
      <c r="K138" s="229">
        <f>ROUND(E138*J138,2)</f>
        <v>0</v>
      </c>
      <c r="L138" s="229">
        <v>21</v>
      </c>
      <c r="M138" s="229">
        <f>G138*(1+L138/100)</f>
        <v>0</v>
      </c>
      <c r="N138" s="229">
        <v>0.31590000000000001</v>
      </c>
      <c r="O138" s="229">
        <f>ROUND(E138*N138,2)</f>
        <v>4.74</v>
      </c>
      <c r="P138" s="229">
        <v>0</v>
      </c>
      <c r="Q138" s="229">
        <f>ROUND(E138*P138,2)</f>
        <v>0</v>
      </c>
      <c r="R138" s="229"/>
      <c r="S138" s="229" t="s">
        <v>181</v>
      </c>
      <c r="T138" s="229" t="s">
        <v>182</v>
      </c>
      <c r="U138" s="229">
        <v>1.5510000000000002</v>
      </c>
      <c r="V138" s="229">
        <f>ROUND(E138*U138,2)</f>
        <v>23.27</v>
      </c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27"/>
      <c r="B139" s="228"/>
      <c r="C139" s="264" t="s">
        <v>747</v>
      </c>
      <c r="D139" s="231"/>
      <c r="E139" s="232">
        <v>15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40" t="s">
        <v>176</v>
      </c>
      <c r="B140" s="241" t="s">
        <v>119</v>
      </c>
      <c r="C140" s="262" t="s">
        <v>121</v>
      </c>
      <c r="D140" s="242"/>
      <c r="E140" s="243"/>
      <c r="F140" s="244"/>
      <c r="G140" s="245">
        <f>SUMIF(AG141:AG164,"&lt;&gt;NOR",G141:G164)</f>
        <v>0</v>
      </c>
      <c r="H140" s="239"/>
      <c r="I140" s="239">
        <f>SUM(I141:I164)</f>
        <v>0</v>
      </c>
      <c r="J140" s="239"/>
      <c r="K140" s="239">
        <f>SUM(K141:K164)</f>
        <v>0</v>
      </c>
      <c r="L140" s="239"/>
      <c r="M140" s="239">
        <f>SUM(M141:M164)</f>
        <v>0</v>
      </c>
      <c r="N140" s="239"/>
      <c r="O140" s="239">
        <f>SUM(O141:O164)</f>
        <v>119.02000000000001</v>
      </c>
      <c r="P140" s="239"/>
      <c r="Q140" s="239">
        <f>SUM(Q141:Q164)</f>
        <v>0</v>
      </c>
      <c r="R140" s="239"/>
      <c r="S140" s="239"/>
      <c r="T140" s="239"/>
      <c r="U140" s="239"/>
      <c r="V140" s="239">
        <f>SUM(V141:V164)</f>
        <v>150.92000000000002</v>
      </c>
      <c r="W140" s="239"/>
      <c r="AG140" t="s">
        <v>177</v>
      </c>
    </row>
    <row r="141" spans="1:60" ht="22.5" outlineLevel="1" x14ac:dyDescent="0.2">
      <c r="A141" s="246">
        <v>54</v>
      </c>
      <c r="B141" s="247" t="s">
        <v>358</v>
      </c>
      <c r="C141" s="263" t="s">
        <v>359</v>
      </c>
      <c r="D141" s="248" t="s">
        <v>356</v>
      </c>
      <c r="E141" s="249">
        <v>4</v>
      </c>
      <c r="F141" s="250"/>
      <c r="G141" s="251">
        <f>ROUND(E141*F141,2)</f>
        <v>0</v>
      </c>
      <c r="H141" s="230"/>
      <c r="I141" s="229">
        <f>ROUND(E141*H141,2)</f>
        <v>0</v>
      </c>
      <c r="J141" s="230"/>
      <c r="K141" s="229">
        <f>ROUND(E141*J141,2)</f>
        <v>0</v>
      </c>
      <c r="L141" s="229">
        <v>21</v>
      </c>
      <c r="M141" s="229">
        <f>G141*(1+L141/100)</f>
        <v>0</v>
      </c>
      <c r="N141" s="229">
        <v>0.1125</v>
      </c>
      <c r="O141" s="229">
        <f>ROUND(E141*N141,2)</f>
        <v>0.45</v>
      </c>
      <c r="P141" s="229">
        <v>0</v>
      </c>
      <c r="Q141" s="229">
        <f>ROUND(E141*P141,2)</f>
        <v>0</v>
      </c>
      <c r="R141" s="229"/>
      <c r="S141" s="229" t="s">
        <v>181</v>
      </c>
      <c r="T141" s="229" t="s">
        <v>182</v>
      </c>
      <c r="U141" s="229">
        <v>0.91800000000000004</v>
      </c>
      <c r="V141" s="229">
        <f>ROUND(E141*U141,2)</f>
        <v>3.67</v>
      </c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4" t="s">
        <v>748</v>
      </c>
      <c r="D142" s="231"/>
      <c r="E142" s="232">
        <v>4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6">
        <v>55</v>
      </c>
      <c r="B143" s="247" t="s">
        <v>361</v>
      </c>
      <c r="C143" s="263" t="s">
        <v>362</v>
      </c>
      <c r="D143" s="248" t="s">
        <v>356</v>
      </c>
      <c r="E143" s="249">
        <v>8</v>
      </c>
      <c r="F143" s="250"/>
      <c r="G143" s="251">
        <f>ROUND(E143*F143,2)</f>
        <v>0</v>
      </c>
      <c r="H143" s="230"/>
      <c r="I143" s="229">
        <f>ROUND(E143*H143,2)</f>
        <v>0</v>
      </c>
      <c r="J143" s="230"/>
      <c r="K143" s="229">
        <f>ROUND(E143*J143,2)</f>
        <v>0</v>
      </c>
      <c r="L143" s="229">
        <v>21</v>
      </c>
      <c r="M143" s="229">
        <f>G143*(1+L143/100)</f>
        <v>0</v>
      </c>
      <c r="N143" s="229">
        <v>0</v>
      </c>
      <c r="O143" s="229">
        <f>ROUND(E143*N143,2)</f>
        <v>0</v>
      </c>
      <c r="P143" s="229">
        <v>0</v>
      </c>
      <c r="Q143" s="229">
        <f>ROUND(E143*P143,2)</f>
        <v>0</v>
      </c>
      <c r="R143" s="229"/>
      <c r="S143" s="229" t="s">
        <v>181</v>
      </c>
      <c r="T143" s="229" t="s">
        <v>182</v>
      </c>
      <c r="U143" s="229">
        <v>0.2</v>
      </c>
      <c r="V143" s="229">
        <f>ROUND(E143*U143,2)</f>
        <v>1.6</v>
      </c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4" t="s">
        <v>749</v>
      </c>
      <c r="D144" s="231"/>
      <c r="E144" s="232">
        <v>8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45" outlineLevel="1" x14ac:dyDescent="0.2">
      <c r="A145" s="246">
        <v>56</v>
      </c>
      <c r="B145" s="247" t="s">
        <v>609</v>
      </c>
      <c r="C145" s="263" t="s">
        <v>610</v>
      </c>
      <c r="D145" s="248" t="s">
        <v>207</v>
      </c>
      <c r="E145" s="249">
        <v>136.30000000000001</v>
      </c>
      <c r="F145" s="250"/>
      <c r="G145" s="251">
        <f>ROUND(E145*F145,2)</f>
        <v>0</v>
      </c>
      <c r="H145" s="230"/>
      <c r="I145" s="229">
        <f>ROUND(E145*H145,2)</f>
        <v>0</v>
      </c>
      <c r="J145" s="230"/>
      <c r="K145" s="229">
        <f>ROUND(E145*J145,2)</f>
        <v>0</v>
      </c>
      <c r="L145" s="229">
        <v>21</v>
      </c>
      <c r="M145" s="229">
        <f>G145*(1+L145/100)</f>
        <v>0</v>
      </c>
      <c r="N145" s="229">
        <v>0.22133000000000003</v>
      </c>
      <c r="O145" s="229">
        <f>ROUND(E145*N145,2)</f>
        <v>30.17</v>
      </c>
      <c r="P145" s="229">
        <v>0</v>
      </c>
      <c r="Q145" s="229">
        <f>ROUND(E145*P145,2)</f>
        <v>0</v>
      </c>
      <c r="R145" s="229"/>
      <c r="S145" s="229" t="s">
        <v>181</v>
      </c>
      <c r="T145" s="229" t="s">
        <v>182</v>
      </c>
      <c r="U145" s="229">
        <v>0.27200000000000002</v>
      </c>
      <c r="V145" s="229">
        <f>ROUND(E145*U145,2)</f>
        <v>37.07</v>
      </c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64" t="s">
        <v>750</v>
      </c>
      <c r="D146" s="231"/>
      <c r="E146" s="232">
        <v>136.30000000000001</v>
      </c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45" outlineLevel="1" x14ac:dyDescent="0.2">
      <c r="A147" s="246">
        <v>57</v>
      </c>
      <c r="B147" s="247" t="s">
        <v>364</v>
      </c>
      <c r="C147" s="263" t="s">
        <v>365</v>
      </c>
      <c r="D147" s="248" t="s">
        <v>207</v>
      </c>
      <c r="E147" s="249">
        <v>151.10000000000002</v>
      </c>
      <c r="F147" s="250"/>
      <c r="G147" s="251">
        <f>ROUND(E147*F147,2)</f>
        <v>0</v>
      </c>
      <c r="H147" s="230"/>
      <c r="I147" s="229">
        <f>ROUND(E147*H147,2)</f>
        <v>0</v>
      </c>
      <c r="J147" s="230"/>
      <c r="K147" s="229">
        <f>ROUND(E147*J147,2)</f>
        <v>0</v>
      </c>
      <c r="L147" s="229">
        <v>21</v>
      </c>
      <c r="M147" s="229">
        <f>G147*(1+L147/100)</f>
        <v>0</v>
      </c>
      <c r="N147" s="229">
        <v>0.26941000000000004</v>
      </c>
      <c r="O147" s="229">
        <f>ROUND(E147*N147,2)</f>
        <v>40.71</v>
      </c>
      <c r="P147" s="229">
        <v>0</v>
      </c>
      <c r="Q147" s="229">
        <f>ROUND(E147*P147,2)</f>
        <v>0</v>
      </c>
      <c r="R147" s="229"/>
      <c r="S147" s="229" t="s">
        <v>181</v>
      </c>
      <c r="T147" s="229" t="s">
        <v>182</v>
      </c>
      <c r="U147" s="229">
        <v>0.27200000000000002</v>
      </c>
      <c r="V147" s="229">
        <f>ROUND(E147*U147,2)</f>
        <v>41.1</v>
      </c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27"/>
      <c r="B148" s="228"/>
      <c r="C148" s="264" t="s">
        <v>751</v>
      </c>
      <c r="D148" s="231"/>
      <c r="E148" s="232">
        <v>151.10000000000002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56.25" outlineLevel="1" x14ac:dyDescent="0.2">
      <c r="A149" s="246">
        <v>58</v>
      </c>
      <c r="B149" s="247" t="s">
        <v>368</v>
      </c>
      <c r="C149" s="263" t="s">
        <v>369</v>
      </c>
      <c r="D149" s="248" t="s">
        <v>207</v>
      </c>
      <c r="E149" s="249">
        <v>244.10000000000002</v>
      </c>
      <c r="F149" s="250"/>
      <c r="G149" s="251">
        <f>ROUND(E149*F149,2)</f>
        <v>0</v>
      </c>
      <c r="H149" s="230"/>
      <c r="I149" s="229">
        <f>ROUND(E149*H149,2)</f>
        <v>0</v>
      </c>
      <c r="J149" s="230"/>
      <c r="K149" s="229">
        <f>ROUND(E149*J149,2)</f>
        <v>0</v>
      </c>
      <c r="L149" s="229">
        <v>21</v>
      </c>
      <c r="M149" s="229">
        <f>G149*(1+L149/100)</f>
        <v>0</v>
      </c>
      <c r="N149" s="229">
        <v>0.19520000000000001</v>
      </c>
      <c r="O149" s="229">
        <f>ROUND(E149*N149,2)</f>
        <v>47.65</v>
      </c>
      <c r="P149" s="229">
        <v>0</v>
      </c>
      <c r="Q149" s="229">
        <f>ROUND(E149*P149,2)</f>
        <v>0</v>
      </c>
      <c r="R149" s="229"/>
      <c r="S149" s="229" t="s">
        <v>181</v>
      </c>
      <c r="T149" s="229" t="s">
        <v>182</v>
      </c>
      <c r="U149" s="229">
        <v>0.27200000000000002</v>
      </c>
      <c r="V149" s="229">
        <f>ROUND(E149*U149,2)</f>
        <v>66.400000000000006</v>
      </c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27"/>
      <c r="B150" s="228"/>
      <c r="C150" s="264" t="s">
        <v>752</v>
      </c>
      <c r="D150" s="231"/>
      <c r="E150" s="232">
        <v>244.10000000000002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46">
        <v>59</v>
      </c>
      <c r="B151" s="247" t="s">
        <v>372</v>
      </c>
      <c r="C151" s="263" t="s">
        <v>373</v>
      </c>
      <c r="D151" s="248" t="s">
        <v>207</v>
      </c>
      <c r="E151" s="249">
        <v>33.6</v>
      </c>
      <c r="F151" s="250"/>
      <c r="G151" s="251">
        <f>ROUND(E151*F151,2)</f>
        <v>0</v>
      </c>
      <c r="H151" s="230"/>
      <c r="I151" s="229">
        <f>ROUND(E151*H151,2)</f>
        <v>0</v>
      </c>
      <c r="J151" s="230"/>
      <c r="K151" s="229">
        <f>ROUND(E151*J151,2)</f>
        <v>0</v>
      </c>
      <c r="L151" s="229">
        <v>21</v>
      </c>
      <c r="M151" s="229">
        <f>G151*(1+L151/100)</f>
        <v>0</v>
      </c>
      <c r="N151" s="229">
        <v>0</v>
      </c>
      <c r="O151" s="229">
        <f>ROUND(E151*N151,2)</f>
        <v>0</v>
      </c>
      <c r="P151" s="229">
        <v>0</v>
      </c>
      <c r="Q151" s="229">
        <f>ROUND(E151*P151,2)</f>
        <v>0</v>
      </c>
      <c r="R151" s="229"/>
      <c r="S151" s="229" t="s">
        <v>181</v>
      </c>
      <c r="T151" s="229" t="s">
        <v>182</v>
      </c>
      <c r="U151" s="229">
        <v>3.2000000000000001E-2</v>
      </c>
      <c r="V151" s="229">
        <f>ROUND(E151*U151,2)</f>
        <v>1.08</v>
      </c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183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27"/>
      <c r="B152" s="228"/>
      <c r="C152" s="264" t="s">
        <v>691</v>
      </c>
      <c r="D152" s="231"/>
      <c r="E152" s="232">
        <v>33.6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185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6">
        <v>60</v>
      </c>
      <c r="B153" s="247" t="s">
        <v>380</v>
      </c>
      <c r="C153" s="263" t="s">
        <v>381</v>
      </c>
      <c r="D153" s="248" t="s">
        <v>356</v>
      </c>
      <c r="E153" s="249">
        <v>2</v>
      </c>
      <c r="F153" s="250"/>
      <c r="G153" s="251">
        <f>ROUND(E153*F153,2)</f>
        <v>0</v>
      </c>
      <c r="H153" s="230"/>
      <c r="I153" s="229">
        <f>ROUND(E153*H153,2)</f>
        <v>0</v>
      </c>
      <c r="J153" s="230"/>
      <c r="K153" s="229">
        <f>ROUND(E153*J153,2)</f>
        <v>0</v>
      </c>
      <c r="L153" s="229">
        <v>21</v>
      </c>
      <c r="M153" s="229">
        <f>G153*(1+L153/100)</f>
        <v>0</v>
      </c>
      <c r="N153" s="229">
        <v>5.1000000000000004E-3</v>
      </c>
      <c r="O153" s="229">
        <f>ROUND(E153*N153,2)</f>
        <v>0.01</v>
      </c>
      <c r="P153" s="229">
        <v>0</v>
      </c>
      <c r="Q153" s="229">
        <f>ROUND(E153*P153,2)</f>
        <v>0</v>
      </c>
      <c r="R153" s="229" t="s">
        <v>287</v>
      </c>
      <c r="S153" s="229" t="s">
        <v>181</v>
      </c>
      <c r="T153" s="229" t="s">
        <v>182</v>
      </c>
      <c r="U153" s="229">
        <v>0</v>
      </c>
      <c r="V153" s="229">
        <f>ROUND(E153*U153,2)</f>
        <v>0</v>
      </c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288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/>
      <c r="B154" s="228"/>
      <c r="C154" s="264" t="s">
        <v>753</v>
      </c>
      <c r="D154" s="231"/>
      <c r="E154" s="232">
        <v>2</v>
      </c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46">
        <v>61</v>
      </c>
      <c r="B155" s="247" t="s">
        <v>754</v>
      </c>
      <c r="C155" s="263" t="s">
        <v>755</v>
      </c>
      <c r="D155" s="248" t="s">
        <v>356</v>
      </c>
      <c r="E155" s="249">
        <v>2</v>
      </c>
      <c r="F155" s="250"/>
      <c r="G155" s="251">
        <f>ROUND(E155*F155,2)</f>
        <v>0</v>
      </c>
      <c r="H155" s="230"/>
      <c r="I155" s="229">
        <f>ROUND(E155*H155,2)</f>
        <v>0</v>
      </c>
      <c r="J155" s="230"/>
      <c r="K155" s="229">
        <f>ROUND(E155*J155,2)</f>
        <v>0</v>
      </c>
      <c r="L155" s="229">
        <v>21</v>
      </c>
      <c r="M155" s="229">
        <f>G155*(1+L155/100)</f>
        <v>0</v>
      </c>
      <c r="N155" s="229">
        <v>5.1000000000000004E-3</v>
      </c>
      <c r="O155" s="229">
        <f>ROUND(E155*N155,2)</f>
        <v>0.01</v>
      </c>
      <c r="P155" s="229">
        <v>0</v>
      </c>
      <c r="Q155" s="229">
        <f>ROUND(E155*P155,2)</f>
        <v>0</v>
      </c>
      <c r="R155" s="229"/>
      <c r="S155" s="229" t="s">
        <v>292</v>
      </c>
      <c r="T155" s="229" t="s">
        <v>277</v>
      </c>
      <c r="U155" s="229">
        <v>0</v>
      </c>
      <c r="V155" s="229">
        <f>ROUND(E155*U155,2)</f>
        <v>0</v>
      </c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288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64" t="s">
        <v>756</v>
      </c>
      <c r="D156" s="231"/>
      <c r="E156" s="232">
        <v>2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46">
        <v>62</v>
      </c>
      <c r="B157" s="247" t="s">
        <v>757</v>
      </c>
      <c r="C157" s="263" t="s">
        <v>758</v>
      </c>
      <c r="D157" s="248" t="s">
        <v>356</v>
      </c>
      <c r="E157" s="249">
        <v>2</v>
      </c>
      <c r="F157" s="250"/>
      <c r="G157" s="251">
        <f>ROUND(E157*F157,2)</f>
        <v>0</v>
      </c>
      <c r="H157" s="230"/>
      <c r="I157" s="229">
        <f>ROUND(E157*H157,2)</f>
        <v>0</v>
      </c>
      <c r="J157" s="230"/>
      <c r="K157" s="229">
        <f>ROUND(E157*J157,2)</f>
        <v>0</v>
      </c>
      <c r="L157" s="229">
        <v>21</v>
      </c>
      <c r="M157" s="229">
        <f>G157*(1+L157/100)</f>
        <v>0</v>
      </c>
      <c r="N157" s="229">
        <v>5.1000000000000004E-3</v>
      </c>
      <c r="O157" s="229">
        <f>ROUND(E157*N157,2)</f>
        <v>0.01</v>
      </c>
      <c r="P157" s="229">
        <v>0</v>
      </c>
      <c r="Q157" s="229">
        <f>ROUND(E157*P157,2)</f>
        <v>0</v>
      </c>
      <c r="R157" s="229"/>
      <c r="S157" s="229" t="s">
        <v>292</v>
      </c>
      <c r="T157" s="229" t="s">
        <v>277</v>
      </c>
      <c r="U157" s="229">
        <v>0</v>
      </c>
      <c r="V157" s="229">
        <f>ROUND(E157*U157,2)</f>
        <v>0</v>
      </c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288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64" t="s">
        <v>759</v>
      </c>
      <c r="D158" s="231"/>
      <c r="E158" s="232">
        <v>2</v>
      </c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6">
        <v>63</v>
      </c>
      <c r="B159" s="247" t="s">
        <v>386</v>
      </c>
      <c r="C159" s="263" t="s">
        <v>387</v>
      </c>
      <c r="D159" s="248" t="s">
        <v>356</v>
      </c>
      <c r="E159" s="249">
        <v>2</v>
      </c>
      <c r="F159" s="250"/>
      <c r="G159" s="251">
        <f>ROUND(E159*F159,2)</f>
        <v>0</v>
      </c>
      <c r="H159" s="230"/>
      <c r="I159" s="229">
        <f>ROUND(E159*H159,2)</f>
        <v>0</v>
      </c>
      <c r="J159" s="230"/>
      <c r="K159" s="229">
        <f>ROUND(E159*J159,2)</f>
        <v>0</v>
      </c>
      <c r="L159" s="229">
        <v>21</v>
      </c>
      <c r="M159" s="229">
        <f>G159*(1+L159/100)</f>
        <v>0</v>
      </c>
      <c r="N159" s="229">
        <v>5.1000000000000004E-3</v>
      </c>
      <c r="O159" s="229">
        <f>ROUND(E159*N159,2)</f>
        <v>0.01</v>
      </c>
      <c r="P159" s="229">
        <v>0</v>
      </c>
      <c r="Q159" s="229">
        <f>ROUND(E159*P159,2)</f>
        <v>0</v>
      </c>
      <c r="R159" s="229" t="s">
        <v>287</v>
      </c>
      <c r="S159" s="229" t="s">
        <v>181</v>
      </c>
      <c r="T159" s="229" t="s">
        <v>182</v>
      </c>
      <c r="U159" s="229">
        <v>0</v>
      </c>
      <c r="V159" s="229">
        <f>ROUND(E159*U159,2)</f>
        <v>0</v>
      </c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288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64" t="s">
        <v>753</v>
      </c>
      <c r="D160" s="231"/>
      <c r="E160" s="232">
        <v>2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6">
        <v>64</v>
      </c>
      <c r="B161" s="247" t="s">
        <v>389</v>
      </c>
      <c r="C161" s="263" t="s">
        <v>390</v>
      </c>
      <c r="D161" s="248" t="s">
        <v>356</v>
      </c>
      <c r="E161" s="249">
        <v>4</v>
      </c>
      <c r="F161" s="250"/>
      <c r="G161" s="251">
        <f>ROUND(E161*F161,2)</f>
        <v>0</v>
      </c>
      <c r="H161" s="230"/>
      <c r="I161" s="229">
        <f>ROUND(E161*H161,2)</f>
        <v>0</v>
      </c>
      <c r="J161" s="230"/>
      <c r="K161" s="229">
        <f>ROUND(E161*J161,2)</f>
        <v>0</v>
      </c>
      <c r="L161" s="229">
        <v>21</v>
      </c>
      <c r="M161" s="229">
        <f>G161*(1+L161/100)</f>
        <v>0</v>
      </c>
      <c r="N161" s="229">
        <v>0</v>
      </c>
      <c r="O161" s="229">
        <f>ROUND(E161*N161,2)</f>
        <v>0</v>
      </c>
      <c r="P161" s="229">
        <v>0</v>
      </c>
      <c r="Q161" s="229">
        <f>ROUND(E161*P161,2)</f>
        <v>0</v>
      </c>
      <c r="R161" s="229" t="s">
        <v>287</v>
      </c>
      <c r="S161" s="229" t="s">
        <v>181</v>
      </c>
      <c r="T161" s="229" t="s">
        <v>182</v>
      </c>
      <c r="U161" s="229">
        <v>0</v>
      </c>
      <c r="V161" s="229">
        <f>ROUND(E161*U161,2)</f>
        <v>0</v>
      </c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288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7"/>
      <c r="B162" s="228"/>
      <c r="C162" s="264" t="s">
        <v>616</v>
      </c>
      <c r="D162" s="231"/>
      <c r="E162" s="232">
        <v>4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185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6">
        <v>65</v>
      </c>
      <c r="B163" s="247" t="s">
        <v>391</v>
      </c>
      <c r="C163" s="263" t="s">
        <v>392</v>
      </c>
      <c r="D163" s="248" t="s">
        <v>356</v>
      </c>
      <c r="E163" s="249">
        <v>4</v>
      </c>
      <c r="F163" s="250"/>
      <c r="G163" s="251">
        <f>ROUND(E163*F163,2)</f>
        <v>0</v>
      </c>
      <c r="H163" s="230"/>
      <c r="I163" s="229">
        <f>ROUND(E163*H163,2)</f>
        <v>0</v>
      </c>
      <c r="J163" s="230"/>
      <c r="K163" s="229">
        <f>ROUND(E163*J163,2)</f>
        <v>0</v>
      </c>
      <c r="L163" s="229">
        <v>21</v>
      </c>
      <c r="M163" s="229">
        <f>G163*(1+L163/100)</f>
        <v>0</v>
      </c>
      <c r="N163" s="229">
        <v>0</v>
      </c>
      <c r="O163" s="229">
        <f>ROUND(E163*N163,2)</f>
        <v>0</v>
      </c>
      <c r="P163" s="229">
        <v>0</v>
      </c>
      <c r="Q163" s="229">
        <f>ROUND(E163*P163,2)</f>
        <v>0</v>
      </c>
      <c r="R163" s="229" t="s">
        <v>287</v>
      </c>
      <c r="S163" s="229" t="s">
        <v>181</v>
      </c>
      <c r="T163" s="229" t="s">
        <v>182</v>
      </c>
      <c r="U163" s="229">
        <v>0</v>
      </c>
      <c r="V163" s="229">
        <f>ROUND(E163*U163,2)</f>
        <v>0</v>
      </c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288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/>
      <c r="B164" s="228"/>
      <c r="C164" s="264" t="s">
        <v>616</v>
      </c>
      <c r="D164" s="231"/>
      <c r="E164" s="232">
        <v>4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185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40" t="s">
        <v>176</v>
      </c>
      <c r="B165" s="241" t="s">
        <v>124</v>
      </c>
      <c r="C165" s="262" t="s">
        <v>125</v>
      </c>
      <c r="D165" s="242"/>
      <c r="E165" s="243"/>
      <c r="F165" s="244"/>
      <c r="G165" s="245">
        <f>SUMIF(AG166:AG176,"&lt;&gt;NOR",G166:G176)</f>
        <v>0</v>
      </c>
      <c r="H165" s="239"/>
      <c r="I165" s="239">
        <f>SUM(I166:I176)</f>
        <v>0</v>
      </c>
      <c r="J165" s="239"/>
      <c r="K165" s="239">
        <f>SUM(K166:K176)</f>
        <v>0</v>
      </c>
      <c r="L165" s="239"/>
      <c r="M165" s="239">
        <f>SUM(M166:M176)</f>
        <v>0</v>
      </c>
      <c r="N165" s="239"/>
      <c r="O165" s="239">
        <f>SUM(O166:O176)</f>
        <v>0</v>
      </c>
      <c r="P165" s="239"/>
      <c r="Q165" s="239">
        <f>SUM(Q166:Q176)</f>
        <v>4.92</v>
      </c>
      <c r="R165" s="239"/>
      <c r="S165" s="239"/>
      <c r="T165" s="239"/>
      <c r="U165" s="239"/>
      <c r="V165" s="239">
        <f>SUM(V166:V176)</f>
        <v>71.319999999999993</v>
      </c>
      <c r="W165" s="239"/>
      <c r="AG165" t="s">
        <v>177</v>
      </c>
    </row>
    <row r="166" spans="1:60" ht="22.5" outlineLevel="1" x14ac:dyDescent="0.2">
      <c r="A166" s="246">
        <v>66</v>
      </c>
      <c r="B166" s="247" t="s">
        <v>510</v>
      </c>
      <c r="C166" s="263" t="s">
        <v>511</v>
      </c>
      <c r="D166" s="248" t="s">
        <v>214</v>
      </c>
      <c r="E166" s="249">
        <v>2</v>
      </c>
      <c r="F166" s="250"/>
      <c r="G166" s="251">
        <f>ROUND(E166*F166,2)</f>
        <v>0</v>
      </c>
      <c r="H166" s="230"/>
      <c r="I166" s="229">
        <f>ROUND(E166*H166,2)</f>
        <v>0</v>
      </c>
      <c r="J166" s="230"/>
      <c r="K166" s="229">
        <f>ROUND(E166*J166,2)</f>
        <v>0</v>
      </c>
      <c r="L166" s="229">
        <v>21</v>
      </c>
      <c r="M166" s="229">
        <f>G166*(1+L166/100)</f>
        <v>0</v>
      </c>
      <c r="N166" s="229">
        <v>2.33E-3</v>
      </c>
      <c r="O166" s="229">
        <f>ROUND(E166*N166,2)</f>
        <v>0</v>
      </c>
      <c r="P166" s="229">
        <v>2.4470000000000001</v>
      </c>
      <c r="Q166" s="229">
        <f>ROUND(E166*P166,2)</f>
        <v>4.8899999999999997</v>
      </c>
      <c r="R166" s="229"/>
      <c r="S166" s="229" t="s">
        <v>181</v>
      </c>
      <c r="T166" s="229" t="s">
        <v>182</v>
      </c>
      <c r="U166" s="229">
        <v>7.8560000000000008</v>
      </c>
      <c r="V166" s="229">
        <f>ROUND(E166*U166,2)</f>
        <v>15.71</v>
      </c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183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27"/>
      <c r="B167" s="228"/>
      <c r="C167" s="265" t="s">
        <v>512</v>
      </c>
      <c r="D167" s="252"/>
      <c r="E167" s="252"/>
      <c r="F167" s="252"/>
      <c r="G167" s="252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219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54" t="str">
        <f>C167</f>
        <v>Včetně bourání geotextilií, výplně otvorů tvárnic, drenáží, trubek a dilatačních prvků apod. zabudovaných v bouraných konstrukcích.</v>
      </c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4" t="s">
        <v>760</v>
      </c>
      <c r="D168" s="231"/>
      <c r="E168" s="232">
        <v>2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46">
        <v>67</v>
      </c>
      <c r="B169" s="247" t="s">
        <v>514</v>
      </c>
      <c r="C169" s="263" t="s">
        <v>515</v>
      </c>
      <c r="D169" s="248" t="s">
        <v>356</v>
      </c>
      <c r="E169" s="249">
        <v>7</v>
      </c>
      <c r="F169" s="250"/>
      <c r="G169" s="251">
        <f>ROUND(E169*F169,2)</f>
        <v>0</v>
      </c>
      <c r="H169" s="230"/>
      <c r="I169" s="229">
        <f>ROUND(E169*H169,2)</f>
        <v>0</v>
      </c>
      <c r="J169" s="230"/>
      <c r="K169" s="229">
        <f>ROUND(E169*J169,2)</f>
        <v>0</v>
      </c>
      <c r="L169" s="229">
        <v>21</v>
      </c>
      <c r="M169" s="229">
        <f>G169*(1+L169/100)</f>
        <v>0</v>
      </c>
      <c r="N169" s="229">
        <v>0</v>
      </c>
      <c r="O169" s="229">
        <f>ROUND(E169*N169,2)</f>
        <v>0</v>
      </c>
      <c r="P169" s="229">
        <v>4.0000000000000001E-3</v>
      </c>
      <c r="Q169" s="229">
        <f>ROUND(E169*P169,2)</f>
        <v>0.03</v>
      </c>
      <c r="R169" s="229"/>
      <c r="S169" s="229" t="s">
        <v>181</v>
      </c>
      <c r="T169" s="229" t="s">
        <v>182</v>
      </c>
      <c r="U169" s="229">
        <v>0.17400000000000002</v>
      </c>
      <c r="V169" s="229">
        <f>ROUND(E169*U169,2)</f>
        <v>1.22</v>
      </c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4" t="s">
        <v>761</v>
      </c>
      <c r="D170" s="231"/>
      <c r="E170" s="232">
        <v>7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46">
        <v>68</v>
      </c>
      <c r="B171" s="247" t="s">
        <v>517</v>
      </c>
      <c r="C171" s="263" t="s">
        <v>518</v>
      </c>
      <c r="D171" s="248" t="s">
        <v>356</v>
      </c>
      <c r="E171" s="249">
        <v>7</v>
      </c>
      <c r="F171" s="250"/>
      <c r="G171" s="251">
        <f>ROUND(E171*F171,2)</f>
        <v>0</v>
      </c>
      <c r="H171" s="230"/>
      <c r="I171" s="229">
        <f>ROUND(E171*H171,2)</f>
        <v>0</v>
      </c>
      <c r="J171" s="230"/>
      <c r="K171" s="229">
        <f>ROUND(E171*J171,2)</f>
        <v>0</v>
      </c>
      <c r="L171" s="229">
        <v>21</v>
      </c>
      <c r="M171" s="229">
        <f>G171*(1+L171/100)</f>
        <v>0</v>
      </c>
      <c r="N171" s="229">
        <v>0</v>
      </c>
      <c r="O171" s="229">
        <f>ROUND(E171*N171,2)</f>
        <v>0</v>
      </c>
      <c r="P171" s="229">
        <v>0</v>
      </c>
      <c r="Q171" s="229">
        <f>ROUND(E171*P171,2)</f>
        <v>0</v>
      </c>
      <c r="R171" s="229"/>
      <c r="S171" s="229" t="s">
        <v>181</v>
      </c>
      <c r="T171" s="229" t="s">
        <v>182</v>
      </c>
      <c r="U171" s="229">
        <v>0.25</v>
      </c>
      <c r="V171" s="229">
        <f>ROUND(E171*U171,2)</f>
        <v>1.75</v>
      </c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183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4" t="s">
        <v>761</v>
      </c>
      <c r="D172" s="231"/>
      <c r="E172" s="232">
        <v>7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33.75" outlineLevel="1" x14ac:dyDescent="0.2">
      <c r="A173" s="246">
        <v>69</v>
      </c>
      <c r="B173" s="247" t="s">
        <v>396</v>
      </c>
      <c r="C173" s="263" t="s">
        <v>397</v>
      </c>
      <c r="D173" s="248" t="s">
        <v>207</v>
      </c>
      <c r="E173" s="249">
        <v>584.90000000000009</v>
      </c>
      <c r="F173" s="250"/>
      <c r="G173" s="251">
        <f>ROUND(E173*F173,2)</f>
        <v>0</v>
      </c>
      <c r="H173" s="230"/>
      <c r="I173" s="229">
        <f>ROUND(E173*H173,2)</f>
        <v>0</v>
      </c>
      <c r="J173" s="230"/>
      <c r="K173" s="229">
        <f>ROUND(E173*J173,2)</f>
        <v>0</v>
      </c>
      <c r="L173" s="229">
        <v>21</v>
      </c>
      <c r="M173" s="229">
        <f>G173*(1+L173/100)</f>
        <v>0</v>
      </c>
      <c r="N173" s="229">
        <v>0</v>
      </c>
      <c r="O173" s="229">
        <f>ROUND(E173*N173,2)</f>
        <v>0</v>
      </c>
      <c r="P173" s="229">
        <v>0</v>
      </c>
      <c r="Q173" s="229">
        <f>ROUND(E173*P173,2)</f>
        <v>0</v>
      </c>
      <c r="R173" s="229"/>
      <c r="S173" s="229" t="s">
        <v>181</v>
      </c>
      <c r="T173" s="229" t="s">
        <v>182</v>
      </c>
      <c r="U173" s="229">
        <v>9.0000000000000011E-2</v>
      </c>
      <c r="V173" s="229">
        <f>ROUND(E173*U173,2)</f>
        <v>52.64</v>
      </c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4" t="s">
        <v>762</v>
      </c>
      <c r="D174" s="231"/>
      <c r="E174" s="232">
        <v>227.60000000000002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/>
      <c r="B175" s="228"/>
      <c r="C175" s="264" t="s">
        <v>763</v>
      </c>
      <c r="D175" s="231"/>
      <c r="E175" s="232">
        <v>203.3</v>
      </c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185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4" t="s">
        <v>764</v>
      </c>
      <c r="D176" s="231"/>
      <c r="E176" s="232">
        <v>154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5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40" t="s">
        <v>176</v>
      </c>
      <c r="B177" s="241" t="s">
        <v>126</v>
      </c>
      <c r="C177" s="262" t="s">
        <v>127</v>
      </c>
      <c r="D177" s="242"/>
      <c r="E177" s="243"/>
      <c r="F177" s="244"/>
      <c r="G177" s="245">
        <f>SUMIF(AG178:AG178,"&lt;&gt;NOR",G178:G178)</f>
        <v>0</v>
      </c>
      <c r="H177" s="239"/>
      <c r="I177" s="239">
        <f>SUM(I178:I178)</f>
        <v>0</v>
      </c>
      <c r="J177" s="239"/>
      <c r="K177" s="239">
        <f>SUM(K178:K178)</f>
        <v>0</v>
      </c>
      <c r="L177" s="239"/>
      <c r="M177" s="239">
        <f>SUM(M178:M178)</f>
        <v>0</v>
      </c>
      <c r="N177" s="239"/>
      <c r="O177" s="239">
        <f>SUM(O178:O178)</f>
        <v>0</v>
      </c>
      <c r="P177" s="239"/>
      <c r="Q177" s="239">
        <f>SUM(Q178:Q178)</f>
        <v>0</v>
      </c>
      <c r="R177" s="239"/>
      <c r="S177" s="239"/>
      <c r="T177" s="239"/>
      <c r="U177" s="239"/>
      <c r="V177" s="239">
        <f>SUM(V178:V178)</f>
        <v>136.55000000000001</v>
      </c>
      <c r="W177" s="239"/>
      <c r="AG177" t="s">
        <v>177</v>
      </c>
    </row>
    <row r="178" spans="1:60" ht="22.5" outlineLevel="1" x14ac:dyDescent="0.2">
      <c r="A178" s="255">
        <v>70</v>
      </c>
      <c r="B178" s="256" t="s">
        <v>402</v>
      </c>
      <c r="C178" s="271" t="s">
        <v>403</v>
      </c>
      <c r="D178" s="257" t="s">
        <v>404</v>
      </c>
      <c r="E178" s="258">
        <v>350.12358</v>
      </c>
      <c r="F178" s="259"/>
      <c r="G178" s="260">
        <f>ROUND(E178*F178,2)</f>
        <v>0</v>
      </c>
      <c r="H178" s="230"/>
      <c r="I178" s="229">
        <f>ROUND(E178*H178,2)</f>
        <v>0</v>
      </c>
      <c r="J178" s="230"/>
      <c r="K178" s="229">
        <f>ROUND(E178*J178,2)</f>
        <v>0</v>
      </c>
      <c r="L178" s="229">
        <v>21</v>
      </c>
      <c r="M178" s="229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181</v>
      </c>
      <c r="T178" s="229" t="s">
        <v>182</v>
      </c>
      <c r="U178" s="229">
        <v>0.39</v>
      </c>
      <c r="V178" s="229">
        <f>ROUND(E178*U178,2)</f>
        <v>136.55000000000001</v>
      </c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405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x14ac:dyDescent="0.2">
      <c r="A179" s="240" t="s">
        <v>176</v>
      </c>
      <c r="B179" s="241" t="s">
        <v>128</v>
      </c>
      <c r="C179" s="262" t="s">
        <v>129</v>
      </c>
      <c r="D179" s="242"/>
      <c r="E179" s="243"/>
      <c r="F179" s="244"/>
      <c r="G179" s="245">
        <f>SUMIF(AG180:AG187,"&lt;&gt;NOR",G180:G187)</f>
        <v>0</v>
      </c>
      <c r="H179" s="239"/>
      <c r="I179" s="239">
        <f>SUM(I180:I187)</f>
        <v>0</v>
      </c>
      <c r="J179" s="239"/>
      <c r="K179" s="239">
        <f>SUM(K180:K187)</f>
        <v>0</v>
      </c>
      <c r="L179" s="239"/>
      <c r="M179" s="239">
        <f>SUM(M180:M187)</f>
        <v>0</v>
      </c>
      <c r="N179" s="239"/>
      <c r="O179" s="239">
        <f>SUM(O180:O187)</f>
        <v>0.08</v>
      </c>
      <c r="P179" s="239"/>
      <c r="Q179" s="239">
        <f>SUM(Q180:Q187)</f>
        <v>0</v>
      </c>
      <c r="R179" s="239"/>
      <c r="S179" s="239"/>
      <c r="T179" s="239"/>
      <c r="U179" s="239"/>
      <c r="V179" s="239">
        <f>SUM(V180:V187)</f>
        <v>19.97</v>
      </c>
      <c r="W179" s="239"/>
      <c r="AG179" t="s">
        <v>177</v>
      </c>
    </row>
    <row r="180" spans="1:60" ht="22.5" outlineLevel="1" x14ac:dyDescent="0.2">
      <c r="A180" s="246">
        <v>71</v>
      </c>
      <c r="B180" s="247" t="s">
        <v>406</v>
      </c>
      <c r="C180" s="263" t="s">
        <v>407</v>
      </c>
      <c r="D180" s="248" t="s">
        <v>180</v>
      </c>
      <c r="E180" s="249">
        <v>76.400000000000006</v>
      </c>
      <c r="F180" s="250"/>
      <c r="G180" s="251">
        <f>ROUND(E180*F180,2)</f>
        <v>0</v>
      </c>
      <c r="H180" s="230"/>
      <c r="I180" s="229">
        <f>ROUND(E180*H180,2)</f>
        <v>0</v>
      </c>
      <c r="J180" s="230"/>
      <c r="K180" s="229">
        <f>ROUND(E180*J180,2)</f>
        <v>0</v>
      </c>
      <c r="L180" s="229">
        <v>21</v>
      </c>
      <c r="M180" s="229">
        <f>G180*(1+L180/100)</f>
        <v>0</v>
      </c>
      <c r="N180" s="229">
        <v>6.3000000000000003E-4</v>
      </c>
      <c r="O180" s="229">
        <f>ROUND(E180*N180,2)</f>
        <v>0.05</v>
      </c>
      <c r="P180" s="229">
        <v>0</v>
      </c>
      <c r="Q180" s="229">
        <f>ROUND(E180*P180,2)</f>
        <v>0</v>
      </c>
      <c r="R180" s="229"/>
      <c r="S180" s="229" t="s">
        <v>181</v>
      </c>
      <c r="T180" s="229" t="s">
        <v>182</v>
      </c>
      <c r="U180" s="229">
        <v>0.16</v>
      </c>
      <c r="V180" s="229">
        <f>ROUND(E180*U180,2)</f>
        <v>12.22</v>
      </c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4" t="s">
        <v>765</v>
      </c>
      <c r="D181" s="231"/>
      <c r="E181" s="232">
        <v>76.400000000000006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46">
        <v>72</v>
      </c>
      <c r="B182" s="247" t="s">
        <v>409</v>
      </c>
      <c r="C182" s="263" t="s">
        <v>410</v>
      </c>
      <c r="D182" s="248" t="s">
        <v>207</v>
      </c>
      <c r="E182" s="249">
        <v>76.400000000000006</v>
      </c>
      <c r="F182" s="250"/>
      <c r="G182" s="251">
        <f>ROUND(E182*F182,2)</f>
        <v>0</v>
      </c>
      <c r="H182" s="230"/>
      <c r="I182" s="229">
        <f>ROUND(E182*H182,2)</f>
        <v>0</v>
      </c>
      <c r="J182" s="230"/>
      <c r="K182" s="229">
        <f>ROUND(E182*J182,2)</f>
        <v>0</v>
      </c>
      <c r="L182" s="229">
        <v>21</v>
      </c>
      <c r="M182" s="229">
        <f>G182*(1+L182/100)</f>
        <v>0</v>
      </c>
      <c r="N182" s="229">
        <v>3.3000000000000005E-4</v>
      </c>
      <c r="O182" s="229">
        <f>ROUND(E182*N182,2)</f>
        <v>0.03</v>
      </c>
      <c r="P182" s="229">
        <v>0</v>
      </c>
      <c r="Q182" s="229">
        <f>ROUND(E182*P182,2)</f>
        <v>0</v>
      </c>
      <c r="R182" s="229"/>
      <c r="S182" s="229" t="s">
        <v>181</v>
      </c>
      <c r="T182" s="229" t="s">
        <v>182</v>
      </c>
      <c r="U182" s="229">
        <v>0.1</v>
      </c>
      <c r="V182" s="229">
        <f>ROUND(E182*U182,2)</f>
        <v>7.64</v>
      </c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4" t="s">
        <v>766</v>
      </c>
      <c r="D183" s="231"/>
      <c r="E183" s="232">
        <v>76.400000000000006</v>
      </c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6">
        <v>73</v>
      </c>
      <c r="B184" s="247" t="s">
        <v>412</v>
      </c>
      <c r="C184" s="263" t="s">
        <v>413</v>
      </c>
      <c r="D184" s="248" t="s">
        <v>404</v>
      </c>
      <c r="E184" s="249">
        <v>7.3340000000000002E-2</v>
      </c>
      <c r="F184" s="250"/>
      <c r="G184" s="251">
        <f>ROUND(E184*F184,2)</f>
        <v>0</v>
      </c>
      <c r="H184" s="230"/>
      <c r="I184" s="229">
        <f>ROUND(E184*H184,2)</f>
        <v>0</v>
      </c>
      <c r="J184" s="230"/>
      <c r="K184" s="229">
        <f>ROUND(E184*J184,2)</f>
        <v>0</v>
      </c>
      <c r="L184" s="229">
        <v>21</v>
      </c>
      <c r="M184" s="229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29"/>
      <c r="S184" s="229" t="s">
        <v>181</v>
      </c>
      <c r="T184" s="229" t="s">
        <v>182</v>
      </c>
      <c r="U184" s="229">
        <v>1.5670000000000002</v>
      </c>
      <c r="V184" s="229">
        <f>ROUND(E184*U184,2)</f>
        <v>0.11</v>
      </c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414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415</v>
      </c>
      <c r="D185" s="231"/>
      <c r="E185" s="232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4" t="s">
        <v>767</v>
      </c>
      <c r="D186" s="231"/>
      <c r="E186" s="232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27"/>
      <c r="B187" s="228"/>
      <c r="C187" s="264" t="s">
        <v>768</v>
      </c>
      <c r="D187" s="231"/>
      <c r="E187" s="232">
        <v>7.0000000000000007E-2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40" t="s">
        <v>176</v>
      </c>
      <c r="B188" s="241" t="s">
        <v>147</v>
      </c>
      <c r="C188" s="262" t="s">
        <v>148</v>
      </c>
      <c r="D188" s="242"/>
      <c r="E188" s="243"/>
      <c r="F188" s="244"/>
      <c r="G188" s="245">
        <f>SUMIF(AG189:AG204,"&lt;&gt;NOR",G189:G204)</f>
        <v>0</v>
      </c>
      <c r="H188" s="239"/>
      <c r="I188" s="239">
        <f>SUM(I189:I204)</f>
        <v>0</v>
      </c>
      <c r="J188" s="239"/>
      <c r="K188" s="239">
        <f>SUM(K189:K204)</f>
        <v>0</v>
      </c>
      <c r="L188" s="239"/>
      <c r="M188" s="239">
        <f>SUM(M189:M204)</f>
        <v>0</v>
      </c>
      <c r="N188" s="239"/>
      <c r="O188" s="239">
        <f>SUM(O189:O204)</f>
        <v>0</v>
      </c>
      <c r="P188" s="239"/>
      <c r="Q188" s="239">
        <f>SUM(Q189:Q204)</f>
        <v>0</v>
      </c>
      <c r="R188" s="239"/>
      <c r="S188" s="239"/>
      <c r="T188" s="239"/>
      <c r="U188" s="239"/>
      <c r="V188" s="239">
        <f>SUM(V189:V204)</f>
        <v>17.260000000000002</v>
      </c>
      <c r="W188" s="239"/>
      <c r="AG188" t="s">
        <v>177</v>
      </c>
    </row>
    <row r="189" spans="1:60" outlineLevel="1" x14ac:dyDescent="0.2">
      <c r="A189" s="246">
        <v>74</v>
      </c>
      <c r="B189" s="247" t="s">
        <v>418</v>
      </c>
      <c r="C189" s="263" t="s">
        <v>419</v>
      </c>
      <c r="D189" s="248" t="s">
        <v>404</v>
      </c>
      <c r="E189" s="249">
        <v>1450.3309300000001</v>
      </c>
      <c r="F189" s="250"/>
      <c r="G189" s="251">
        <f>ROUND(E189*F189,2)</f>
        <v>0</v>
      </c>
      <c r="H189" s="230"/>
      <c r="I189" s="229">
        <f>ROUND(E189*H189,2)</f>
        <v>0</v>
      </c>
      <c r="J189" s="230"/>
      <c r="K189" s="229">
        <f>ROUND(E189*J189,2)</f>
        <v>0</v>
      </c>
      <c r="L189" s="229">
        <v>21</v>
      </c>
      <c r="M189" s="229">
        <f>G189*(1+L189/100)</f>
        <v>0</v>
      </c>
      <c r="N189" s="229">
        <v>0</v>
      </c>
      <c r="O189" s="229">
        <f>ROUND(E189*N189,2)</f>
        <v>0</v>
      </c>
      <c r="P189" s="229">
        <v>0</v>
      </c>
      <c r="Q189" s="229">
        <f>ROUND(E189*P189,2)</f>
        <v>0</v>
      </c>
      <c r="R189" s="229"/>
      <c r="S189" s="229" t="s">
        <v>181</v>
      </c>
      <c r="T189" s="229" t="s">
        <v>182</v>
      </c>
      <c r="U189" s="229">
        <v>0</v>
      </c>
      <c r="V189" s="229">
        <f>ROUND(E189*U189,2)</f>
        <v>0</v>
      </c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4" t="s">
        <v>769</v>
      </c>
      <c r="D190" s="231"/>
      <c r="E190" s="232">
        <v>1726.49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/>
      <c r="B191" s="228"/>
      <c r="C191" s="264" t="s">
        <v>770</v>
      </c>
      <c r="D191" s="231"/>
      <c r="E191" s="232">
        <v>-276.15999999999997</v>
      </c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6">
        <v>75</v>
      </c>
      <c r="B192" s="247" t="s">
        <v>423</v>
      </c>
      <c r="C192" s="263" t="s">
        <v>424</v>
      </c>
      <c r="D192" s="248" t="s">
        <v>404</v>
      </c>
      <c r="E192" s="249">
        <v>276.15720000000005</v>
      </c>
      <c r="F192" s="250"/>
      <c r="G192" s="251">
        <f>ROUND(E192*F192,2)</f>
        <v>0</v>
      </c>
      <c r="H192" s="230"/>
      <c r="I192" s="229">
        <f>ROUND(E192*H192,2)</f>
        <v>0</v>
      </c>
      <c r="J192" s="230"/>
      <c r="K192" s="229">
        <f>ROUND(E192*J192,2)</f>
        <v>0</v>
      </c>
      <c r="L192" s="229">
        <v>21</v>
      </c>
      <c r="M192" s="229">
        <f>G192*(1+L192/100)</f>
        <v>0</v>
      </c>
      <c r="N192" s="229">
        <v>0</v>
      </c>
      <c r="O192" s="229">
        <f>ROUND(E192*N192,2)</f>
        <v>0</v>
      </c>
      <c r="P192" s="229">
        <v>0</v>
      </c>
      <c r="Q192" s="229">
        <f>ROUND(E192*P192,2)</f>
        <v>0</v>
      </c>
      <c r="R192" s="229"/>
      <c r="S192" s="229" t="s">
        <v>181</v>
      </c>
      <c r="T192" s="229" t="s">
        <v>182</v>
      </c>
      <c r="U192" s="229">
        <v>0</v>
      </c>
      <c r="V192" s="229">
        <f>ROUND(E192*U192,2)</f>
        <v>0</v>
      </c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4" t="s">
        <v>771</v>
      </c>
      <c r="D193" s="231"/>
      <c r="E193" s="232">
        <v>0.54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7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64" t="s">
        <v>772</v>
      </c>
      <c r="D194" s="231"/>
      <c r="E194" s="232">
        <v>106.01</v>
      </c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7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27"/>
      <c r="B195" s="228"/>
      <c r="C195" s="264" t="s">
        <v>773</v>
      </c>
      <c r="D195" s="231"/>
      <c r="E195" s="232">
        <v>169.61</v>
      </c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7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6">
        <v>76</v>
      </c>
      <c r="B196" s="247" t="s">
        <v>428</v>
      </c>
      <c r="C196" s="263" t="s">
        <v>429</v>
      </c>
      <c r="D196" s="248" t="s">
        <v>404</v>
      </c>
      <c r="E196" s="249">
        <v>1726.4881300000002</v>
      </c>
      <c r="F196" s="250"/>
      <c r="G196" s="251">
        <f>ROUND(E196*F196,2)</f>
        <v>0</v>
      </c>
      <c r="H196" s="230"/>
      <c r="I196" s="229">
        <f>ROUND(E196*H196,2)</f>
        <v>0</v>
      </c>
      <c r="J196" s="230"/>
      <c r="K196" s="229">
        <f>ROUND(E196*J196,2)</f>
        <v>0</v>
      </c>
      <c r="L196" s="229">
        <v>21</v>
      </c>
      <c r="M196" s="229">
        <f>G196*(1+L196/100)</f>
        <v>0</v>
      </c>
      <c r="N196" s="229">
        <v>0</v>
      </c>
      <c r="O196" s="229">
        <f>ROUND(E196*N196,2)</f>
        <v>0</v>
      </c>
      <c r="P196" s="229">
        <v>0</v>
      </c>
      <c r="Q196" s="229">
        <f>ROUND(E196*P196,2)</f>
        <v>0</v>
      </c>
      <c r="R196" s="229"/>
      <c r="S196" s="229" t="s">
        <v>181</v>
      </c>
      <c r="T196" s="229" t="s">
        <v>182</v>
      </c>
      <c r="U196" s="229">
        <v>0.01</v>
      </c>
      <c r="V196" s="229">
        <f>ROUND(E196*U196,2)</f>
        <v>17.260000000000002</v>
      </c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430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65" t="s">
        <v>245</v>
      </c>
      <c r="D197" s="252"/>
      <c r="E197" s="252"/>
      <c r="F197" s="252"/>
      <c r="G197" s="252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219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27"/>
      <c r="B198" s="228"/>
      <c r="C198" s="264" t="s">
        <v>431</v>
      </c>
      <c r="D198" s="231"/>
      <c r="E198" s="232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7"/>
      <c r="B199" s="228"/>
      <c r="C199" s="264" t="s">
        <v>774</v>
      </c>
      <c r="D199" s="231"/>
      <c r="E199" s="232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185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4" t="s">
        <v>775</v>
      </c>
      <c r="D200" s="231"/>
      <c r="E200" s="232">
        <v>1726.4881300000002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6">
        <v>77</v>
      </c>
      <c r="B201" s="247" t="s">
        <v>434</v>
      </c>
      <c r="C201" s="263" t="s">
        <v>435</v>
      </c>
      <c r="D201" s="248" t="s">
        <v>404</v>
      </c>
      <c r="E201" s="249">
        <v>24170.833750000002</v>
      </c>
      <c r="F201" s="250"/>
      <c r="G201" s="251">
        <f>ROUND(E201*F201,2)</f>
        <v>0</v>
      </c>
      <c r="H201" s="230"/>
      <c r="I201" s="229">
        <f>ROUND(E201*H201,2)</f>
        <v>0</v>
      </c>
      <c r="J201" s="230"/>
      <c r="K201" s="229">
        <f>ROUND(E201*J201,2)</f>
        <v>0</v>
      </c>
      <c r="L201" s="229">
        <v>21</v>
      </c>
      <c r="M201" s="229">
        <f>G201*(1+L201/100)</f>
        <v>0</v>
      </c>
      <c r="N201" s="229">
        <v>0</v>
      </c>
      <c r="O201" s="229">
        <f>ROUND(E201*N201,2)</f>
        <v>0</v>
      </c>
      <c r="P201" s="229">
        <v>0</v>
      </c>
      <c r="Q201" s="229">
        <f>ROUND(E201*P201,2)</f>
        <v>0</v>
      </c>
      <c r="R201" s="229"/>
      <c r="S201" s="229" t="s">
        <v>181</v>
      </c>
      <c r="T201" s="229" t="s">
        <v>182</v>
      </c>
      <c r="U201" s="229">
        <v>0</v>
      </c>
      <c r="V201" s="229">
        <f>ROUND(E201*U201,2)</f>
        <v>0</v>
      </c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430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27"/>
      <c r="B202" s="228"/>
      <c r="C202" s="264" t="s">
        <v>431</v>
      </c>
      <c r="D202" s="231"/>
      <c r="E202" s="232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27"/>
      <c r="B203" s="228"/>
      <c r="C203" s="264" t="s">
        <v>774</v>
      </c>
      <c r="D203" s="231"/>
      <c r="E203" s="232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185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4" t="s">
        <v>776</v>
      </c>
      <c r="D204" s="231"/>
      <c r="E204" s="232">
        <v>24170.833750000002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x14ac:dyDescent="0.2">
      <c r="A205" s="5"/>
      <c r="B205" s="6"/>
      <c r="C205" s="272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E205">
        <v>15</v>
      </c>
      <c r="AF205">
        <v>21</v>
      </c>
    </row>
    <row r="206" spans="1:60" x14ac:dyDescent="0.2">
      <c r="A206" s="213"/>
      <c r="B206" s="214" t="s">
        <v>31</v>
      </c>
      <c r="C206" s="273"/>
      <c r="D206" s="215"/>
      <c r="E206" s="216"/>
      <c r="F206" s="216"/>
      <c r="G206" s="261">
        <f>G8+G78+G83+G137+G140+G165+G177+G179+G188</f>
        <v>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E206">
        <f>SUMIF(L7:L204,AE205,G7:G204)</f>
        <v>0</v>
      </c>
      <c r="AF206">
        <f>SUMIF(L7:L204,AF205,G7:G204)</f>
        <v>0</v>
      </c>
      <c r="AG206" t="s">
        <v>437</v>
      </c>
    </row>
    <row r="207" spans="1:60" x14ac:dyDescent="0.2">
      <c r="A207" s="5"/>
      <c r="B207" s="6"/>
      <c r="C207" s="272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60" x14ac:dyDescent="0.2">
      <c r="A208" s="5"/>
      <c r="B208" s="6"/>
      <c r="C208" s="272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33" x14ac:dyDescent="0.2">
      <c r="A209" s="217" t="s">
        <v>438</v>
      </c>
      <c r="B209" s="217"/>
      <c r="C209" s="274"/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33" x14ac:dyDescent="0.2">
      <c r="A210" s="218"/>
      <c r="B210" s="219"/>
      <c r="C210" s="275"/>
      <c r="D210" s="219"/>
      <c r="E210" s="219"/>
      <c r="F210" s="219"/>
      <c r="G210" s="22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AG210" t="s">
        <v>439</v>
      </c>
    </row>
    <row r="211" spans="1:33" x14ac:dyDescent="0.2">
      <c r="A211" s="221"/>
      <c r="B211" s="222"/>
      <c r="C211" s="276"/>
      <c r="D211" s="222"/>
      <c r="E211" s="222"/>
      <c r="F211" s="222"/>
      <c r="G211" s="22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33" x14ac:dyDescent="0.2">
      <c r="A212" s="221"/>
      <c r="B212" s="222"/>
      <c r="C212" s="276"/>
      <c r="D212" s="222"/>
      <c r="E212" s="222"/>
      <c r="F212" s="222"/>
      <c r="G212" s="22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33" x14ac:dyDescent="0.2">
      <c r="A213" s="221"/>
      <c r="B213" s="222"/>
      <c r="C213" s="276"/>
      <c r="D213" s="222"/>
      <c r="E213" s="222"/>
      <c r="F213" s="222"/>
      <c r="G213" s="22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33" x14ac:dyDescent="0.2">
      <c r="A214" s="224"/>
      <c r="B214" s="225"/>
      <c r="C214" s="277"/>
      <c r="D214" s="225"/>
      <c r="E214" s="225"/>
      <c r="F214" s="225"/>
      <c r="G214" s="22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33" x14ac:dyDescent="0.2">
      <c r="A215" s="5"/>
      <c r="B215" s="6"/>
      <c r="C215" s="272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33" x14ac:dyDescent="0.2">
      <c r="C216" s="278"/>
      <c r="D216" s="194"/>
      <c r="AG216" t="s">
        <v>440</v>
      </c>
    </row>
    <row r="217" spans="1:33" x14ac:dyDescent="0.2">
      <c r="D217" s="194"/>
    </row>
    <row r="218" spans="1:33" x14ac:dyDescent="0.2">
      <c r="D218" s="194"/>
    </row>
    <row r="219" spans="1:33" x14ac:dyDescent="0.2">
      <c r="D219" s="194"/>
    </row>
    <row r="220" spans="1:33" x14ac:dyDescent="0.2">
      <c r="D220" s="194"/>
    </row>
    <row r="221" spans="1:33" x14ac:dyDescent="0.2">
      <c r="D221" s="194"/>
    </row>
    <row r="222" spans="1:33" x14ac:dyDescent="0.2">
      <c r="D222" s="194"/>
    </row>
    <row r="223" spans="1:33" x14ac:dyDescent="0.2">
      <c r="D223" s="194"/>
    </row>
    <row r="224" spans="1:33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21">
    <mergeCell ref="C61:G61"/>
    <mergeCell ref="C69:G69"/>
    <mergeCell ref="C72:G72"/>
    <mergeCell ref="C167:G167"/>
    <mergeCell ref="C197:G197"/>
    <mergeCell ref="C51:G51"/>
    <mergeCell ref="C54:G54"/>
    <mergeCell ref="C55:G55"/>
    <mergeCell ref="C56:G56"/>
    <mergeCell ref="C57:G57"/>
    <mergeCell ref="C58:G58"/>
    <mergeCell ref="A1:G1"/>
    <mergeCell ref="C2:G2"/>
    <mergeCell ref="C3:G3"/>
    <mergeCell ref="C4:G4"/>
    <mergeCell ref="A209:C209"/>
    <mergeCell ref="A210:G214"/>
    <mergeCell ref="C40:G40"/>
    <mergeCell ref="C43:G43"/>
    <mergeCell ref="C46:G46"/>
    <mergeCell ref="C49:G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65</v>
      </c>
      <c r="C3" s="199" t="s">
        <v>66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70</v>
      </c>
      <c r="C4" s="202" t="s">
        <v>71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SUMIF(AG9:AG76,"&lt;&gt;NOR",G9:G76)</f>
        <v>0</v>
      </c>
      <c r="H8" s="239"/>
      <c r="I8" s="239">
        <f>SUM(I9:I76)</f>
        <v>0</v>
      </c>
      <c r="J8" s="239"/>
      <c r="K8" s="239">
        <f>SUM(K9:K76)</f>
        <v>0</v>
      </c>
      <c r="L8" s="239"/>
      <c r="M8" s="239">
        <f>SUM(M9:M76)</f>
        <v>0</v>
      </c>
      <c r="N8" s="239"/>
      <c r="O8" s="239">
        <f>SUM(O9:O76)</f>
        <v>91.33</v>
      </c>
      <c r="P8" s="239"/>
      <c r="Q8" s="239">
        <f>SUM(Q9:Q76)</f>
        <v>1962.1299999999999</v>
      </c>
      <c r="R8" s="239"/>
      <c r="S8" s="239"/>
      <c r="T8" s="239"/>
      <c r="U8" s="239"/>
      <c r="V8" s="239">
        <f>SUM(V9:V76)</f>
        <v>711.93000000000006</v>
      </c>
      <c r="W8" s="239"/>
      <c r="AG8" t="s">
        <v>177</v>
      </c>
    </row>
    <row r="9" spans="1:60" ht="22.5" outlineLevel="1" x14ac:dyDescent="0.2">
      <c r="A9" s="246">
        <v>1</v>
      </c>
      <c r="B9" s="247" t="s">
        <v>777</v>
      </c>
      <c r="C9" s="263" t="s">
        <v>778</v>
      </c>
      <c r="D9" s="248" t="s">
        <v>180</v>
      </c>
      <c r="E9" s="249">
        <v>382.5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0.11800000000000001</v>
      </c>
      <c r="Q9" s="229">
        <f>ROUND(E9*P9,2)</f>
        <v>45.14</v>
      </c>
      <c r="R9" s="229"/>
      <c r="S9" s="229" t="s">
        <v>181</v>
      </c>
      <c r="T9" s="229" t="s">
        <v>182</v>
      </c>
      <c r="U9" s="229">
        <v>0.16</v>
      </c>
      <c r="V9" s="229">
        <f>ROUND(E9*U9,2)</f>
        <v>61.2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4" t="s">
        <v>779</v>
      </c>
      <c r="D10" s="231"/>
      <c r="E10" s="232">
        <v>382.5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46">
        <v>2</v>
      </c>
      <c r="B11" s="247" t="s">
        <v>178</v>
      </c>
      <c r="C11" s="263" t="s">
        <v>441</v>
      </c>
      <c r="D11" s="248" t="s">
        <v>180</v>
      </c>
      <c r="E11" s="249">
        <v>130.20000000000002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0.13800000000000001</v>
      </c>
      <c r="Q11" s="229">
        <f>ROUND(E11*P11,2)</f>
        <v>17.97</v>
      </c>
      <c r="R11" s="229"/>
      <c r="S11" s="229" t="s">
        <v>181</v>
      </c>
      <c r="T11" s="229" t="s">
        <v>182</v>
      </c>
      <c r="U11" s="229">
        <v>0.16</v>
      </c>
      <c r="V11" s="229">
        <f>ROUND(E11*U11,2)</f>
        <v>20.83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27"/>
      <c r="B12" s="228"/>
      <c r="C12" s="264" t="s">
        <v>780</v>
      </c>
      <c r="D12" s="231"/>
      <c r="E12" s="232">
        <v>130.20000000000002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6">
        <v>3</v>
      </c>
      <c r="B13" s="247" t="s">
        <v>443</v>
      </c>
      <c r="C13" s="263" t="s">
        <v>444</v>
      </c>
      <c r="D13" s="248" t="s">
        <v>180</v>
      </c>
      <c r="E13" s="249">
        <v>130.20000000000002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0.11</v>
      </c>
      <c r="Q13" s="229">
        <f>ROUND(E13*P13,2)</f>
        <v>14.32</v>
      </c>
      <c r="R13" s="229"/>
      <c r="S13" s="229" t="s">
        <v>181</v>
      </c>
      <c r="T13" s="229" t="s">
        <v>182</v>
      </c>
      <c r="U13" s="229">
        <v>1.7500000000000002E-2</v>
      </c>
      <c r="V13" s="229">
        <f>ROUND(E13*U13,2)</f>
        <v>2.2799999999999998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27"/>
      <c r="B14" s="228"/>
      <c r="C14" s="264" t="s">
        <v>780</v>
      </c>
      <c r="D14" s="231"/>
      <c r="E14" s="232">
        <v>130.20000000000002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6">
        <v>4</v>
      </c>
      <c r="B15" s="247" t="s">
        <v>445</v>
      </c>
      <c r="C15" s="263" t="s">
        <v>446</v>
      </c>
      <c r="D15" s="248" t="s">
        <v>180</v>
      </c>
      <c r="E15" s="249">
        <v>30.900000000000002</v>
      </c>
      <c r="F15" s="250"/>
      <c r="G15" s="251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0.33</v>
      </c>
      <c r="Q15" s="229">
        <f>ROUND(E15*P15,2)</f>
        <v>10.199999999999999</v>
      </c>
      <c r="R15" s="229"/>
      <c r="S15" s="229" t="s">
        <v>181</v>
      </c>
      <c r="T15" s="229" t="s">
        <v>182</v>
      </c>
      <c r="U15" s="229">
        <v>0.52650000000000008</v>
      </c>
      <c r="V15" s="229">
        <f>ROUND(E15*U15,2)</f>
        <v>16.27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4" t="s">
        <v>781</v>
      </c>
      <c r="D16" s="231"/>
      <c r="E16" s="232">
        <v>30.900000000000002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1" x14ac:dyDescent="0.2">
      <c r="A17" s="246">
        <v>5</v>
      </c>
      <c r="B17" s="247" t="s">
        <v>649</v>
      </c>
      <c r="C17" s="263" t="s">
        <v>650</v>
      </c>
      <c r="D17" s="248" t="s">
        <v>180</v>
      </c>
      <c r="E17" s="249">
        <v>130.20000000000002</v>
      </c>
      <c r="F17" s="250"/>
      <c r="G17" s="251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0.39600000000000002</v>
      </c>
      <c r="Q17" s="229">
        <f>ROUND(E17*P17,2)</f>
        <v>51.56</v>
      </c>
      <c r="R17" s="229"/>
      <c r="S17" s="229" t="s">
        <v>181</v>
      </c>
      <c r="T17" s="229" t="s">
        <v>182</v>
      </c>
      <c r="U17" s="229">
        <v>6.7800000000000013E-2</v>
      </c>
      <c r="V17" s="229">
        <f>ROUND(E17*U17,2)</f>
        <v>8.83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7"/>
      <c r="B18" s="228"/>
      <c r="C18" s="264" t="s">
        <v>780</v>
      </c>
      <c r="D18" s="231"/>
      <c r="E18" s="232">
        <v>130.20000000000002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46">
        <v>6</v>
      </c>
      <c r="B19" s="247" t="s">
        <v>450</v>
      </c>
      <c r="C19" s="263" t="s">
        <v>451</v>
      </c>
      <c r="D19" s="248" t="s">
        <v>180</v>
      </c>
      <c r="E19" s="249">
        <v>1561.2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0.44</v>
      </c>
      <c r="Q19" s="229">
        <f>ROUND(E19*P19,2)</f>
        <v>686.93</v>
      </c>
      <c r="R19" s="229"/>
      <c r="S19" s="229" t="s">
        <v>181</v>
      </c>
      <c r="T19" s="229" t="s">
        <v>182</v>
      </c>
      <c r="U19" s="229">
        <v>7.3000000000000009E-2</v>
      </c>
      <c r="V19" s="229">
        <f>ROUND(E19*U19,2)</f>
        <v>113.97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27"/>
      <c r="B20" s="228"/>
      <c r="C20" s="264" t="s">
        <v>782</v>
      </c>
      <c r="D20" s="231"/>
      <c r="E20" s="232">
        <v>796.2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7"/>
      <c r="B21" s="228"/>
      <c r="C21" s="264" t="s">
        <v>783</v>
      </c>
      <c r="D21" s="231"/>
      <c r="E21" s="232">
        <v>382.5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27"/>
      <c r="B22" s="228"/>
      <c r="C22" s="264" t="s">
        <v>779</v>
      </c>
      <c r="D22" s="231"/>
      <c r="E22" s="232">
        <v>382.5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6">
        <v>7</v>
      </c>
      <c r="B23" s="247" t="s">
        <v>189</v>
      </c>
      <c r="C23" s="263" t="s">
        <v>555</v>
      </c>
      <c r="D23" s="248" t="s">
        <v>180</v>
      </c>
      <c r="E23" s="249">
        <v>30.900000000000002</v>
      </c>
      <c r="F23" s="250"/>
      <c r="G23" s="251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0.11</v>
      </c>
      <c r="Q23" s="229">
        <f>ROUND(E23*P23,2)</f>
        <v>3.4</v>
      </c>
      <c r="R23" s="229"/>
      <c r="S23" s="229" t="s">
        <v>181</v>
      </c>
      <c r="T23" s="229" t="s">
        <v>182</v>
      </c>
      <c r="U23" s="229">
        <v>0.2</v>
      </c>
      <c r="V23" s="229">
        <f>ROUND(E23*U23,2)</f>
        <v>6.18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27"/>
      <c r="B24" s="228"/>
      <c r="C24" s="264" t="s">
        <v>781</v>
      </c>
      <c r="D24" s="231"/>
      <c r="E24" s="232">
        <v>30.900000000000002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6">
        <v>8</v>
      </c>
      <c r="B25" s="247" t="s">
        <v>192</v>
      </c>
      <c r="C25" s="263" t="s">
        <v>454</v>
      </c>
      <c r="D25" s="248" t="s">
        <v>180</v>
      </c>
      <c r="E25" s="249">
        <v>796.2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0.11</v>
      </c>
      <c r="Q25" s="229">
        <f>ROUND(E25*P25,2)</f>
        <v>87.58</v>
      </c>
      <c r="R25" s="229"/>
      <c r="S25" s="229" t="s">
        <v>181</v>
      </c>
      <c r="T25" s="229" t="s">
        <v>182</v>
      </c>
      <c r="U25" s="229">
        <v>4.3000000000000003E-2</v>
      </c>
      <c r="V25" s="229">
        <f>ROUND(E25*U25,2)</f>
        <v>34.24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27"/>
      <c r="B26" s="228"/>
      <c r="C26" s="264" t="s">
        <v>782</v>
      </c>
      <c r="D26" s="231"/>
      <c r="E26" s="232">
        <v>796.2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6">
        <v>9</v>
      </c>
      <c r="B27" s="247" t="s">
        <v>455</v>
      </c>
      <c r="C27" s="263" t="s">
        <v>456</v>
      </c>
      <c r="D27" s="248" t="s">
        <v>180</v>
      </c>
      <c r="E27" s="249">
        <v>382.5</v>
      </c>
      <c r="F27" s="250"/>
      <c r="G27" s="251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0.15400000000000003</v>
      </c>
      <c r="Q27" s="229">
        <f>ROUND(E27*P27,2)</f>
        <v>58.91</v>
      </c>
      <c r="R27" s="229"/>
      <c r="S27" s="229" t="s">
        <v>181</v>
      </c>
      <c r="T27" s="229" t="s">
        <v>182</v>
      </c>
      <c r="U27" s="229">
        <v>5.3800000000000001E-2</v>
      </c>
      <c r="V27" s="229">
        <f>ROUND(E27*U27,2)</f>
        <v>20.58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27"/>
      <c r="B28" s="228"/>
      <c r="C28" s="264" t="s">
        <v>783</v>
      </c>
      <c r="D28" s="231"/>
      <c r="E28" s="232">
        <v>382.5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6">
        <v>10</v>
      </c>
      <c r="B29" s="247" t="s">
        <v>195</v>
      </c>
      <c r="C29" s="263" t="s">
        <v>457</v>
      </c>
      <c r="D29" s="248" t="s">
        <v>180</v>
      </c>
      <c r="E29" s="249">
        <v>796.2</v>
      </c>
      <c r="F29" s="250"/>
      <c r="G29" s="251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0.17600000000000002</v>
      </c>
      <c r="Q29" s="229">
        <f>ROUND(E29*P29,2)</f>
        <v>140.13</v>
      </c>
      <c r="R29" s="229"/>
      <c r="S29" s="229" t="s">
        <v>181</v>
      </c>
      <c r="T29" s="229" t="s">
        <v>182</v>
      </c>
      <c r="U29" s="229">
        <v>5.9200000000000003E-2</v>
      </c>
      <c r="V29" s="229">
        <f>ROUND(E29*U29,2)</f>
        <v>47.14</v>
      </c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7"/>
      <c r="B30" s="228"/>
      <c r="C30" s="264" t="s">
        <v>782</v>
      </c>
      <c r="D30" s="231"/>
      <c r="E30" s="232">
        <v>796.2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6">
        <v>11</v>
      </c>
      <c r="B31" s="247" t="s">
        <v>200</v>
      </c>
      <c r="C31" s="263" t="s">
        <v>558</v>
      </c>
      <c r="D31" s="248" t="s">
        <v>180</v>
      </c>
      <c r="E31" s="249">
        <v>30.900000000000002</v>
      </c>
      <c r="F31" s="250"/>
      <c r="G31" s="251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0.16800000000000001</v>
      </c>
      <c r="Q31" s="229">
        <f>ROUND(E31*P31,2)</f>
        <v>5.19</v>
      </c>
      <c r="R31" s="229"/>
      <c r="S31" s="229" t="s">
        <v>181</v>
      </c>
      <c r="T31" s="229" t="s">
        <v>182</v>
      </c>
      <c r="U31" s="229">
        <v>0.53375000000000006</v>
      </c>
      <c r="V31" s="229">
        <f>ROUND(E31*U31,2)</f>
        <v>16.489999999999998</v>
      </c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27"/>
      <c r="B32" s="228"/>
      <c r="C32" s="264" t="s">
        <v>781</v>
      </c>
      <c r="D32" s="231"/>
      <c r="E32" s="232">
        <v>30.900000000000002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46">
        <v>12</v>
      </c>
      <c r="B33" s="247" t="s">
        <v>203</v>
      </c>
      <c r="C33" s="263" t="s">
        <v>460</v>
      </c>
      <c r="D33" s="248" t="s">
        <v>180</v>
      </c>
      <c r="E33" s="249">
        <v>1561.2</v>
      </c>
      <c r="F33" s="250"/>
      <c r="G33" s="251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0.45977000000000001</v>
      </c>
      <c r="Q33" s="229">
        <f>ROUND(E33*P33,2)</f>
        <v>717.79</v>
      </c>
      <c r="R33" s="229"/>
      <c r="S33" s="229" t="s">
        <v>181</v>
      </c>
      <c r="T33" s="229" t="s">
        <v>182</v>
      </c>
      <c r="U33" s="229">
        <v>0.02</v>
      </c>
      <c r="V33" s="229">
        <f>ROUND(E33*U33,2)</f>
        <v>31.22</v>
      </c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7"/>
      <c r="B34" s="228"/>
      <c r="C34" s="264" t="s">
        <v>782</v>
      </c>
      <c r="D34" s="231"/>
      <c r="E34" s="232">
        <v>796.2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27"/>
      <c r="B35" s="228"/>
      <c r="C35" s="264" t="s">
        <v>783</v>
      </c>
      <c r="D35" s="231"/>
      <c r="E35" s="232">
        <v>382.5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27"/>
      <c r="B36" s="228"/>
      <c r="C36" s="264" t="s">
        <v>779</v>
      </c>
      <c r="D36" s="231"/>
      <c r="E36" s="232">
        <v>382.5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6">
        <v>13</v>
      </c>
      <c r="B37" s="247" t="s">
        <v>461</v>
      </c>
      <c r="C37" s="263" t="s">
        <v>462</v>
      </c>
      <c r="D37" s="248" t="s">
        <v>207</v>
      </c>
      <c r="E37" s="249">
        <v>176.8</v>
      </c>
      <c r="F37" s="250"/>
      <c r="G37" s="251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0.22</v>
      </c>
      <c r="Q37" s="229">
        <f>ROUND(E37*P37,2)</f>
        <v>38.9</v>
      </c>
      <c r="R37" s="229"/>
      <c r="S37" s="229" t="s">
        <v>181</v>
      </c>
      <c r="T37" s="229" t="s">
        <v>182</v>
      </c>
      <c r="U37" s="229">
        <v>0.14300000000000002</v>
      </c>
      <c r="V37" s="229">
        <f>ROUND(E37*U37,2)</f>
        <v>25.28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4" t="s">
        <v>784</v>
      </c>
      <c r="D38" s="231"/>
      <c r="E38" s="232">
        <v>176.8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6">
        <v>14</v>
      </c>
      <c r="B39" s="247" t="s">
        <v>205</v>
      </c>
      <c r="C39" s="263" t="s">
        <v>206</v>
      </c>
      <c r="D39" s="248" t="s">
        <v>207</v>
      </c>
      <c r="E39" s="249">
        <v>311.5</v>
      </c>
      <c r="F39" s="250"/>
      <c r="G39" s="251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0.27</v>
      </c>
      <c r="Q39" s="229">
        <f>ROUND(E39*P39,2)</f>
        <v>84.11</v>
      </c>
      <c r="R39" s="229"/>
      <c r="S39" s="229" t="s">
        <v>181</v>
      </c>
      <c r="T39" s="229" t="s">
        <v>182</v>
      </c>
      <c r="U39" s="229">
        <v>0.12300000000000001</v>
      </c>
      <c r="V39" s="229">
        <f>ROUND(E39*U39,2)</f>
        <v>38.31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4" t="s">
        <v>785</v>
      </c>
      <c r="D40" s="231"/>
      <c r="E40" s="232">
        <v>311.5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6">
        <v>15</v>
      </c>
      <c r="B41" s="247" t="s">
        <v>465</v>
      </c>
      <c r="C41" s="263" t="s">
        <v>466</v>
      </c>
      <c r="D41" s="248" t="s">
        <v>214</v>
      </c>
      <c r="E41" s="249">
        <v>630.6</v>
      </c>
      <c r="F41" s="250"/>
      <c r="G41" s="251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181</v>
      </c>
      <c r="T41" s="229" t="s">
        <v>182</v>
      </c>
      <c r="U41" s="229">
        <v>0.10200000000000001</v>
      </c>
      <c r="V41" s="229">
        <f>ROUND(E41*U41,2)</f>
        <v>64.319999999999993</v>
      </c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5" t="s">
        <v>218</v>
      </c>
      <c r="D42" s="252"/>
      <c r="E42" s="252"/>
      <c r="F42" s="252"/>
      <c r="G42" s="252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219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4" t="s">
        <v>786</v>
      </c>
      <c r="D43" s="231"/>
      <c r="E43" s="232">
        <v>630.6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6">
        <v>16</v>
      </c>
      <c r="B44" s="247" t="s">
        <v>238</v>
      </c>
      <c r="C44" s="263" t="s">
        <v>239</v>
      </c>
      <c r="D44" s="248" t="s">
        <v>214</v>
      </c>
      <c r="E44" s="249">
        <v>29.900000000000002</v>
      </c>
      <c r="F44" s="250"/>
      <c r="G44" s="251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181</v>
      </c>
      <c r="T44" s="229" t="s">
        <v>182</v>
      </c>
      <c r="U44" s="229">
        <v>0.33</v>
      </c>
      <c r="V44" s="229">
        <f>ROUND(E44*U44,2)</f>
        <v>9.8699999999999992</v>
      </c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5" t="s">
        <v>240</v>
      </c>
      <c r="D45" s="252"/>
      <c r="E45" s="252"/>
      <c r="F45" s="252"/>
      <c r="G45" s="252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219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4" t="s">
        <v>787</v>
      </c>
      <c r="D46" s="231"/>
      <c r="E46" s="232">
        <v>29.900000000000002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6">
        <v>17</v>
      </c>
      <c r="B47" s="247" t="s">
        <v>243</v>
      </c>
      <c r="C47" s="263" t="s">
        <v>244</v>
      </c>
      <c r="D47" s="248" t="s">
        <v>214</v>
      </c>
      <c r="E47" s="249">
        <v>683.5</v>
      </c>
      <c r="F47" s="250"/>
      <c r="G47" s="251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181</v>
      </c>
      <c r="T47" s="229" t="s">
        <v>182</v>
      </c>
      <c r="U47" s="229">
        <v>7.400000000000001E-2</v>
      </c>
      <c r="V47" s="229">
        <f>ROUND(E47*U47,2)</f>
        <v>50.58</v>
      </c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5" t="s">
        <v>245</v>
      </c>
      <c r="D48" s="252"/>
      <c r="E48" s="252"/>
      <c r="F48" s="252"/>
      <c r="G48" s="252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6">
        <v>18</v>
      </c>
      <c r="B49" s="247" t="s">
        <v>249</v>
      </c>
      <c r="C49" s="263" t="s">
        <v>250</v>
      </c>
      <c r="D49" s="248" t="s">
        <v>214</v>
      </c>
      <c r="E49" s="249">
        <v>637.5</v>
      </c>
      <c r="F49" s="250"/>
      <c r="G49" s="251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181</v>
      </c>
      <c r="T49" s="229" t="s">
        <v>182</v>
      </c>
      <c r="U49" s="229">
        <v>1.1000000000000001E-2</v>
      </c>
      <c r="V49" s="229">
        <f>ROUND(E49*U49,2)</f>
        <v>7.01</v>
      </c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5" t="s">
        <v>245</v>
      </c>
      <c r="D50" s="252"/>
      <c r="E50" s="252"/>
      <c r="F50" s="252"/>
      <c r="G50" s="252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219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4" t="s">
        <v>469</v>
      </c>
      <c r="D51" s="231"/>
      <c r="E51" s="232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6">
        <v>19</v>
      </c>
      <c r="B52" s="247" t="s">
        <v>253</v>
      </c>
      <c r="C52" s="263" t="s">
        <v>254</v>
      </c>
      <c r="D52" s="248" t="s">
        <v>214</v>
      </c>
      <c r="E52" s="249">
        <v>163.53</v>
      </c>
      <c r="F52" s="250"/>
      <c r="G52" s="251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181</v>
      </c>
      <c r="T52" s="229" t="s">
        <v>182</v>
      </c>
      <c r="U52" s="229">
        <v>9.3000000000000013E-2</v>
      </c>
      <c r="V52" s="229">
        <f>ROUND(E52*U52,2)</f>
        <v>15.21</v>
      </c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5" t="s">
        <v>255</v>
      </c>
      <c r="D53" s="252"/>
      <c r="E53" s="252"/>
      <c r="F53" s="252"/>
      <c r="G53" s="252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219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9" t="s">
        <v>256</v>
      </c>
      <c r="D54" s="253"/>
      <c r="E54" s="253"/>
      <c r="F54" s="253"/>
      <c r="G54" s="253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219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7"/>
      <c r="B55" s="228"/>
      <c r="C55" s="269" t="s">
        <v>257</v>
      </c>
      <c r="D55" s="253"/>
      <c r="E55" s="253"/>
      <c r="F55" s="253"/>
      <c r="G55" s="253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219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54" t="str">
        <f>C55</f>
        <v>- udržování sjízdnosti cest uvnitř násypiště i výkopiště, pokud vrcholky nerovností nejsou   vyšší než +- 0,5 m,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9" t="s">
        <v>258</v>
      </c>
      <c r="D56" s="253"/>
      <c r="E56" s="253"/>
      <c r="F56" s="253"/>
      <c r="G56" s="253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219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9" t="s">
        <v>259</v>
      </c>
      <c r="D57" s="253"/>
      <c r="E57" s="253"/>
      <c r="F57" s="253"/>
      <c r="G57" s="253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219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70" t="s">
        <v>61</v>
      </c>
      <c r="D58" s="237"/>
      <c r="E58" s="238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4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46">
        <v>20</v>
      </c>
      <c r="B59" s="247" t="s">
        <v>261</v>
      </c>
      <c r="C59" s="263" t="s">
        <v>262</v>
      </c>
      <c r="D59" s="248" t="s">
        <v>214</v>
      </c>
      <c r="E59" s="249">
        <v>23</v>
      </c>
      <c r="F59" s="250"/>
      <c r="G59" s="251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/>
      <c r="S59" s="229" t="s">
        <v>181</v>
      </c>
      <c r="T59" s="229" t="s">
        <v>182</v>
      </c>
      <c r="U59" s="229">
        <v>0.20200000000000001</v>
      </c>
      <c r="V59" s="229">
        <f>ROUND(E59*U59,2)</f>
        <v>4.6500000000000004</v>
      </c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5" t="s">
        <v>263</v>
      </c>
      <c r="D60" s="252"/>
      <c r="E60" s="252"/>
      <c r="F60" s="252"/>
      <c r="G60" s="252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219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27"/>
      <c r="B61" s="228"/>
      <c r="C61" s="264" t="s">
        <v>788</v>
      </c>
      <c r="D61" s="231"/>
      <c r="E61" s="232">
        <v>17.900000000000002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7"/>
      <c r="B62" s="228"/>
      <c r="C62" s="264" t="s">
        <v>789</v>
      </c>
      <c r="D62" s="231"/>
      <c r="E62" s="232">
        <v>5.1000000000000005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6">
        <v>21</v>
      </c>
      <c r="B63" s="247" t="s">
        <v>267</v>
      </c>
      <c r="C63" s="263" t="s">
        <v>268</v>
      </c>
      <c r="D63" s="248" t="s">
        <v>180</v>
      </c>
      <c r="E63" s="249">
        <v>545.1</v>
      </c>
      <c r="F63" s="250"/>
      <c r="G63" s="251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181</v>
      </c>
      <c r="T63" s="229" t="s">
        <v>182</v>
      </c>
      <c r="U63" s="229">
        <v>1.3000000000000001E-2</v>
      </c>
      <c r="V63" s="229">
        <f>ROUND(E63*U63,2)</f>
        <v>7.09</v>
      </c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4" t="s">
        <v>790</v>
      </c>
      <c r="D64" s="231"/>
      <c r="E64" s="232">
        <v>545.1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6">
        <v>22</v>
      </c>
      <c r="B65" s="247" t="s">
        <v>271</v>
      </c>
      <c r="C65" s="263" t="s">
        <v>272</v>
      </c>
      <c r="D65" s="248" t="s">
        <v>180</v>
      </c>
      <c r="E65" s="249">
        <v>545.1</v>
      </c>
      <c r="F65" s="250"/>
      <c r="G65" s="251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181</v>
      </c>
      <c r="T65" s="229" t="s">
        <v>182</v>
      </c>
      <c r="U65" s="229">
        <v>0.13</v>
      </c>
      <c r="V65" s="229">
        <f>ROUND(E65*U65,2)</f>
        <v>70.86</v>
      </c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4" t="s">
        <v>790</v>
      </c>
      <c r="D66" s="231"/>
      <c r="E66" s="232">
        <v>545.1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6">
        <v>23</v>
      </c>
      <c r="B67" s="247" t="s">
        <v>275</v>
      </c>
      <c r="C67" s="263" t="s">
        <v>276</v>
      </c>
      <c r="D67" s="248" t="s">
        <v>180</v>
      </c>
      <c r="E67" s="249">
        <v>32</v>
      </c>
      <c r="F67" s="250"/>
      <c r="G67" s="251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9.4000000000000004E-3</v>
      </c>
      <c r="O67" s="229">
        <f>ROUND(E67*N67,2)</f>
        <v>0.3</v>
      </c>
      <c r="P67" s="229">
        <v>0</v>
      </c>
      <c r="Q67" s="229">
        <f>ROUND(E67*P67,2)</f>
        <v>0</v>
      </c>
      <c r="R67" s="229"/>
      <c r="S67" s="229" t="s">
        <v>181</v>
      </c>
      <c r="T67" s="229" t="s">
        <v>277</v>
      </c>
      <c r="U67" s="229">
        <v>0.8640000000000001</v>
      </c>
      <c r="V67" s="229">
        <f>ROUND(E67*U67,2)</f>
        <v>27.65</v>
      </c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5" t="s">
        <v>278</v>
      </c>
      <c r="D68" s="252"/>
      <c r="E68" s="252"/>
      <c r="F68" s="252"/>
      <c r="G68" s="252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219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4" t="s">
        <v>791</v>
      </c>
      <c r="D69" s="231"/>
      <c r="E69" s="232">
        <v>32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6">
        <v>24</v>
      </c>
      <c r="B70" s="247" t="s">
        <v>280</v>
      </c>
      <c r="C70" s="263" t="s">
        <v>281</v>
      </c>
      <c r="D70" s="248" t="s">
        <v>180</v>
      </c>
      <c r="E70" s="249">
        <v>32</v>
      </c>
      <c r="F70" s="250"/>
      <c r="G70" s="251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181</v>
      </c>
      <c r="T70" s="229" t="s">
        <v>277</v>
      </c>
      <c r="U70" s="229">
        <v>0.37100000000000005</v>
      </c>
      <c r="V70" s="229">
        <f>ROUND(E70*U70,2)</f>
        <v>11.87</v>
      </c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5" t="s">
        <v>278</v>
      </c>
      <c r="D71" s="252"/>
      <c r="E71" s="252"/>
      <c r="F71" s="252"/>
      <c r="G71" s="252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219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4" t="s">
        <v>791</v>
      </c>
      <c r="D72" s="231"/>
      <c r="E72" s="232">
        <v>32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6">
        <v>25</v>
      </c>
      <c r="B73" s="247" t="s">
        <v>282</v>
      </c>
      <c r="C73" s="263" t="s">
        <v>283</v>
      </c>
      <c r="D73" s="248" t="s">
        <v>214</v>
      </c>
      <c r="E73" s="249">
        <v>637.5</v>
      </c>
      <c r="F73" s="250"/>
      <c r="G73" s="251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/>
      <c r="S73" s="229" t="s">
        <v>181</v>
      </c>
      <c r="T73" s="229" t="s">
        <v>182</v>
      </c>
      <c r="U73" s="229">
        <v>0</v>
      </c>
      <c r="V73" s="229">
        <f>ROUND(E73*U73,2)</f>
        <v>0</v>
      </c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792</v>
      </c>
      <c r="D74" s="231"/>
      <c r="E74" s="232">
        <v>637.5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6">
        <v>26</v>
      </c>
      <c r="B75" s="247" t="s">
        <v>285</v>
      </c>
      <c r="C75" s="263" t="s">
        <v>286</v>
      </c>
      <c r="D75" s="248" t="s">
        <v>214</v>
      </c>
      <c r="E75" s="249">
        <v>54.510000000000005</v>
      </c>
      <c r="F75" s="250"/>
      <c r="G75" s="251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1.6700000000000002</v>
      </c>
      <c r="O75" s="229">
        <f>ROUND(E75*N75,2)</f>
        <v>91.03</v>
      </c>
      <c r="P75" s="229">
        <v>0</v>
      </c>
      <c r="Q75" s="229">
        <f>ROUND(E75*P75,2)</f>
        <v>0</v>
      </c>
      <c r="R75" s="229" t="s">
        <v>287</v>
      </c>
      <c r="S75" s="229" t="s">
        <v>181</v>
      </c>
      <c r="T75" s="229" t="s">
        <v>182</v>
      </c>
      <c r="U75" s="229">
        <v>0</v>
      </c>
      <c r="V75" s="229">
        <f>ROUND(E75*U75,2)</f>
        <v>0</v>
      </c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288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4" t="s">
        <v>793</v>
      </c>
      <c r="D76" s="231"/>
      <c r="E76" s="232">
        <v>54.510000000000005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40" t="s">
        <v>176</v>
      </c>
      <c r="B77" s="241" t="s">
        <v>61</v>
      </c>
      <c r="C77" s="262" t="s">
        <v>109</v>
      </c>
      <c r="D77" s="242"/>
      <c r="E77" s="243"/>
      <c r="F77" s="244"/>
      <c r="G77" s="245">
        <f>SUMIF(AG78:AG81,"&lt;&gt;NOR",G78:G81)</f>
        <v>0</v>
      </c>
      <c r="H77" s="239"/>
      <c r="I77" s="239">
        <f>SUM(I78:I81)</f>
        <v>0</v>
      </c>
      <c r="J77" s="239"/>
      <c r="K77" s="239">
        <f>SUM(K78:K81)</f>
        <v>0</v>
      </c>
      <c r="L77" s="239"/>
      <c r="M77" s="239">
        <f>SUM(M78:M81)</f>
        <v>0</v>
      </c>
      <c r="N77" s="239"/>
      <c r="O77" s="239">
        <f>SUM(O78:O81)</f>
        <v>61.65</v>
      </c>
      <c r="P77" s="239"/>
      <c r="Q77" s="239">
        <f>SUM(Q78:Q81)</f>
        <v>0</v>
      </c>
      <c r="R77" s="239"/>
      <c r="S77" s="239"/>
      <c r="T77" s="239"/>
      <c r="U77" s="239"/>
      <c r="V77" s="239">
        <f>SUM(V78:V81)</f>
        <v>106.35000000000001</v>
      </c>
      <c r="W77" s="239"/>
      <c r="AG77" t="s">
        <v>177</v>
      </c>
    </row>
    <row r="78" spans="1:60" ht="22.5" outlineLevel="1" x14ac:dyDescent="0.2">
      <c r="A78" s="246">
        <v>27</v>
      </c>
      <c r="B78" s="247" t="s">
        <v>290</v>
      </c>
      <c r="C78" s="263" t="s">
        <v>291</v>
      </c>
      <c r="D78" s="248" t="s">
        <v>214</v>
      </c>
      <c r="E78" s="249">
        <v>1.62</v>
      </c>
      <c r="F78" s="250"/>
      <c r="G78" s="251">
        <f>ROUND(E78*F78,2)</f>
        <v>0</v>
      </c>
      <c r="H78" s="230"/>
      <c r="I78" s="229">
        <f>ROUND(E78*H78,2)</f>
        <v>0</v>
      </c>
      <c r="J78" s="230"/>
      <c r="K78" s="229">
        <f>ROUND(E78*J78,2)</f>
        <v>0</v>
      </c>
      <c r="L78" s="229">
        <v>21</v>
      </c>
      <c r="M78" s="229">
        <f>G78*(1+L78/100)</f>
        <v>0</v>
      </c>
      <c r="N78" s="229">
        <v>1.9205000000000001</v>
      </c>
      <c r="O78" s="229">
        <f>ROUND(E78*N78,2)</f>
        <v>3.11</v>
      </c>
      <c r="P78" s="229">
        <v>0</v>
      </c>
      <c r="Q78" s="229">
        <f>ROUND(E78*P78,2)</f>
        <v>0</v>
      </c>
      <c r="R78" s="229"/>
      <c r="S78" s="229" t="s">
        <v>292</v>
      </c>
      <c r="T78" s="229" t="s">
        <v>293</v>
      </c>
      <c r="U78" s="229">
        <v>0.76</v>
      </c>
      <c r="V78" s="229">
        <f>ROUND(E78*U78,2)</f>
        <v>1.23</v>
      </c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183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4" t="s">
        <v>794</v>
      </c>
      <c r="D79" s="231"/>
      <c r="E79" s="232">
        <v>1.62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6">
        <v>28</v>
      </c>
      <c r="B80" s="247" t="s">
        <v>295</v>
      </c>
      <c r="C80" s="263" t="s">
        <v>296</v>
      </c>
      <c r="D80" s="248" t="s">
        <v>207</v>
      </c>
      <c r="E80" s="249">
        <v>134.10000000000002</v>
      </c>
      <c r="F80" s="250"/>
      <c r="G80" s="251">
        <f>ROUND(E80*F80,2)</f>
        <v>0</v>
      </c>
      <c r="H80" s="230"/>
      <c r="I80" s="229">
        <f>ROUND(E80*H80,2)</f>
        <v>0</v>
      </c>
      <c r="J80" s="230"/>
      <c r="K80" s="229">
        <f>ROUND(E80*J80,2)</f>
        <v>0</v>
      </c>
      <c r="L80" s="229">
        <v>21</v>
      </c>
      <c r="M80" s="229">
        <f>G80*(1+L80/100)</f>
        <v>0</v>
      </c>
      <c r="N80" s="229">
        <v>0.43651000000000001</v>
      </c>
      <c r="O80" s="229">
        <f>ROUND(E80*N80,2)</f>
        <v>58.54</v>
      </c>
      <c r="P80" s="229">
        <v>0</v>
      </c>
      <c r="Q80" s="229">
        <f>ROUND(E80*P80,2)</f>
        <v>0</v>
      </c>
      <c r="R80" s="229"/>
      <c r="S80" s="229" t="s">
        <v>181</v>
      </c>
      <c r="T80" s="229" t="s">
        <v>182</v>
      </c>
      <c r="U80" s="229">
        <v>0.78386</v>
      </c>
      <c r="V80" s="229">
        <f>ROUND(E80*U80,2)</f>
        <v>105.12</v>
      </c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297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4" t="s">
        <v>795</v>
      </c>
      <c r="D81" s="231"/>
      <c r="E81" s="232">
        <v>134.10000000000002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40" t="s">
        <v>176</v>
      </c>
      <c r="B82" s="241" t="s">
        <v>74</v>
      </c>
      <c r="C82" s="262" t="s">
        <v>114</v>
      </c>
      <c r="D82" s="242"/>
      <c r="E82" s="243"/>
      <c r="F82" s="244"/>
      <c r="G82" s="245">
        <f>SUMIF(AG83:AG130,"&lt;&gt;NOR",G83:G130)</f>
        <v>0</v>
      </c>
      <c r="H82" s="239"/>
      <c r="I82" s="239">
        <f>SUM(I83:I130)</f>
        <v>0</v>
      </c>
      <c r="J82" s="239"/>
      <c r="K82" s="239">
        <f>SUM(K83:K130)</f>
        <v>0</v>
      </c>
      <c r="L82" s="239"/>
      <c r="M82" s="239">
        <f>SUM(M83:M130)</f>
        <v>0</v>
      </c>
      <c r="N82" s="239"/>
      <c r="O82" s="239">
        <f>SUM(O83:O130)</f>
        <v>322.29000000000002</v>
      </c>
      <c r="P82" s="239"/>
      <c r="Q82" s="239">
        <f>SUM(Q83:Q130)</f>
        <v>0</v>
      </c>
      <c r="R82" s="239"/>
      <c r="S82" s="239"/>
      <c r="T82" s="239"/>
      <c r="U82" s="239"/>
      <c r="V82" s="239">
        <f>SUM(V83:V130)</f>
        <v>1065.31</v>
      </c>
      <c r="W82" s="239"/>
      <c r="AG82" t="s">
        <v>177</v>
      </c>
    </row>
    <row r="83" spans="1:60" ht="22.5" outlineLevel="1" x14ac:dyDescent="0.2">
      <c r="A83" s="246">
        <v>29</v>
      </c>
      <c r="B83" s="247" t="s">
        <v>300</v>
      </c>
      <c r="C83" s="263" t="s">
        <v>301</v>
      </c>
      <c r="D83" s="248" t="s">
        <v>180</v>
      </c>
      <c r="E83" s="249">
        <v>832.1</v>
      </c>
      <c r="F83" s="250"/>
      <c r="G83" s="251">
        <f>ROUND(E83*F83,2)</f>
        <v>0</v>
      </c>
      <c r="H83" s="230"/>
      <c r="I83" s="229">
        <f>ROUND(E83*H83,2)</f>
        <v>0</v>
      </c>
      <c r="J83" s="230"/>
      <c r="K83" s="229">
        <f>ROUND(E83*J83,2)</f>
        <v>0</v>
      </c>
      <c r="L83" s="229">
        <v>21</v>
      </c>
      <c r="M83" s="229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29"/>
      <c r="S83" s="229" t="s">
        <v>181</v>
      </c>
      <c r="T83" s="229" t="s">
        <v>182</v>
      </c>
      <c r="U83" s="229">
        <v>2.6000000000000002E-2</v>
      </c>
      <c r="V83" s="229">
        <f>ROUND(E83*U83,2)</f>
        <v>21.63</v>
      </c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/>
      <c r="B84" s="228"/>
      <c r="C84" s="264" t="s">
        <v>796</v>
      </c>
      <c r="D84" s="231"/>
      <c r="E84" s="232">
        <v>540.90000000000009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4" t="s">
        <v>797</v>
      </c>
      <c r="D85" s="231"/>
      <c r="E85" s="232">
        <v>291.20000000000005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46">
        <v>30</v>
      </c>
      <c r="B86" s="247" t="s">
        <v>305</v>
      </c>
      <c r="C86" s="263" t="s">
        <v>306</v>
      </c>
      <c r="D86" s="248" t="s">
        <v>180</v>
      </c>
      <c r="E86" s="249">
        <v>827.30000000000007</v>
      </c>
      <c r="F86" s="250"/>
      <c r="G86" s="251">
        <f>ROUND(E86*F86,2)</f>
        <v>0</v>
      </c>
      <c r="H86" s="230"/>
      <c r="I86" s="229">
        <f>ROUND(E86*H86,2)</f>
        <v>0</v>
      </c>
      <c r="J86" s="230"/>
      <c r="K86" s="229">
        <f>ROUND(E86*J86,2)</f>
        <v>0</v>
      </c>
      <c r="L86" s="229">
        <v>21</v>
      </c>
      <c r="M86" s="229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29"/>
      <c r="S86" s="229" t="s">
        <v>181</v>
      </c>
      <c r="T86" s="229" t="s">
        <v>182</v>
      </c>
      <c r="U86" s="229">
        <v>2.6000000000000002E-2</v>
      </c>
      <c r="V86" s="229">
        <f>ROUND(E86*U86,2)</f>
        <v>21.51</v>
      </c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27"/>
      <c r="B87" s="228"/>
      <c r="C87" s="264" t="s">
        <v>798</v>
      </c>
      <c r="D87" s="231"/>
      <c r="E87" s="232">
        <v>414.90000000000003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/>
      <c r="B88" s="228"/>
      <c r="C88" s="264" t="s">
        <v>799</v>
      </c>
      <c r="D88" s="231"/>
      <c r="E88" s="232">
        <v>326.5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27"/>
      <c r="B89" s="228"/>
      <c r="C89" s="264" t="s">
        <v>800</v>
      </c>
      <c r="D89" s="231"/>
      <c r="E89" s="232">
        <v>85.9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6">
        <v>31</v>
      </c>
      <c r="B90" s="247" t="s">
        <v>309</v>
      </c>
      <c r="C90" s="263" t="s">
        <v>310</v>
      </c>
      <c r="D90" s="248" t="s">
        <v>180</v>
      </c>
      <c r="E90" s="249">
        <v>1080.7</v>
      </c>
      <c r="F90" s="250"/>
      <c r="G90" s="251">
        <f>ROUND(E90*F90,2)</f>
        <v>0</v>
      </c>
      <c r="H90" s="230"/>
      <c r="I90" s="229">
        <f>ROUND(E90*H90,2)</f>
        <v>0</v>
      </c>
      <c r="J90" s="230"/>
      <c r="K90" s="229">
        <f>ROUND(E90*J90,2)</f>
        <v>0</v>
      </c>
      <c r="L90" s="229">
        <v>21</v>
      </c>
      <c r="M90" s="229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29"/>
      <c r="S90" s="229" t="s">
        <v>181</v>
      </c>
      <c r="T90" s="229" t="s">
        <v>182</v>
      </c>
      <c r="U90" s="229">
        <v>2.9000000000000001E-2</v>
      </c>
      <c r="V90" s="229">
        <f>ROUND(E90*U90,2)</f>
        <v>31.34</v>
      </c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4" t="s">
        <v>801</v>
      </c>
      <c r="D91" s="231"/>
      <c r="E91" s="232">
        <v>1080.7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6">
        <v>32</v>
      </c>
      <c r="B92" s="247" t="s">
        <v>312</v>
      </c>
      <c r="C92" s="263" t="s">
        <v>313</v>
      </c>
      <c r="D92" s="248" t="s">
        <v>180</v>
      </c>
      <c r="E92" s="249">
        <v>1035.8000000000002</v>
      </c>
      <c r="F92" s="250"/>
      <c r="G92" s="251">
        <f>ROUND(E92*F92,2)</f>
        <v>0</v>
      </c>
      <c r="H92" s="230"/>
      <c r="I92" s="229">
        <f>ROUND(E92*H92,2)</f>
        <v>0</v>
      </c>
      <c r="J92" s="230"/>
      <c r="K92" s="229">
        <f>ROUND(E92*J92,2)</f>
        <v>0</v>
      </c>
      <c r="L92" s="229">
        <v>21</v>
      </c>
      <c r="M92" s="229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29"/>
      <c r="S92" s="229" t="s">
        <v>181</v>
      </c>
      <c r="T92" s="229" t="s">
        <v>182</v>
      </c>
      <c r="U92" s="229">
        <v>7.2000000000000008E-2</v>
      </c>
      <c r="V92" s="229">
        <f>ROUND(E92*U92,2)</f>
        <v>74.58</v>
      </c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27"/>
      <c r="B93" s="228"/>
      <c r="C93" s="264" t="s">
        <v>802</v>
      </c>
      <c r="D93" s="231"/>
      <c r="E93" s="232">
        <v>1035.8000000000002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6">
        <v>33</v>
      </c>
      <c r="B94" s="247" t="s">
        <v>315</v>
      </c>
      <c r="C94" s="263" t="s">
        <v>316</v>
      </c>
      <c r="D94" s="248" t="s">
        <v>180</v>
      </c>
      <c r="E94" s="249">
        <v>380.5</v>
      </c>
      <c r="F94" s="250"/>
      <c r="G94" s="251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181</v>
      </c>
      <c r="T94" s="229" t="s">
        <v>182</v>
      </c>
      <c r="U94" s="229">
        <v>2.6000000000000002E-2</v>
      </c>
      <c r="V94" s="229">
        <f>ROUND(E94*U94,2)</f>
        <v>9.89</v>
      </c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27"/>
      <c r="B95" s="228"/>
      <c r="C95" s="264" t="s">
        <v>803</v>
      </c>
      <c r="D95" s="231"/>
      <c r="E95" s="232">
        <v>380.5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6">
        <v>34</v>
      </c>
      <c r="B96" s="247" t="s">
        <v>486</v>
      </c>
      <c r="C96" s="263" t="s">
        <v>487</v>
      </c>
      <c r="D96" s="248" t="s">
        <v>180</v>
      </c>
      <c r="E96" s="249">
        <v>85.9</v>
      </c>
      <c r="F96" s="250"/>
      <c r="G96" s="251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181</v>
      </c>
      <c r="T96" s="229" t="s">
        <v>182</v>
      </c>
      <c r="U96" s="229">
        <v>2.6000000000000002E-2</v>
      </c>
      <c r="V96" s="229">
        <f>ROUND(E96*U96,2)</f>
        <v>2.23</v>
      </c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27"/>
      <c r="B97" s="228"/>
      <c r="C97" s="264" t="s">
        <v>800</v>
      </c>
      <c r="D97" s="231"/>
      <c r="E97" s="232">
        <v>85.9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6">
        <v>35</v>
      </c>
      <c r="B98" s="247" t="s">
        <v>318</v>
      </c>
      <c r="C98" s="263" t="s">
        <v>319</v>
      </c>
      <c r="D98" s="248" t="s">
        <v>180</v>
      </c>
      <c r="E98" s="249">
        <v>1035.8000000000002</v>
      </c>
      <c r="F98" s="250"/>
      <c r="G98" s="251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29"/>
      <c r="S98" s="229" t="s">
        <v>181</v>
      </c>
      <c r="T98" s="229" t="s">
        <v>182</v>
      </c>
      <c r="U98" s="229">
        <v>2.7000000000000003E-2</v>
      </c>
      <c r="V98" s="229">
        <f>ROUND(E98*U98,2)</f>
        <v>27.97</v>
      </c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4" t="s">
        <v>802</v>
      </c>
      <c r="D99" s="231"/>
      <c r="E99" s="232">
        <v>1035.8000000000002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6">
        <v>36</v>
      </c>
      <c r="B100" s="247" t="s">
        <v>320</v>
      </c>
      <c r="C100" s="263" t="s">
        <v>321</v>
      </c>
      <c r="D100" s="248" t="s">
        <v>180</v>
      </c>
      <c r="E100" s="249">
        <v>1035.8000000000002</v>
      </c>
      <c r="F100" s="250"/>
      <c r="G100" s="251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181</v>
      </c>
      <c r="T100" s="229" t="s">
        <v>182</v>
      </c>
      <c r="U100" s="229">
        <v>4.0000000000000001E-3</v>
      </c>
      <c r="V100" s="229">
        <f>ROUND(E100*U100,2)</f>
        <v>4.1399999999999997</v>
      </c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64" t="s">
        <v>802</v>
      </c>
      <c r="D101" s="231"/>
      <c r="E101" s="232">
        <v>1035.8000000000002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6">
        <v>37</v>
      </c>
      <c r="B102" s="247" t="s">
        <v>322</v>
      </c>
      <c r="C102" s="263" t="s">
        <v>323</v>
      </c>
      <c r="D102" s="248" t="s">
        <v>180</v>
      </c>
      <c r="E102" s="249">
        <v>1035.8000000000002</v>
      </c>
      <c r="F102" s="250"/>
      <c r="G102" s="251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29"/>
      <c r="S102" s="229" t="s">
        <v>181</v>
      </c>
      <c r="T102" s="229" t="s">
        <v>182</v>
      </c>
      <c r="U102" s="229">
        <v>2E-3</v>
      </c>
      <c r="V102" s="229">
        <f>ROUND(E102*U102,2)</f>
        <v>2.0699999999999998</v>
      </c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/>
      <c r="B103" s="228"/>
      <c r="C103" s="264" t="s">
        <v>802</v>
      </c>
      <c r="D103" s="231"/>
      <c r="E103" s="232">
        <v>1035.8000000000002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6">
        <v>38</v>
      </c>
      <c r="B104" s="247" t="s">
        <v>324</v>
      </c>
      <c r="C104" s="263" t="s">
        <v>325</v>
      </c>
      <c r="D104" s="248" t="s">
        <v>180</v>
      </c>
      <c r="E104" s="249">
        <v>1035.8000000000002</v>
      </c>
      <c r="F104" s="250"/>
      <c r="G104" s="251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29"/>
      <c r="S104" s="229" t="s">
        <v>181</v>
      </c>
      <c r="T104" s="229" t="s">
        <v>182</v>
      </c>
      <c r="U104" s="229">
        <v>6.4000000000000001E-2</v>
      </c>
      <c r="V104" s="229">
        <f>ROUND(E104*U104,2)</f>
        <v>66.290000000000006</v>
      </c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4" t="s">
        <v>802</v>
      </c>
      <c r="D105" s="231"/>
      <c r="E105" s="232">
        <v>1035.8000000000002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6">
        <v>39</v>
      </c>
      <c r="B106" s="247" t="s">
        <v>490</v>
      </c>
      <c r="C106" s="263" t="s">
        <v>491</v>
      </c>
      <c r="D106" s="248" t="s">
        <v>180</v>
      </c>
      <c r="E106" s="249">
        <v>85.9</v>
      </c>
      <c r="F106" s="250"/>
      <c r="G106" s="251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0.11</v>
      </c>
      <c r="O106" s="229">
        <f>ROUND(E106*N106,2)</f>
        <v>9.4499999999999993</v>
      </c>
      <c r="P106" s="229">
        <v>0</v>
      </c>
      <c r="Q106" s="229">
        <f>ROUND(E106*P106,2)</f>
        <v>0</v>
      </c>
      <c r="R106" s="229"/>
      <c r="S106" s="229" t="s">
        <v>181</v>
      </c>
      <c r="T106" s="229" t="s">
        <v>182</v>
      </c>
      <c r="U106" s="229">
        <v>1.1930000000000001</v>
      </c>
      <c r="V106" s="229">
        <f>ROUND(E106*U106,2)</f>
        <v>102.48</v>
      </c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27"/>
      <c r="B107" s="228"/>
      <c r="C107" s="264" t="s">
        <v>800</v>
      </c>
      <c r="D107" s="231"/>
      <c r="E107" s="232">
        <v>85.9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6">
        <v>40</v>
      </c>
      <c r="B108" s="247" t="s">
        <v>326</v>
      </c>
      <c r="C108" s="263" t="s">
        <v>327</v>
      </c>
      <c r="D108" s="248" t="s">
        <v>180</v>
      </c>
      <c r="E108" s="249">
        <v>540.90000000000009</v>
      </c>
      <c r="F108" s="250"/>
      <c r="G108" s="251">
        <f>ROUND(E108*F108,2)</f>
        <v>0</v>
      </c>
      <c r="H108" s="230"/>
      <c r="I108" s="229">
        <f>ROUND(E108*H108,2)</f>
        <v>0</v>
      </c>
      <c r="J108" s="230"/>
      <c r="K108" s="229">
        <f>ROUND(E108*J108,2)</f>
        <v>0</v>
      </c>
      <c r="L108" s="229">
        <v>21</v>
      </c>
      <c r="M108" s="229">
        <f>G108*(1+L108/100)</f>
        <v>0</v>
      </c>
      <c r="N108" s="229">
        <v>7.3900000000000007E-2</v>
      </c>
      <c r="O108" s="229">
        <f>ROUND(E108*N108,2)</f>
        <v>39.97</v>
      </c>
      <c r="P108" s="229">
        <v>0</v>
      </c>
      <c r="Q108" s="229">
        <f>ROUND(E108*P108,2)</f>
        <v>0</v>
      </c>
      <c r="R108" s="229"/>
      <c r="S108" s="229" t="s">
        <v>181</v>
      </c>
      <c r="T108" s="229" t="s">
        <v>182</v>
      </c>
      <c r="U108" s="229">
        <v>0.45200000000000001</v>
      </c>
      <c r="V108" s="229">
        <f>ROUND(E108*U108,2)</f>
        <v>244.49</v>
      </c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4" t="s">
        <v>796</v>
      </c>
      <c r="D109" s="231"/>
      <c r="E109" s="232">
        <v>540.90000000000009</v>
      </c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6">
        <v>41</v>
      </c>
      <c r="B110" s="247" t="s">
        <v>329</v>
      </c>
      <c r="C110" s="263" t="s">
        <v>330</v>
      </c>
      <c r="D110" s="248" t="s">
        <v>180</v>
      </c>
      <c r="E110" s="249">
        <v>710.78000000000009</v>
      </c>
      <c r="F110" s="250"/>
      <c r="G110" s="251">
        <f>ROUND(E110*F110,2)</f>
        <v>0</v>
      </c>
      <c r="H110" s="230"/>
      <c r="I110" s="229">
        <f>ROUND(E110*H110,2)</f>
        <v>0</v>
      </c>
      <c r="J110" s="230"/>
      <c r="K110" s="229">
        <f>ROUND(E110*J110,2)</f>
        <v>0</v>
      </c>
      <c r="L110" s="229">
        <v>21</v>
      </c>
      <c r="M110" s="229">
        <f>G110*(1+L110/100)</f>
        <v>0</v>
      </c>
      <c r="N110" s="229">
        <v>7.3900000000000007E-2</v>
      </c>
      <c r="O110" s="229">
        <f>ROUND(E110*N110,2)</f>
        <v>52.53</v>
      </c>
      <c r="P110" s="229">
        <v>0</v>
      </c>
      <c r="Q110" s="229">
        <f>ROUND(E110*P110,2)</f>
        <v>0</v>
      </c>
      <c r="R110" s="229"/>
      <c r="S110" s="229" t="s">
        <v>181</v>
      </c>
      <c r="T110" s="229" t="s">
        <v>182</v>
      </c>
      <c r="U110" s="229">
        <v>0.47800000000000004</v>
      </c>
      <c r="V110" s="229">
        <f>ROUND(E110*U110,2)</f>
        <v>339.75</v>
      </c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27"/>
      <c r="B111" s="228"/>
      <c r="C111" s="264" t="s">
        <v>804</v>
      </c>
      <c r="D111" s="231"/>
      <c r="E111" s="232">
        <v>402.3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27"/>
      <c r="B112" s="228"/>
      <c r="C112" s="264" t="s">
        <v>805</v>
      </c>
      <c r="D112" s="231"/>
      <c r="E112" s="232">
        <v>308.48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6">
        <v>42</v>
      </c>
      <c r="B113" s="247" t="s">
        <v>332</v>
      </c>
      <c r="C113" s="263" t="s">
        <v>333</v>
      </c>
      <c r="D113" s="248" t="s">
        <v>207</v>
      </c>
      <c r="E113" s="249">
        <v>184</v>
      </c>
      <c r="F113" s="250"/>
      <c r="G113" s="251">
        <f>ROUND(E113*F113,2)</f>
        <v>0</v>
      </c>
      <c r="H113" s="230"/>
      <c r="I113" s="229">
        <f>ROUND(E113*H113,2)</f>
        <v>0</v>
      </c>
      <c r="J113" s="230"/>
      <c r="K113" s="229">
        <f>ROUND(E113*J113,2)</f>
        <v>0</v>
      </c>
      <c r="L113" s="229">
        <v>21</v>
      </c>
      <c r="M113" s="229">
        <f>G113*(1+L113/100)</f>
        <v>0</v>
      </c>
      <c r="N113" s="229">
        <v>3.3000000000000005E-4</v>
      </c>
      <c r="O113" s="229">
        <f>ROUND(E113*N113,2)</f>
        <v>0.06</v>
      </c>
      <c r="P113" s="229">
        <v>0</v>
      </c>
      <c r="Q113" s="229">
        <f>ROUND(E113*P113,2)</f>
        <v>0</v>
      </c>
      <c r="R113" s="229"/>
      <c r="S113" s="229" t="s">
        <v>181</v>
      </c>
      <c r="T113" s="229" t="s">
        <v>182</v>
      </c>
      <c r="U113" s="229">
        <v>0.41000000000000003</v>
      </c>
      <c r="V113" s="229">
        <f>ROUND(E113*U113,2)</f>
        <v>75.44</v>
      </c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4" t="s">
        <v>806</v>
      </c>
      <c r="D114" s="231"/>
      <c r="E114" s="232">
        <v>184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6">
        <v>43</v>
      </c>
      <c r="B115" s="247" t="s">
        <v>335</v>
      </c>
      <c r="C115" s="263" t="s">
        <v>336</v>
      </c>
      <c r="D115" s="248" t="s">
        <v>207</v>
      </c>
      <c r="E115" s="249">
        <v>96.5</v>
      </c>
      <c r="F115" s="250"/>
      <c r="G115" s="251">
        <f>ROUND(E115*F115,2)</f>
        <v>0</v>
      </c>
      <c r="H115" s="230"/>
      <c r="I115" s="229">
        <f>ROUND(E115*H115,2)</f>
        <v>0</v>
      </c>
      <c r="J115" s="230"/>
      <c r="K115" s="229">
        <f>ROUND(E115*J115,2)</f>
        <v>0</v>
      </c>
      <c r="L115" s="229">
        <v>21</v>
      </c>
      <c r="M115" s="229">
        <f>G115*(1+L115/100)</f>
        <v>0</v>
      </c>
      <c r="N115" s="229">
        <v>3.6000000000000002E-4</v>
      </c>
      <c r="O115" s="229">
        <f>ROUND(E115*N115,2)</f>
        <v>0.03</v>
      </c>
      <c r="P115" s="229">
        <v>0</v>
      </c>
      <c r="Q115" s="229">
        <f>ROUND(E115*P115,2)</f>
        <v>0</v>
      </c>
      <c r="R115" s="229"/>
      <c r="S115" s="229" t="s">
        <v>181</v>
      </c>
      <c r="T115" s="229" t="s">
        <v>182</v>
      </c>
      <c r="U115" s="229">
        <v>0.43000000000000005</v>
      </c>
      <c r="V115" s="229">
        <f>ROUND(E115*U115,2)</f>
        <v>41.5</v>
      </c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7"/>
      <c r="B116" s="228"/>
      <c r="C116" s="264" t="s">
        <v>807</v>
      </c>
      <c r="D116" s="231"/>
      <c r="E116" s="232">
        <v>96.5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6">
        <v>44</v>
      </c>
      <c r="B117" s="247" t="s">
        <v>495</v>
      </c>
      <c r="C117" s="263" t="s">
        <v>496</v>
      </c>
      <c r="D117" s="248" t="s">
        <v>404</v>
      </c>
      <c r="E117" s="249">
        <v>22.119250000000001</v>
      </c>
      <c r="F117" s="250"/>
      <c r="G117" s="251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1</v>
      </c>
      <c r="O117" s="229">
        <f>ROUND(E117*N117,2)</f>
        <v>22.12</v>
      </c>
      <c r="P117" s="229">
        <v>0</v>
      </c>
      <c r="Q117" s="229">
        <f>ROUND(E117*P117,2)</f>
        <v>0</v>
      </c>
      <c r="R117" s="229" t="s">
        <v>287</v>
      </c>
      <c r="S117" s="229" t="s">
        <v>181</v>
      </c>
      <c r="T117" s="229" t="s">
        <v>182</v>
      </c>
      <c r="U117" s="229">
        <v>0</v>
      </c>
      <c r="V117" s="229">
        <f>ROUND(E117*U117,2)</f>
        <v>0</v>
      </c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288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4" t="s">
        <v>808</v>
      </c>
      <c r="D118" s="231"/>
      <c r="E118" s="232">
        <v>21.48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70" t="s">
        <v>343</v>
      </c>
      <c r="D119" s="237"/>
      <c r="E119" s="238">
        <v>0.64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4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6">
        <v>45</v>
      </c>
      <c r="B120" s="247" t="s">
        <v>340</v>
      </c>
      <c r="C120" s="263" t="s">
        <v>341</v>
      </c>
      <c r="D120" s="248" t="s">
        <v>180</v>
      </c>
      <c r="E120" s="249">
        <v>557.12700000000007</v>
      </c>
      <c r="F120" s="250"/>
      <c r="G120" s="251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0.129</v>
      </c>
      <c r="O120" s="229">
        <f>ROUND(E120*N120,2)</f>
        <v>71.87</v>
      </c>
      <c r="P120" s="229">
        <v>0</v>
      </c>
      <c r="Q120" s="229">
        <f>ROUND(E120*P120,2)</f>
        <v>0</v>
      </c>
      <c r="R120" s="229" t="s">
        <v>287</v>
      </c>
      <c r="S120" s="229" t="s">
        <v>181</v>
      </c>
      <c r="T120" s="229" t="s">
        <v>182</v>
      </c>
      <c r="U120" s="229">
        <v>0</v>
      </c>
      <c r="V120" s="229">
        <f>ROUND(E120*U120,2)</f>
        <v>0</v>
      </c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288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4" t="s">
        <v>796</v>
      </c>
      <c r="D121" s="231"/>
      <c r="E121" s="232">
        <v>540.90000000000009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70" t="s">
        <v>498</v>
      </c>
      <c r="D122" s="237"/>
      <c r="E122" s="238">
        <v>16.23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4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6">
        <v>46</v>
      </c>
      <c r="B123" s="247" t="s">
        <v>344</v>
      </c>
      <c r="C123" s="263" t="s">
        <v>345</v>
      </c>
      <c r="D123" s="248" t="s">
        <v>180</v>
      </c>
      <c r="E123" s="249">
        <v>691.85100000000011</v>
      </c>
      <c r="F123" s="250"/>
      <c r="G123" s="251">
        <f>ROUND(E123*F123,2)</f>
        <v>0</v>
      </c>
      <c r="H123" s="230"/>
      <c r="I123" s="229">
        <f>ROUND(E123*H123,2)</f>
        <v>0</v>
      </c>
      <c r="J123" s="230"/>
      <c r="K123" s="229">
        <f>ROUND(E123*J123,2)</f>
        <v>0</v>
      </c>
      <c r="L123" s="229">
        <v>21</v>
      </c>
      <c r="M123" s="229">
        <f>G123*(1+L123/100)</f>
        <v>0</v>
      </c>
      <c r="N123" s="229">
        <v>0.17245000000000002</v>
      </c>
      <c r="O123" s="229">
        <f>ROUND(E123*N123,2)</f>
        <v>119.31</v>
      </c>
      <c r="P123" s="229">
        <v>0</v>
      </c>
      <c r="Q123" s="229">
        <f>ROUND(E123*P123,2)</f>
        <v>0</v>
      </c>
      <c r="R123" s="229" t="s">
        <v>287</v>
      </c>
      <c r="S123" s="229" t="s">
        <v>181</v>
      </c>
      <c r="T123" s="229" t="s">
        <v>182</v>
      </c>
      <c r="U123" s="229">
        <v>0</v>
      </c>
      <c r="V123" s="229">
        <f>ROUND(E123*U123,2)</f>
        <v>0</v>
      </c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288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27"/>
      <c r="B124" s="228"/>
      <c r="C124" s="264" t="s">
        <v>803</v>
      </c>
      <c r="D124" s="231"/>
      <c r="E124" s="232">
        <v>380.5</v>
      </c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4" t="s">
        <v>797</v>
      </c>
      <c r="D125" s="231"/>
      <c r="E125" s="232">
        <v>291.20000000000005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70" t="s">
        <v>498</v>
      </c>
      <c r="D126" s="237"/>
      <c r="E126" s="238">
        <v>20.150000000000002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4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6">
        <v>47</v>
      </c>
      <c r="B127" s="247" t="s">
        <v>349</v>
      </c>
      <c r="C127" s="263" t="s">
        <v>350</v>
      </c>
      <c r="D127" s="248" t="s">
        <v>180</v>
      </c>
      <c r="E127" s="249">
        <v>40.273000000000003</v>
      </c>
      <c r="F127" s="250"/>
      <c r="G127" s="251">
        <f>ROUND(E127*F127,2)</f>
        <v>0</v>
      </c>
      <c r="H127" s="230"/>
      <c r="I127" s="229">
        <f>ROUND(E127*H127,2)</f>
        <v>0</v>
      </c>
      <c r="J127" s="230"/>
      <c r="K127" s="229">
        <f>ROUND(E127*J127,2)</f>
        <v>0</v>
      </c>
      <c r="L127" s="229">
        <v>21</v>
      </c>
      <c r="M127" s="229">
        <f>G127*(1+L127/100)</f>
        <v>0</v>
      </c>
      <c r="N127" s="229">
        <v>0.17245000000000002</v>
      </c>
      <c r="O127" s="229">
        <f>ROUND(E127*N127,2)</f>
        <v>6.95</v>
      </c>
      <c r="P127" s="229">
        <v>0</v>
      </c>
      <c r="Q127" s="229">
        <f>ROUND(E127*P127,2)</f>
        <v>0</v>
      </c>
      <c r="R127" s="229" t="s">
        <v>287</v>
      </c>
      <c r="S127" s="229" t="s">
        <v>181</v>
      </c>
      <c r="T127" s="229" t="s">
        <v>182</v>
      </c>
      <c r="U127" s="229">
        <v>0</v>
      </c>
      <c r="V127" s="229">
        <f>ROUND(E127*U127,2)</f>
        <v>0</v>
      </c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288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27"/>
      <c r="B128" s="228"/>
      <c r="C128" s="264" t="s">
        <v>809</v>
      </c>
      <c r="D128" s="231"/>
      <c r="E128" s="232">
        <v>21.8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64" t="s">
        <v>810</v>
      </c>
      <c r="D129" s="231"/>
      <c r="E129" s="232">
        <v>17.3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70" t="s">
        <v>498</v>
      </c>
      <c r="D130" s="237"/>
      <c r="E130" s="238">
        <v>1.1700000000000002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>
        <v>4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40" t="s">
        <v>176</v>
      </c>
      <c r="B131" s="241" t="s">
        <v>117</v>
      </c>
      <c r="C131" s="262" t="s">
        <v>118</v>
      </c>
      <c r="D131" s="242"/>
      <c r="E131" s="243"/>
      <c r="F131" s="244"/>
      <c r="G131" s="245">
        <f>SUMIF(AG132:AG133,"&lt;&gt;NOR",G132:G133)</f>
        <v>0</v>
      </c>
      <c r="H131" s="239"/>
      <c r="I131" s="239">
        <f>SUM(I132:I133)</f>
        <v>0</v>
      </c>
      <c r="J131" s="239"/>
      <c r="K131" s="239">
        <f>SUM(K132:K133)</f>
        <v>0</v>
      </c>
      <c r="L131" s="239"/>
      <c r="M131" s="239">
        <f>SUM(M132:M133)</f>
        <v>0</v>
      </c>
      <c r="N131" s="239"/>
      <c r="O131" s="239">
        <f>SUM(O132:O133)</f>
        <v>5.64</v>
      </c>
      <c r="P131" s="239"/>
      <c r="Q131" s="239">
        <f>SUM(Q132:Q133)</f>
        <v>0</v>
      </c>
      <c r="R131" s="239"/>
      <c r="S131" s="239"/>
      <c r="T131" s="239"/>
      <c r="U131" s="239"/>
      <c r="V131" s="239">
        <f>SUM(V132:V133)</f>
        <v>49.91</v>
      </c>
      <c r="W131" s="239"/>
      <c r="AG131" t="s">
        <v>177</v>
      </c>
    </row>
    <row r="132" spans="1:60" ht="22.5" outlineLevel="1" x14ac:dyDescent="0.2">
      <c r="A132" s="246">
        <v>48</v>
      </c>
      <c r="B132" s="247" t="s">
        <v>811</v>
      </c>
      <c r="C132" s="263" t="s">
        <v>812</v>
      </c>
      <c r="D132" s="248" t="s">
        <v>356</v>
      </c>
      <c r="E132" s="249">
        <v>13</v>
      </c>
      <c r="F132" s="250"/>
      <c r="G132" s="251">
        <f>ROUND(E132*F132,2)</f>
        <v>0</v>
      </c>
      <c r="H132" s="230"/>
      <c r="I132" s="229">
        <f>ROUND(E132*H132,2)</f>
        <v>0</v>
      </c>
      <c r="J132" s="230"/>
      <c r="K132" s="229">
        <f>ROUND(E132*J132,2)</f>
        <v>0</v>
      </c>
      <c r="L132" s="229">
        <v>21</v>
      </c>
      <c r="M132" s="229">
        <f>G132*(1+L132/100)</f>
        <v>0</v>
      </c>
      <c r="N132" s="229">
        <v>0.43382000000000004</v>
      </c>
      <c r="O132" s="229">
        <f>ROUND(E132*N132,2)</f>
        <v>5.64</v>
      </c>
      <c r="P132" s="229">
        <v>0</v>
      </c>
      <c r="Q132" s="229">
        <f>ROUND(E132*P132,2)</f>
        <v>0</v>
      </c>
      <c r="R132" s="229"/>
      <c r="S132" s="229" t="s">
        <v>181</v>
      </c>
      <c r="T132" s="229" t="s">
        <v>182</v>
      </c>
      <c r="U132" s="229">
        <v>3.8390000000000004</v>
      </c>
      <c r="V132" s="229">
        <f>ROUND(E132*U132,2)</f>
        <v>49.91</v>
      </c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4" t="s">
        <v>813</v>
      </c>
      <c r="D133" s="231"/>
      <c r="E133" s="232">
        <v>13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40" t="s">
        <v>176</v>
      </c>
      <c r="B134" s="241" t="s">
        <v>119</v>
      </c>
      <c r="C134" s="262" t="s">
        <v>121</v>
      </c>
      <c r="D134" s="242"/>
      <c r="E134" s="243"/>
      <c r="F134" s="244"/>
      <c r="G134" s="245">
        <f>SUMIF(AG135:AG155,"&lt;&gt;NOR",G135:G155)</f>
        <v>0</v>
      </c>
      <c r="H134" s="239"/>
      <c r="I134" s="239">
        <f>SUM(I135:I155)</f>
        <v>0</v>
      </c>
      <c r="J134" s="239"/>
      <c r="K134" s="239">
        <f>SUM(K135:K155)</f>
        <v>0</v>
      </c>
      <c r="L134" s="239"/>
      <c r="M134" s="239">
        <f>SUM(M135:M155)</f>
        <v>0</v>
      </c>
      <c r="N134" s="239"/>
      <c r="O134" s="239">
        <f>SUM(O135:O155)</f>
        <v>152.81</v>
      </c>
      <c r="P134" s="239"/>
      <c r="Q134" s="239">
        <f>SUM(Q135:Q155)</f>
        <v>0</v>
      </c>
      <c r="R134" s="239"/>
      <c r="S134" s="239"/>
      <c r="T134" s="239"/>
      <c r="U134" s="239"/>
      <c r="V134" s="239">
        <f>SUM(V135:V155)</f>
        <v>175.81</v>
      </c>
      <c r="W134" s="239"/>
      <c r="AG134" t="s">
        <v>177</v>
      </c>
    </row>
    <row r="135" spans="1:60" ht="22.5" outlineLevel="1" x14ac:dyDescent="0.2">
      <c r="A135" s="246">
        <v>49</v>
      </c>
      <c r="B135" s="247" t="s">
        <v>358</v>
      </c>
      <c r="C135" s="263" t="s">
        <v>359</v>
      </c>
      <c r="D135" s="248" t="s">
        <v>356</v>
      </c>
      <c r="E135" s="249">
        <v>4</v>
      </c>
      <c r="F135" s="250"/>
      <c r="G135" s="251">
        <f>ROUND(E135*F135,2)</f>
        <v>0</v>
      </c>
      <c r="H135" s="230"/>
      <c r="I135" s="229">
        <f>ROUND(E135*H135,2)</f>
        <v>0</v>
      </c>
      <c r="J135" s="230"/>
      <c r="K135" s="229">
        <f>ROUND(E135*J135,2)</f>
        <v>0</v>
      </c>
      <c r="L135" s="229">
        <v>21</v>
      </c>
      <c r="M135" s="229">
        <f>G135*(1+L135/100)</f>
        <v>0</v>
      </c>
      <c r="N135" s="229">
        <v>0.1125</v>
      </c>
      <c r="O135" s="229">
        <f>ROUND(E135*N135,2)</f>
        <v>0.45</v>
      </c>
      <c r="P135" s="229">
        <v>0</v>
      </c>
      <c r="Q135" s="229">
        <f>ROUND(E135*P135,2)</f>
        <v>0</v>
      </c>
      <c r="R135" s="229"/>
      <c r="S135" s="229" t="s">
        <v>181</v>
      </c>
      <c r="T135" s="229" t="s">
        <v>182</v>
      </c>
      <c r="U135" s="229">
        <v>0.91800000000000004</v>
      </c>
      <c r="V135" s="229">
        <f>ROUND(E135*U135,2)</f>
        <v>3.67</v>
      </c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64" t="s">
        <v>503</v>
      </c>
      <c r="D136" s="231"/>
      <c r="E136" s="232">
        <v>4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6">
        <v>50</v>
      </c>
      <c r="B137" s="247" t="s">
        <v>361</v>
      </c>
      <c r="C137" s="263" t="s">
        <v>362</v>
      </c>
      <c r="D137" s="248" t="s">
        <v>356</v>
      </c>
      <c r="E137" s="249">
        <v>8</v>
      </c>
      <c r="F137" s="250"/>
      <c r="G137" s="251">
        <f>ROUND(E137*F137,2)</f>
        <v>0</v>
      </c>
      <c r="H137" s="230"/>
      <c r="I137" s="229">
        <f>ROUND(E137*H137,2)</f>
        <v>0</v>
      </c>
      <c r="J137" s="230"/>
      <c r="K137" s="229">
        <f>ROUND(E137*J137,2)</f>
        <v>0</v>
      </c>
      <c r="L137" s="229">
        <v>21</v>
      </c>
      <c r="M137" s="229">
        <f>G137*(1+L137/100)</f>
        <v>0</v>
      </c>
      <c r="N137" s="229">
        <v>0</v>
      </c>
      <c r="O137" s="229">
        <f>ROUND(E137*N137,2)</f>
        <v>0</v>
      </c>
      <c r="P137" s="229">
        <v>0</v>
      </c>
      <c r="Q137" s="229">
        <f>ROUND(E137*P137,2)</f>
        <v>0</v>
      </c>
      <c r="R137" s="229"/>
      <c r="S137" s="229" t="s">
        <v>181</v>
      </c>
      <c r="T137" s="229" t="s">
        <v>182</v>
      </c>
      <c r="U137" s="229">
        <v>0.2</v>
      </c>
      <c r="V137" s="229">
        <f>ROUND(E137*U137,2)</f>
        <v>1.6</v>
      </c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183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64" t="s">
        <v>504</v>
      </c>
      <c r="D138" s="231"/>
      <c r="E138" s="232">
        <v>8</v>
      </c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45" outlineLevel="1" x14ac:dyDescent="0.2">
      <c r="A139" s="246">
        <v>51</v>
      </c>
      <c r="B139" s="247" t="s">
        <v>364</v>
      </c>
      <c r="C139" s="263" t="s">
        <v>365</v>
      </c>
      <c r="D139" s="248" t="s">
        <v>207</v>
      </c>
      <c r="E139" s="249">
        <v>380.70000000000005</v>
      </c>
      <c r="F139" s="250"/>
      <c r="G139" s="251">
        <f>ROUND(E139*F139,2)</f>
        <v>0</v>
      </c>
      <c r="H139" s="230"/>
      <c r="I139" s="229">
        <f>ROUND(E139*H139,2)</f>
        <v>0</v>
      </c>
      <c r="J139" s="230"/>
      <c r="K139" s="229">
        <f>ROUND(E139*J139,2)</f>
        <v>0</v>
      </c>
      <c r="L139" s="229">
        <v>21</v>
      </c>
      <c r="M139" s="229">
        <f>G139*(1+L139/100)</f>
        <v>0</v>
      </c>
      <c r="N139" s="229">
        <v>0.26941000000000004</v>
      </c>
      <c r="O139" s="229">
        <f>ROUND(E139*N139,2)</f>
        <v>102.56</v>
      </c>
      <c r="P139" s="229">
        <v>0</v>
      </c>
      <c r="Q139" s="229">
        <f>ROUND(E139*P139,2)</f>
        <v>0</v>
      </c>
      <c r="R139" s="229"/>
      <c r="S139" s="229" t="s">
        <v>181</v>
      </c>
      <c r="T139" s="229" t="s">
        <v>182</v>
      </c>
      <c r="U139" s="229">
        <v>0.27200000000000002</v>
      </c>
      <c r="V139" s="229">
        <f>ROUND(E139*U139,2)</f>
        <v>103.55</v>
      </c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27"/>
      <c r="B140" s="228"/>
      <c r="C140" s="264" t="s">
        <v>814</v>
      </c>
      <c r="D140" s="231"/>
      <c r="E140" s="232">
        <v>380.70000000000005</v>
      </c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56.25" outlineLevel="1" x14ac:dyDescent="0.2">
      <c r="A141" s="246">
        <v>52</v>
      </c>
      <c r="B141" s="247" t="s">
        <v>368</v>
      </c>
      <c r="C141" s="263" t="s">
        <v>369</v>
      </c>
      <c r="D141" s="248" t="s">
        <v>207</v>
      </c>
      <c r="E141" s="249">
        <v>229.8</v>
      </c>
      <c r="F141" s="250"/>
      <c r="G141" s="251">
        <f>ROUND(E141*F141,2)</f>
        <v>0</v>
      </c>
      <c r="H141" s="230"/>
      <c r="I141" s="229">
        <f>ROUND(E141*H141,2)</f>
        <v>0</v>
      </c>
      <c r="J141" s="230"/>
      <c r="K141" s="229">
        <f>ROUND(E141*J141,2)</f>
        <v>0</v>
      </c>
      <c r="L141" s="229">
        <v>21</v>
      </c>
      <c r="M141" s="229">
        <f>G141*(1+L141/100)</f>
        <v>0</v>
      </c>
      <c r="N141" s="229">
        <v>0.19520000000000001</v>
      </c>
      <c r="O141" s="229">
        <f>ROUND(E141*N141,2)</f>
        <v>44.86</v>
      </c>
      <c r="P141" s="229">
        <v>0</v>
      </c>
      <c r="Q141" s="229">
        <f>ROUND(E141*P141,2)</f>
        <v>0</v>
      </c>
      <c r="R141" s="229"/>
      <c r="S141" s="229" t="s">
        <v>181</v>
      </c>
      <c r="T141" s="229" t="s">
        <v>182</v>
      </c>
      <c r="U141" s="229">
        <v>0.27200000000000002</v>
      </c>
      <c r="V141" s="229">
        <f>ROUND(E141*U141,2)</f>
        <v>62.51</v>
      </c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27"/>
      <c r="B142" s="228"/>
      <c r="C142" s="264" t="s">
        <v>815</v>
      </c>
      <c r="D142" s="231"/>
      <c r="E142" s="232">
        <v>229.8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6">
        <v>53</v>
      </c>
      <c r="B143" s="247" t="s">
        <v>372</v>
      </c>
      <c r="C143" s="263" t="s">
        <v>373</v>
      </c>
      <c r="D143" s="248" t="s">
        <v>207</v>
      </c>
      <c r="E143" s="249">
        <v>33.6</v>
      </c>
      <c r="F143" s="250"/>
      <c r="G143" s="251">
        <f>ROUND(E143*F143,2)</f>
        <v>0</v>
      </c>
      <c r="H143" s="230"/>
      <c r="I143" s="229">
        <f>ROUND(E143*H143,2)</f>
        <v>0</v>
      </c>
      <c r="J143" s="230"/>
      <c r="K143" s="229">
        <f>ROUND(E143*J143,2)</f>
        <v>0</v>
      </c>
      <c r="L143" s="229">
        <v>21</v>
      </c>
      <c r="M143" s="229">
        <f>G143*(1+L143/100)</f>
        <v>0</v>
      </c>
      <c r="N143" s="229">
        <v>0</v>
      </c>
      <c r="O143" s="229">
        <f>ROUND(E143*N143,2)</f>
        <v>0</v>
      </c>
      <c r="P143" s="229">
        <v>0</v>
      </c>
      <c r="Q143" s="229">
        <f>ROUND(E143*P143,2)</f>
        <v>0</v>
      </c>
      <c r="R143" s="229"/>
      <c r="S143" s="229" t="s">
        <v>181</v>
      </c>
      <c r="T143" s="229" t="s">
        <v>182</v>
      </c>
      <c r="U143" s="229">
        <v>3.2000000000000001E-2</v>
      </c>
      <c r="V143" s="229">
        <f>ROUND(E143*U143,2)</f>
        <v>1.08</v>
      </c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27"/>
      <c r="B144" s="228"/>
      <c r="C144" s="264" t="s">
        <v>691</v>
      </c>
      <c r="D144" s="231"/>
      <c r="E144" s="232">
        <v>33.6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55">
        <v>54</v>
      </c>
      <c r="B145" s="256" t="s">
        <v>375</v>
      </c>
      <c r="C145" s="271" t="s">
        <v>376</v>
      </c>
      <c r="D145" s="257" t="s">
        <v>377</v>
      </c>
      <c r="E145" s="258">
        <v>21</v>
      </c>
      <c r="F145" s="259"/>
      <c r="G145" s="260">
        <f>ROUND(E145*F145,2)</f>
        <v>0</v>
      </c>
      <c r="H145" s="230"/>
      <c r="I145" s="229">
        <f>ROUND(E145*H145,2)</f>
        <v>0</v>
      </c>
      <c r="J145" s="230"/>
      <c r="K145" s="229">
        <f>ROUND(E145*J145,2)</f>
        <v>0</v>
      </c>
      <c r="L145" s="229">
        <v>21</v>
      </c>
      <c r="M145" s="229">
        <f>G145*(1+L145/100)</f>
        <v>0</v>
      </c>
      <c r="N145" s="229">
        <v>0.15250000000000002</v>
      </c>
      <c r="O145" s="229">
        <f>ROUND(E145*N145,2)</f>
        <v>3.2</v>
      </c>
      <c r="P145" s="229">
        <v>0</v>
      </c>
      <c r="Q145" s="229">
        <f>ROUND(E145*P145,2)</f>
        <v>0</v>
      </c>
      <c r="R145" s="229"/>
      <c r="S145" s="229" t="s">
        <v>292</v>
      </c>
      <c r="T145" s="229" t="s">
        <v>293</v>
      </c>
      <c r="U145" s="229">
        <v>0.16200000000000001</v>
      </c>
      <c r="V145" s="229">
        <f>ROUND(E145*U145,2)</f>
        <v>3.4</v>
      </c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6">
        <v>55</v>
      </c>
      <c r="B146" s="247" t="s">
        <v>380</v>
      </c>
      <c r="C146" s="263" t="s">
        <v>381</v>
      </c>
      <c r="D146" s="248" t="s">
        <v>356</v>
      </c>
      <c r="E146" s="249">
        <v>4</v>
      </c>
      <c r="F146" s="250"/>
      <c r="G146" s="251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5.1000000000000004E-3</v>
      </c>
      <c r="O146" s="229">
        <f>ROUND(E146*N146,2)</f>
        <v>0.02</v>
      </c>
      <c r="P146" s="229">
        <v>0</v>
      </c>
      <c r="Q146" s="229">
        <f>ROUND(E146*P146,2)</f>
        <v>0</v>
      </c>
      <c r="R146" s="229" t="s">
        <v>287</v>
      </c>
      <c r="S146" s="229" t="s">
        <v>181</v>
      </c>
      <c r="T146" s="229" t="s">
        <v>182</v>
      </c>
      <c r="U146" s="229">
        <v>0</v>
      </c>
      <c r="V146" s="229">
        <f>ROUND(E146*U146,2)</f>
        <v>0</v>
      </c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288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4" t="s">
        <v>616</v>
      </c>
      <c r="D147" s="231"/>
      <c r="E147" s="232">
        <v>4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6">
        <v>56</v>
      </c>
      <c r="B148" s="247" t="s">
        <v>386</v>
      </c>
      <c r="C148" s="263" t="s">
        <v>387</v>
      </c>
      <c r="D148" s="248" t="s">
        <v>356</v>
      </c>
      <c r="E148" s="249">
        <v>4</v>
      </c>
      <c r="F148" s="250"/>
      <c r="G148" s="251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5.1000000000000004E-3</v>
      </c>
      <c r="O148" s="229">
        <f>ROUND(E148*N148,2)</f>
        <v>0.02</v>
      </c>
      <c r="P148" s="229">
        <v>0</v>
      </c>
      <c r="Q148" s="229">
        <f>ROUND(E148*P148,2)</f>
        <v>0</v>
      </c>
      <c r="R148" s="229" t="s">
        <v>287</v>
      </c>
      <c r="S148" s="229" t="s">
        <v>181</v>
      </c>
      <c r="T148" s="229" t="s">
        <v>182</v>
      </c>
      <c r="U148" s="229">
        <v>0</v>
      </c>
      <c r="V148" s="229">
        <f>ROUND(E148*U148,2)</f>
        <v>0</v>
      </c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288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64" t="s">
        <v>616</v>
      </c>
      <c r="D149" s="231"/>
      <c r="E149" s="232">
        <v>4</v>
      </c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46">
        <v>57</v>
      </c>
      <c r="B150" s="247" t="s">
        <v>389</v>
      </c>
      <c r="C150" s="263" t="s">
        <v>390</v>
      </c>
      <c r="D150" s="248" t="s">
        <v>356</v>
      </c>
      <c r="E150" s="249">
        <v>4</v>
      </c>
      <c r="F150" s="250"/>
      <c r="G150" s="251">
        <f>ROUND(E150*F150,2)</f>
        <v>0</v>
      </c>
      <c r="H150" s="230"/>
      <c r="I150" s="229">
        <f>ROUND(E150*H150,2)</f>
        <v>0</v>
      </c>
      <c r="J150" s="230"/>
      <c r="K150" s="229">
        <f>ROUND(E150*J150,2)</f>
        <v>0</v>
      </c>
      <c r="L150" s="229">
        <v>21</v>
      </c>
      <c r="M150" s="229">
        <f>G150*(1+L150/100)</f>
        <v>0</v>
      </c>
      <c r="N150" s="229">
        <v>0</v>
      </c>
      <c r="O150" s="229">
        <f>ROUND(E150*N150,2)</f>
        <v>0</v>
      </c>
      <c r="P150" s="229">
        <v>0</v>
      </c>
      <c r="Q150" s="229">
        <f>ROUND(E150*P150,2)</f>
        <v>0</v>
      </c>
      <c r="R150" s="229" t="s">
        <v>287</v>
      </c>
      <c r="S150" s="229" t="s">
        <v>181</v>
      </c>
      <c r="T150" s="229" t="s">
        <v>182</v>
      </c>
      <c r="U150" s="229">
        <v>0</v>
      </c>
      <c r="V150" s="229">
        <f>ROUND(E150*U150,2)</f>
        <v>0</v>
      </c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288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4" t="s">
        <v>616</v>
      </c>
      <c r="D151" s="231"/>
      <c r="E151" s="232">
        <v>4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6">
        <v>58</v>
      </c>
      <c r="B152" s="247" t="s">
        <v>391</v>
      </c>
      <c r="C152" s="263" t="s">
        <v>392</v>
      </c>
      <c r="D152" s="248" t="s">
        <v>356</v>
      </c>
      <c r="E152" s="249">
        <v>4</v>
      </c>
      <c r="F152" s="250"/>
      <c r="G152" s="251">
        <f>ROUND(E152*F152,2)</f>
        <v>0</v>
      </c>
      <c r="H152" s="230"/>
      <c r="I152" s="229">
        <f>ROUND(E152*H152,2)</f>
        <v>0</v>
      </c>
      <c r="J152" s="230"/>
      <c r="K152" s="229">
        <f>ROUND(E152*J152,2)</f>
        <v>0</v>
      </c>
      <c r="L152" s="229">
        <v>21</v>
      </c>
      <c r="M152" s="229">
        <f>G152*(1+L152/100)</f>
        <v>0</v>
      </c>
      <c r="N152" s="229">
        <v>0</v>
      </c>
      <c r="O152" s="229">
        <f>ROUND(E152*N152,2)</f>
        <v>0</v>
      </c>
      <c r="P152" s="229">
        <v>0</v>
      </c>
      <c r="Q152" s="229">
        <f>ROUND(E152*P152,2)</f>
        <v>0</v>
      </c>
      <c r="R152" s="229" t="s">
        <v>287</v>
      </c>
      <c r="S152" s="229" t="s">
        <v>181</v>
      </c>
      <c r="T152" s="229" t="s">
        <v>182</v>
      </c>
      <c r="U152" s="229">
        <v>0</v>
      </c>
      <c r="V152" s="229">
        <f>ROUND(E152*U152,2)</f>
        <v>0</v>
      </c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288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64" t="s">
        <v>616</v>
      </c>
      <c r="D153" s="231"/>
      <c r="E153" s="232">
        <v>4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6">
        <v>59</v>
      </c>
      <c r="B154" s="247" t="s">
        <v>393</v>
      </c>
      <c r="C154" s="263" t="s">
        <v>394</v>
      </c>
      <c r="D154" s="248" t="s">
        <v>356</v>
      </c>
      <c r="E154" s="249">
        <v>21</v>
      </c>
      <c r="F154" s="250"/>
      <c r="G154" s="251">
        <f>ROUND(E154*F154,2)</f>
        <v>0</v>
      </c>
      <c r="H154" s="230"/>
      <c r="I154" s="229">
        <f>ROUND(E154*H154,2)</f>
        <v>0</v>
      </c>
      <c r="J154" s="230"/>
      <c r="K154" s="229">
        <f>ROUND(E154*J154,2)</f>
        <v>0</v>
      </c>
      <c r="L154" s="229">
        <v>21</v>
      </c>
      <c r="M154" s="229">
        <f>G154*(1+L154/100)</f>
        <v>0</v>
      </c>
      <c r="N154" s="229">
        <v>8.1000000000000003E-2</v>
      </c>
      <c r="O154" s="229">
        <f>ROUND(E154*N154,2)</f>
        <v>1.7</v>
      </c>
      <c r="P154" s="229">
        <v>0</v>
      </c>
      <c r="Q154" s="229">
        <f>ROUND(E154*P154,2)</f>
        <v>0</v>
      </c>
      <c r="R154" s="229" t="s">
        <v>287</v>
      </c>
      <c r="S154" s="229" t="s">
        <v>181</v>
      </c>
      <c r="T154" s="229" t="s">
        <v>182</v>
      </c>
      <c r="U154" s="229">
        <v>0</v>
      </c>
      <c r="V154" s="229">
        <f>ROUND(E154*U154,2)</f>
        <v>0</v>
      </c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288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64" t="s">
        <v>816</v>
      </c>
      <c r="D155" s="231"/>
      <c r="E155" s="232">
        <v>21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185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40" t="s">
        <v>176</v>
      </c>
      <c r="B156" s="241" t="s">
        <v>124</v>
      </c>
      <c r="C156" s="262" t="s">
        <v>125</v>
      </c>
      <c r="D156" s="242"/>
      <c r="E156" s="243"/>
      <c r="F156" s="244"/>
      <c r="G156" s="245">
        <f>SUMIF(AG157:AG171,"&lt;&gt;NOR",G157:G171)</f>
        <v>0</v>
      </c>
      <c r="H156" s="239"/>
      <c r="I156" s="239">
        <f>SUM(I157:I171)</f>
        <v>0</v>
      </c>
      <c r="J156" s="239"/>
      <c r="K156" s="239">
        <f>SUM(K157:K171)</f>
        <v>0</v>
      </c>
      <c r="L156" s="239"/>
      <c r="M156" s="239">
        <f>SUM(M157:M171)</f>
        <v>0</v>
      </c>
      <c r="N156" s="239"/>
      <c r="O156" s="239">
        <f>SUM(O157:O171)</f>
        <v>0.01</v>
      </c>
      <c r="P156" s="239"/>
      <c r="Q156" s="239">
        <f>SUM(Q157:Q171)</f>
        <v>12.27</v>
      </c>
      <c r="R156" s="239"/>
      <c r="S156" s="239"/>
      <c r="T156" s="239"/>
      <c r="U156" s="239"/>
      <c r="V156" s="239">
        <f>SUM(V157:V171)</f>
        <v>116.44999999999999</v>
      </c>
      <c r="W156" s="239"/>
      <c r="AG156" t="s">
        <v>177</v>
      </c>
    </row>
    <row r="157" spans="1:60" ht="22.5" outlineLevel="1" x14ac:dyDescent="0.2">
      <c r="A157" s="246">
        <v>60</v>
      </c>
      <c r="B157" s="247" t="s">
        <v>510</v>
      </c>
      <c r="C157" s="263" t="s">
        <v>511</v>
      </c>
      <c r="D157" s="248" t="s">
        <v>214</v>
      </c>
      <c r="E157" s="249">
        <v>3</v>
      </c>
      <c r="F157" s="250"/>
      <c r="G157" s="251">
        <f>ROUND(E157*F157,2)</f>
        <v>0</v>
      </c>
      <c r="H157" s="230"/>
      <c r="I157" s="229">
        <f>ROUND(E157*H157,2)</f>
        <v>0</v>
      </c>
      <c r="J157" s="230"/>
      <c r="K157" s="229">
        <f>ROUND(E157*J157,2)</f>
        <v>0</v>
      </c>
      <c r="L157" s="229">
        <v>21</v>
      </c>
      <c r="M157" s="229">
        <f>G157*(1+L157/100)</f>
        <v>0</v>
      </c>
      <c r="N157" s="229">
        <v>2.33E-3</v>
      </c>
      <c r="O157" s="229">
        <f>ROUND(E157*N157,2)</f>
        <v>0.01</v>
      </c>
      <c r="P157" s="229">
        <v>2.4470000000000001</v>
      </c>
      <c r="Q157" s="229">
        <f>ROUND(E157*P157,2)</f>
        <v>7.34</v>
      </c>
      <c r="R157" s="229"/>
      <c r="S157" s="229" t="s">
        <v>181</v>
      </c>
      <c r="T157" s="229" t="s">
        <v>182</v>
      </c>
      <c r="U157" s="229">
        <v>7.8560000000000008</v>
      </c>
      <c r="V157" s="229">
        <f>ROUND(E157*U157,2)</f>
        <v>23.57</v>
      </c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27"/>
      <c r="B158" s="228"/>
      <c r="C158" s="265" t="s">
        <v>512</v>
      </c>
      <c r="D158" s="252"/>
      <c r="E158" s="252"/>
      <c r="F158" s="252"/>
      <c r="G158" s="252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54" t="str">
        <f>C158</f>
        <v>Včetně bourání geotextilií, výplně otvorů tvárnic, drenáží, trubek a dilatačních prvků apod. zabudovaných v bouraných konstrukcích.</v>
      </c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64" t="s">
        <v>817</v>
      </c>
      <c r="D159" s="231"/>
      <c r="E159" s="232">
        <v>3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185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46">
        <v>61</v>
      </c>
      <c r="B160" s="247" t="s">
        <v>618</v>
      </c>
      <c r="C160" s="263" t="s">
        <v>619</v>
      </c>
      <c r="D160" s="248" t="s">
        <v>207</v>
      </c>
      <c r="E160" s="249">
        <v>6</v>
      </c>
      <c r="F160" s="250"/>
      <c r="G160" s="251">
        <f>ROUND(E160*F160,2)</f>
        <v>0</v>
      </c>
      <c r="H160" s="230"/>
      <c r="I160" s="229">
        <f>ROUND(E160*H160,2)</f>
        <v>0</v>
      </c>
      <c r="J160" s="230"/>
      <c r="K160" s="229">
        <f>ROUND(E160*J160,2)</f>
        <v>0</v>
      </c>
      <c r="L160" s="229">
        <v>21</v>
      </c>
      <c r="M160" s="229">
        <f>G160*(1+L160/100)</f>
        <v>0</v>
      </c>
      <c r="N160" s="229">
        <v>0</v>
      </c>
      <c r="O160" s="229">
        <f>ROUND(E160*N160,2)</f>
        <v>0</v>
      </c>
      <c r="P160" s="229">
        <v>0.82075000000000009</v>
      </c>
      <c r="Q160" s="229">
        <f>ROUND(E160*P160,2)</f>
        <v>4.92</v>
      </c>
      <c r="R160" s="229"/>
      <c r="S160" s="229" t="s">
        <v>181</v>
      </c>
      <c r="T160" s="229" t="s">
        <v>182</v>
      </c>
      <c r="U160" s="229">
        <v>0.23332000000000003</v>
      </c>
      <c r="V160" s="229">
        <f>ROUND(E160*U160,2)</f>
        <v>1.4</v>
      </c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4" t="s">
        <v>818</v>
      </c>
      <c r="D161" s="231"/>
      <c r="E161" s="232">
        <v>6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6">
        <v>62</v>
      </c>
      <c r="B162" s="247" t="s">
        <v>514</v>
      </c>
      <c r="C162" s="263" t="s">
        <v>515</v>
      </c>
      <c r="D162" s="248" t="s">
        <v>356</v>
      </c>
      <c r="E162" s="249">
        <v>2</v>
      </c>
      <c r="F162" s="250"/>
      <c r="G162" s="251">
        <f>ROUND(E162*F162,2)</f>
        <v>0</v>
      </c>
      <c r="H162" s="230"/>
      <c r="I162" s="229">
        <f>ROUND(E162*H162,2)</f>
        <v>0</v>
      </c>
      <c r="J162" s="230"/>
      <c r="K162" s="229">
        <f>ROUND(E162*J162,2)</f>
        <v>0</v>
      </c>
      <c r="L162" s="229">
        <v>21</v>
      </c>
      <c r="M162" s="229">
        <f>G162*(1+L162/100)</f>
        <v>0</v>
      </c>
      <c r="N162" s="229">
        <v>0</v>
      </c>
      <c r="O162" s="229">
        <f>ROUND(E162*N162,2)</f>
        <v>0</v>
      </c>
      <c r="P162" s="229">
        <v>4.0000000000000001E-3</v>
      </c>
      <c r="Q162" s="229">
        <f>ROUND(E162*P162,2)</f>
        <v>0.01</v>
      </c>
      <c r="R162" s="229"/>
      <c r="S162" s="229" t="s">
        <v>181</v>
      </c>
      <c r="T162" s="229" t="s">
        <v>182</v>
      </c>
      <c r="U162" s="229">
        <v>0.17400000000000002</v>
      </c>
      <c r="V162" s="229">
        <f>ROUND(E162*U162,2)</f>
        <v>0.35</v>
      </c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183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4" t="s">
        <v>819</v>
      </c>
      <c r="D163" s="231"/>
      <c r="E163" s="232">
        <v>2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185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6">
        <v>63</v>
      </c>
      <c r="B164" s="247" t="s">
        <v>517</v>
      </c>
      <c r="C164" s="263" t="s">
        <v>518</v>
      </c>
      <c r="D164" s="248" t="s">
        <v>356</v>
      </c>
      <c r="E164" s="249">
        <v>2</v>
      </c>
      <c r="F164" s="250"/>
      <c r="G164" s="251">
        <f>ROUND(E164*F164,2)</f>
        <v>0</v>
      </c>
      <c r="H164" s="230"/>
      <c r="I164" s="229">
        <f>ROUND(E164*H164,2)</f>
        <v>0</v>
      </c>
      <c r="J164" s="230"/>
      <c r="K164" s="229">
        <f>ROUND(E164*J164,2)</f>
        <v>0</v>
      </c>
      <c r="L164" s="229">
        <v>21</v>
      </c>
      <c r="M164" s="229">
        <f>G164*(1+L164/100)</f>
        <v>0</v>
      </c>
      <c r="N164" s="229">
        <v>0</v>
      </c>
      <c r="O164" s="229">
        <f>ROUND(E164*N164,2)</f>
        <v>0</v>
      </c>
      <c r="P164" s="229">
        <v>0</v>
      </c>
      <c r="Q164" s="229">
        <f>ROUND(E164*P164,2)</f>
        <v>0</v>
      </c>
      <c r="R164" s="229"/>
      <c r="S164" s="229" t="s">
        <v>181</v>
      </c>
      <c r="T164" s="229" t="s">
        <v>182</v>
      </c>
      <c r="U164" s="229">
        <v>0.25</v>
      </c>
      <c r="V164" s="229">
        <f>ROUND(E164*U164,2)</f>
        <v>0.5</v>
      </c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183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4" t="s">
        <v>819</v>
      </c>
      <c r="D165" s="231"/>
      <c r="E165" s="232">
        <v>2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33.75" outlineLevel="1" x14ac:dyDescent="0.2">
      <c r="A166" s="246">
        <v>64</v>
      </c>
      <c r="B166" s="247" t="s">
        <v>396</v>
      </c>
      <c r="C166" s="263" t="s">
        <v>397</v>
      </c>
      <c r="D166" s="248" t="s">
        <v>207</v>
      </c>
      <c r="E166" s="249">
        <v>1007</v>
      </c>
      <c r="F166" s="250"/>
      <c r="G166" s="251">
        <f>ROUND(E166*F166,2)</f>
        <v>0</v>
      </c>
      <c r="H166" s="230"/>
      <c r="I166" s="229">
        <f>ROUND(E166*H166,2)</f>
        <v>0</v>
      </c>
      <c r="J166" s="230"/>
      <c r="K166" s="229">
        <f>ROUND(E166*J166,2)</f>
        <v>0</v>
      </c>
      <c r="L166" s="229">
        <v>21</v>
      </c>
      <c r="M166" s="229">
        <f>G166*(1+L166/100)</f>
        <v>0</v>
      </c>
      <c r="N166" s="229">
        <v>0</v>
      </c>
      <c r="O166" s="229">
        <f>ROUND(E166*N166,2)</f>
        <v>0</v>
      </c>
      <c r="P166" s="229">
        <v>0</v>
      </c>
      <c r="Q166" s="229">
        <f>ROUND(E166*P166,2)</f>
        <v>0</v>
      </c>
      <c r="R166" s="229"/>
      <c r="S166" s="229" t="s">
        <v>181</v>
      </c>
      <c r="T166" s="229" t="s">
        <v>182</v>
      </c>
      <c r="U166" s="229">
        <v>9.0000000000000011E-2</v>
      </c>
      <c r="V166" s="229">
        <f>ROUND(E166*U166,2)</f>
        <v>90.63</v>
      </c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183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27"/>
      <c r="B167" s="228"/>
      <c r="C167" s="264" t="s">
        <v>820</v>
      </c>
      <c r="D167" s="231"/>
      <c r="E167" s="232">
        <v>382.5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185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4" t="s">
        <v>821</v>
      </c>
      <c r="D168" s="231"/>
      <c r="E168" s="232">
        <v>130.20000000000002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64" t="s">
        <v>822</v>
      </c>
      <c r="D169" s="231"/>
      <c r="E169" s="232">
        <v>176.8</v>
      </c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185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4" t="s">
        <v>823</v>
      </c>
      <c r="D170" s="231"/>
      <c r="E170" s="232">
        <v>311.5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4" t="s">
        <v>824</v>
      </c>
      <c r="D171" s="231"/>
      <c r="E171" s="232">
        <v>6</v>
      </c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185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40" t="s">
        <v>176</v>
      </c>
      <c r="B172" s="241" t="s">
        <v>126</v>
      </c>
      <c r="C172" s="262" t="s">
        <v>127</v>
      </c>
      <c r="D172" s="242"/>
      <c r="E172" s="243"/>
      <c r="F172" s="244"/>
      <c r="G172" s="245">
        <f>SUMIF(AG173:AG173,"&lt;&gt;NOR",G173:G173)</f>
        <v>0</v>
      </c>
      <c r="H172" s="239"/>
      <c r="I172" s="239">
        <f>SUM(I173:I173)</f>
        <v>0</v>
      </c>
      <c r="J172" s="239"/>
      <c r="K172" s="239">
        <f>SUM(K173:K173)</f>
        <v>0</v>
      </c>
      <c r="L172" s="239"/>
      <c r="M172" s="239">
        <f>SUM(M173:M173)</f>
        <v>0</v>
      </c>
      <c r="N172" s="239"/>
      <c r="O172" s="239">
        <f>SUM(O173:O173)</f>
        <v>0</v>
      </c>
      <c r="P172" s="239"/>
      <c r="Q172" s="239">
        <f>SUM(Q173:Q173)</f>
        <v>0</v>
      </c>
      <c r="R172" s="239"/>
      <c r="S172" s="239"/>
      <c r="T172" s="239"/>
      <c r="U172" s="239"/>
      <c r="V172" s="239">
        <f>SUM(V173:V173)</f>
        <v>224.33</v>
      </c>
      <c r="W172" s="239"/>
      <c r="AG172" t="s">
        <v>177</v>
      </c>
    </row>
    <row r="173" spans="1:60" ht="22.5" outlineLevel="1" x14ac:dyDescent="0.2">
      <c r="A173" s="255">
        <v>65</v>
      </c>
      <c r="B173" s="256" t="s">
        <v>402</v>
      </c>
      <c r="C173" s="271" t="s">
        <v>403</v>
      </c>
      <c r="D173" s="257" t="s">
        <v>404</v>
      </c>
      <c r="E173" s="258">
        <v>575.19304000000011</v>
      </c>
      <c r="F173" s="259"/>
      <c r="G173" s="260">
        <f>ROUND(E173*F173,2)</f>
        <v>0</v>
      </c>
      <c r="H173" s="230"/>
      <c r="I173" s="229">
        <f>ROUND(E173*H173,2)</f>
        <v>0</v>
      </c>
      <c r="J173" s="230"/>
      <c r="K173" s="229">
        <f>ROUND(E173*J173,2)</f>
        <v>0</v>
      </c>
      <c r="L173" s="229">
        <v>21</v>
      </c>
      <c r="M173" s="229">
        <f>G173*(1+L173/100)</f>
        <v>0</v>
      </c>
      <c r="N173" s="229">
        <v>0</v>
      </c>
      <c r="O173" s="229">
        <f>ROUND(E173*N173,2)</f>
        <v>0</v>
      </c>
      <c r="P173" s="229">
        <v>0</v>
      </c>
      <c r="Q173" s="229">
        <f>ROUND(E173*P173,2)</f>
        <v>0</v>
      </c>
      <c r="R173" s="229"/>
      <c r="S173" s="229" t="s">
        <v>181</v>
      </c>
      <c r="T173" s="229" t="s">
        <v>182</v>
      </c>
      <c r="U173" s="229">
        <v>0.39</v>
      </c>
      <c r="V173" s="229">
        <f>ROUND(E173*U173,2)</f>
        <v>224.33</v>
      </c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405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240" t="s">
        <v>176</v>
      </c>
      <c r="B174" s="241" t="s">
        <v>128</v>
      </c>
      <c r="C174" s="262" t="s">
        <v>129</v>
      </c>
      <c r="D174" s="242"/>
      <c r="E174" s="243"/>
      <c r="F174" s="244"/>
      <c r="G174" s="245">
        <f>SUMIF(AG175:AG182,"&lt;&gt;NOR",G175:G182)</f>
        <v>0</v>
      </c>
      <c r="H174" s="239"/>
      <c r="I174" s="239">
        <f>SUM(I175:I182)</f>
        <v>0</v>
      </c>
      <c r="J174" s="239"/>
      <c r="K174" s="239">
        <f>SUM(K175:K182)</f>
        <v>0</v>
      </c>
      <c r="L174" s="239"/>
      <c r="M174" s="239">
        <f>SUM(M175:M182)</f>
        <v>0</v>
      </c>
      <c r="N174" s="239"/>
      <c r="O174" s="239">
        <f>SUM(O175:O182)</f>
        <v>0.12</v>
      </c>
      <c r="P174" s="239"/>
      <c r="Q174" s="239">
        <f>SUM(Q175:Q182)</f>
        <v>0</v>
      </c>
      <c r="R174" s="239"/>
      <c r="S174" s="239"/>
      <c r="T174" s="239"/>
      <c r="U174" s="239"/>
      <c r="V174" s="239">
        <f>SUM(V175:V182)</f>
        <v>34.049999999999997</v>
      </c>
      <c r="W174" s="239"/>
      <c r="AG174" t="s">
        <v>177</v>
      </c>
    </row>
    <row r="175" spans="1:60" ht="22.5" outlineLevel="1" x14ac:dyDescent="0.2">
      <c r="A175" s="246">
        <v>66</v>
      </c>
      <c r="B175" s="247" t="s">
        <v>406</v>
      </c>
      <c r="C175" s="263" t="s">
        <v>407</v>
      </c>
      <c r="D175" s="248" t="s">
        <v>180</v>
      </c>
      <c r="E175" s="249">
        <v>130.20000000000002</v>
      </c>
      <c r="F175" s="250"/>
      <c r="G175" s="251">
        <f>ROUND(E175*F175,2)</f>
        <v>0</v>
      </c>
      <c r="H175" s="230"/>
      <c r="I175" s="229">
        <f>ROUND(E175*H175,2)</f>
        <v>0</v>
      </c>
      <c r="J175" s="230"/>
      <c r="K175" s="229">
        <f>ROUND(E175*J175,2)</f>
        <v>0</v>
      </c>
      <c r="L175" s="229">
        <v>21</v>
      </c>
      <c r="M175" s="229">
        <f>G175*(1+L175/100)</f>
        <v>0</v>
      </c>
      <c r="N175" s="229">
        <v>6.3000000000000003E-4</v>
      </c>
      <c r="O175" s="229">
        <f>ROUND(E175*N175,2)</f>
        <v>0.08</v>
      </c>
      <c r="P175" s="229">
        <v>0</v>
      </c>
      <c r="Q175" s="229">
        <f>ROUND(E175*P175,2)</f>
        <v>0</v>
      </c>
      <c r="R175" s="229"/>
      <c r="S175" s="229" t="s">
        <v>181</v>
      </c>
      <c r="T175" s="229" t="s">
        <v>182</v>
      </c>
      <c r="U175" s="229">
        <v>0.16</v>
      </c>
      <c r="V175" s="229">
        <f>ROUND(E175*U175,2)</f>
        <v>20.83</v>
      </c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4" t="s">
        <v>825</v>
      </c>
      <c r="D176" s="231"/>
      <c r="E176" s="232">
        <v>130.20000000000002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46">
        <v>67</v>
      </c>
      <c r="B177" s="247" t="s">
        <v>409</v>
      </c>
      <c r="C177" s="263" t="s">
        <v>410</v>
      </c>
      <c r="D177" s="248" t="s">
        <v>207</v>
      </c>
      <c r="E177" s="249">
        <v>130.20000000000002</v>
      </c>
      <c r="F177" s="250"/>
      <c r="G177" s="251">
        <f>ROUND(E177*F177,2)</f>
        <v>0</v>
      </c>
      <c r="H177" s="230"/>
      <c r="I177" s="229">
        <f>ROUND(E177*H177,2)</f>
        <v>0</v>
      </c>
      <c r="J177" s="230"/>
      <c r="K177" s="229">
        <f>ROUND(E177*J177,2)</f>
        <v>0</v>
      </c>
      <c r="L177" s="229">
        <v>21</v>
      </c>
      <c r="M177" s="229">
        <f>G177*(1+L177/100)</f>
        <v>0</v>
      </c>
      <c r="N177" s="229">
        <v>3.3000000000000005E-4</v>
      </c>
      <c r="O177" s="229">
        <f>ROUND(E177*N177,2)</f>
        <v>0.04</v>
      </c>
      <c r="P177" s="229">
        <v>0</v>
      </c>
      <c r="Q177" s="229">
        <f>ROUND(E177*P177,2)</f>
        <v>0</v>
      </c>
      <c r="R177" s="229"/>
      <c r="S177" s="229" t="s">
        <v>181</v>
      </c>
      <c r="T177" s="229" t="s">
        <v>182</v>
      </c>
      <c r="U177" s="229">
        <v>0.1</v>
      </c>
      <c r="V177" s="229">
        <f>ROUND(E177*U177,2)</f>
        <v>13.02</v>
      </c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27"/>
      <c r="B178" s="228"/>
      <c r="C178" s="264" t="s">
        <v>826</v>
      </c>
      <c r="D178" s="231"/>
      <c r="E178" s="232">
        <v>130.20000000000002</v>
      </c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185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6">
        <v>68</v>
      </c>
      <c r="B179" s="247" t="s">
        <v>412</v>
      </c>
      <c r="C179" s="263" t="s">
        <v>413</v>
      </c>
      <c r="D179" s="248" t="s">
        <v>404</v>
      </c>
      <c r="E179" s="249">
        <v>0.12499</v>
      </c>
      <c r="F179" s="250"/>
      <c r="G179" s="251">
        <f>ROUND(E179*F179,2)</f>
        <v>0</v>
      </c>
      <c r="H179" s="230"/>
      <c r="I179" s="229">
        <f>ROUND(E179*H179,2)</f>
        <v>0</v>
      </c>
      <c r="J179" s="230"/>
      <c r="K179" s="229">
        <f>ROUND(E179*J179,2)</f>
        <v>0</v>
      </c>
      <c r="L179" s="229">
        <v>21</v>
      </c>
      <c r="M179" s="229">
        <f>G179*(1+L179/100)</f>
        <v>0</v>
      </c>
      <c r="N179" s="229">
        <v>0</v>
      </c>
      <c r="O179" s="229">
        <f>ROUND(E179*N179,2)</f>
        <v>0</v>
      </c>
      <c r="P179" s="229">
        <v>0</v>
      </c>
      <c r="Q179" s="229">
        <f>ROUND(E179*P179,2)</f>
        <v>0</v>
      </c>
      <c r="R179" s="229"/>
      <c r="S179" s="229" t="s">
        <v>181</v>
      </c>
      <c r="T179" s="229" t="s">
        <v>182</v>
      </c>
      <c r="U179" s="229">
        <v>1.5670000000000002</v>
      </c>
      <c r="V179" s="229">
        <f>ROUND(E179*U179,2)</f>
        <v>0.2</v>
      </c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414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415</v>
      </c>
      <c r="D180" s="231"/>
      <c r="E180" s="232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4" t="s">
        <v>827</v>
      </c>
      <c r="D181" s="231"/>
      <c r="E181" s="232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64" t="s">
        <v>828</v>
      </c>
      <c r="D182" s="231"/>
      <c r="E182" s="232">
        <v>0.12000000000000001</v>
      </c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">
      <c r="A183" s="240" t="s">
        <v>176</v>
      </c>
      <c r="B183" s="241" t="s">
        <v>147</v>
      </c>
      <c r="C183" s="262" t="s">
        <v>148</v>
      </c>
      <c r="D183" s="242"/>
      <c r="E183" s="243"/>
      <c r="F183" s="244"/>
      <c r="G183" s="245">
        <f>SUMIF(AG184:AG200,"&lt;&gt;NOR",G184:G200)</f>
        <v>0</v>
      </c>
      <c r="H183" s="239"/>
      <c r="I183" s="239">
        <f>SUM(I184:I200)</f>
        <v>0</v>
      </c>
      <c r="J183" s="239"/>
      <c r="K183" s="239">
        <f>SUM(K184:K200)</f>
        <v>0</v>
      </c>
      <c r="L183" s="239"/>
      <c r="M183" s="239">
        <f>SUM(M184:M200)</f>
        <v>0</v>
      </c>
      <c r="N183" s="239"/>
      <c r="O183" s="239">
        <f>SUM(O184:O200)</f>
        <v>0</v>
      </c>
      <c r="P183" s="239"/>
      <c r="Q183" s="239">
        <f>SUM(Q184:Q200)</f>
        <v>0</v>
      </c>
      <c r="R183" s="239"/>
      <c r="S183" s="239"/>
      <c r="T183" s="239"/>
      <c r="U183" s="239"/>
      <c r="V183" s="239">
        <f>SUM(V184:V200)</f>
        <v>19.739999999999998</v>
      </c>
      <c r="W183" s="239"/>
      <c r="AG183" t="s">
        <v>177</v>
      </c>
    </row>
    <row r="184" spans="1:60" outlineLevel="1" x14ac:dyDescent="0.2">
      <c r="A184" s="246">
        <v>69</v>
      </c>
      <c r="B184" s="247" t="s">
        <v>418</v>
      </c>
      <c r="C184" s="263" t="s">
        <v>419</v>
      </c>
      <c r="D184" s="248" t="s">
        <v>404</v>
      </c>
      <c r="E184" s="249">
        <v>1684.36742</v>
      </c>
      <c r="F184" s="250"/>
      <c r="G184" s="251">
        <f>ROUND(E184*F184,2)</f>
        <v>0</v>
      </c>
      <c r="H184" s="230"/>
      <c r="I184" s="229">
        <f>ROUND(E184*H184,2)</f>
        <v>0</v>
      </c>
      <c r="J184" s="230"/>
      <c r="K184" s="229">
        <f>ROUND(E184*J184,2)</f>
        <v>0</v>
      </c>
      <c r="L184" s="229">
        <v>21</v>
      </c>
      <c r="M184" s="229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29"/>
      <c r="S184" s="229" t="s">
        <v>181</v>
      </c>
      <c r="T184" s="229" t="s">
        <v>182</v>
      </c>
      <c r="U184" s="229">
        <v>0</v>
      </c>
      <c r="V184" s="229">
        <f>ROUND(E184*U184,2)</f>
        <v>0</v>
      </c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183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829</v>
      </c>
      <c r="D185" s="231"/>
      <c r="E185" s="232">
        <v>1974.38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4" t="s">
        <v>830</v>
      </c>
      <c r="D186" s="231"/>
      <c r="E186" s="232">
        <v>-290.02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6">
        <v>70</v>
      </c>
      <c r="B187" s="247" t="s">
        <v>423</v>
      </c>
      <c r="C187" s="263" t="s">
        <v>424</v>
      </c>
      <c r="D187" s="248" t="s">
        <v>404</v>
      </c>
      <c r="E187" s="249">
        <v>290.0172</v>
      </c>
      <c r="F187" s="250"/>
      <c r="G187" s="251">
        <f>ROUND(E187*F187,2)</f>
        <v>0</v>
      </c>
      <c r="H187" s="230"/>
      <c r="I187" s="229">
        <f>ROUND(E187*H187,2)</f>
        <v>0</v>
      </c>
      <c r="J187" s="230"/>
      <c r="K187" s="229">
        <f>ROUND(E187*J187,2)</f>
        <v>0</v>
      </c>
      <c r="L187" s="229">
        <v>21</v>
      </c>
      <c r="M187" s="229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29"/>
      <c r="S187" s="229" t="s">
        <v>181</v>
      </c>
      <c r="T187" s="229" t="s">
        <v>182</v>
      </c>
      <c r="U187" s="229">
        <v>0</v>
      </c>
      <c r="V187" s="229">
        <f>ROUND(E187*U187,2)</f>
        <v>0</v>
      </c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64" t="s">
        <v>831</v>
      </c>
      <c r="D188" s="231"/>
      <c r="E188" s="232">
        <v>3.4000000000000004</v>
      </c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185</v>
      </c>
      <c r="AH188" s="210">
        <v>7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4" t="s">
        <v>832</v>
      </c>
      <c r="D189" s="231"/>
      <c r="E189" s="232">
        <v>87.580000000000013</v>
      </c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7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4" t="s">
        <v>833</v>
      </c>
      <c r="D190" s="231"/>
      <c r="E190" s="232">
        <v>58.910000000000004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7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/>
      <c r="B191" s="228"/>
      <c r="C191" s="264" t="s">
        <v>834</v>
      </c>
      <c r="D191" s="231"/>
      <c r="E191" s="232">
        <v>140.13000000000002</v>
      </c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185</v>
      </c>
      <c r="AH191" s="210">
        <v>7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6">
        <v>71</v>
      </c>
      <c r="B192" s="247" t="s">
        <v>428</v>
      </c>
      <c r="C192" s="263" t="s">
        <v>429</v>
      </c>
      <c r="D192" s="248" t="s">
        <v>404</v>
      </c>
      <c r="E192" s="249">
        <v>1974.38462</v>
      </c>
      <c r="F192" s="250"/>
      <c r="G192" s="251">
        <f>ROUND(E192*F192,2)</f>
        <v>0</v>
      </c>
      <c r="H192" s="230"/>
      <c r="I192" s="229">
        <f>ROUND(E192*H192,2)</f>
        <v>0</v>
      </c>
      <c r="J192" s="230"/>
      <c r="K192" s="229">
        <f>ROUND(E192*J192,2)</f>
        <v>0</v>
      </c>
      <c r="L192" s="229">
        <v>21</v>
      </c>
      <c r="M192" s="229">
        <f>G192*(1+L192/100)</f>
        <v>0</v>
      </c>
      <c r="N192" s="229">
        <v>0</v>
      </c>
      <c r="O192" s="229">
        <f>ROUND(E192*N192,2)</f>
        <v>0</v>
      </c>
      <c r="P192" s="229">
        <v>0</v>
      </c>
      <c r="Q192" s="229">
        <f>ROUND(E192*P192,2)</f>
        <v>0</v>
      </c>
      <c r="R192" s="229"/>
      <c r="S192" s="229" t="s">
        <v>181</v>
      </c>
      <c r="T192" s="229" t="s">
        <v>182</v>
      </c>
      <c r="U192" s="229">
        <v>0.01</v>
      </c>
      <c r="V192" s="229">
        <f>ROUND(E192*U192,2)</f>
        <v>19.739999999999998</v>
      </c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430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5" t="s">
        <v>245</v>
      </c>
      <c r="D193" s="252"/>
      <c r="E193" s="252"/>
      <c r="F193" s="252"/>
      <c r="G193" s="252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219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27"/>
      <c r="B194" s="228"/>
      <c r="C194" s="264" t="s">
        <v>431</v>
      </c>
      <c r="D194" s="231"/>
      <c r="E194" s="232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27"/>
      <c r="B195" s="228"/>
      <c r="C195" s="264" t="s">
        <v>835</v>
      </c>
      <c r="D195" s="231"/>
      <c r="E195" s="232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64" t="s">
        <v>836</v>
      </c>
      <c r="D196" s="231"/>
      <c r="E196" s="232">
        <v>1974.38462</v>
      </c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6">
        <v>72</v>
      </c>
      <c r="B197" s="247" t="s">
        <v>434</v>
      </c>
      <c r="C197" s="263" t="s">
        <v>435</v>
      </c>
      <c r="D197" s="248" t="s">
        <v>404</v>
      </c>
      <c r="E197" s="249">
        <v>27641.384740000001</v>
      </c>
      <c r="F197" s="250"/>
      <c r="G197" s="251">
        <f>ROUND(E197*F197,2)</f>
        <v>0</v>
      </c>
      <c r="H197" s="230"/>
      <c r="I197" s="229">
        <f>ROUND(E197*H197,2)</f>
        <v>0</v>
      </c>
      <c r="J197" s="230"/>
      <c r="K197" s="229">
        <f>ROUND(E197*J197,2)</f>
        <v>0</v>
      </c>
      <c r="L197" s="229">
        <v>21</v>
      </c>
      <c r="M197" s="229">
        <f>G197*(1+L197/100)</f>
        <v>0</v>
      </c>
      <c r="N197" s="229">
        <v>0</v>
      </c>
      <c r="O197" s="229">
        <f>ROUND(E197*N197,2)</f>
        <v>0</v>
      </c>
      <c r="P197" s="229">
        <v>0</v>
      </c>
      <c r="Q197" s="229">
        <f>ROUND(E197*P197,2)</f>
        <v>0</v>
      </c>
      <c r="R197" s="229"/>
      <c r="S197" s="229" t="s">
        <v>181</v>
      </c>
      <c r="T197" s="229" t="s">
        <v>182</v>
      </c>
      <c r="U197" s="229">
        <v>0</v>
      </c>
      <c r="V197" s="229">
        <f>ROUND(E197*U197,2)</f>
        <v>0</v>
      </c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430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27"/>
      <c r="B198" s="228"/>
      <c r="C198" s="264" t="s">
        <v>431</v>
      </c>
      <c r="D198" s="231"/>
      <c r="E198" s="232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7"/>
      <c r="B199" s="228"/>
      <c r="C199" s="264" t="s">
        <v>835</v>
      </c>
      <c r="D199" s="231"/>
      <c r="E199" s="232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185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4" t="s">
        <v>837</v>
      </c>
      <c r="D200" s="231"/>
      <c r="E200" s="232">
        <v>27641.384740000001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x14ac:dyDescent="0.2">
      <c r="A201" s="5"/>
      <c r="B201" s="6"/>
      <c r="C201" s="272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AE201">
        <v>15</v>
      </c>
      <c r="AF201">
        <v>21</v>
      </c>
    </row>
    <row r="202" spans="1:60" x14ac:dyDescent="0.2">
      <c r="A202" s="213"/>
      <c r="B202" s="214" t="s">
        <v>31</v>
      </c>
      <c r="C202" s="273"/>
      <c r="D202" s="215"/>
      <c r="E202" s="216"/>
      <c r="F202" s="216"/>
      <c r="G202" s="261">
        <f>G8+G77+G82+G131+G134+G156+G172+G174+G183</f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AE202">
        <f>SUMIF(L7:L200,AE201,G7:G200)</f>
        <v>0</v>
      </c>
      <c r="AF202">
        <f>SUMIF(L7:L200,AF201,G7:G200)</f>
        <v>0</v>
      </c>
      <c r="AG202" t="s">
        <v>437</v>
      </c>
    </row>
    <row r="203" spans="1:60" x14ac:dyDescent="0.2">
      <c r="A203" s="5"/>
      <c r="B203" s="6"/>
      <c r="C203" s="272"/>
      <c r="D203" s="8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60" x14ac:dyDescent="0.2">
      <c r="A204" s="5"/>
      <c r="B204" s="6"/>
      <c r="C204" s="272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60" x14ac:dyDescent="0.2">
      <c r="A205" s="217" t="s">
        <v>438</v>
      </c>
      <c r="B205" s="217"/>
      <c r="C205" s="274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60" x14ac:dyDescent="0.2">
      <c r="A206" s="218"/>
      <c r="B206" s="219"/>
      <c r="C206" s="275"/>
      <c r="D206" s="219"/>
      <c r="E206" s="219"/>
      <c r="F206" s="219"/>
      <c r="G206" s="22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G206" t="s">
        <v>439</v>
      </c>
    </row>
    <row r="207" spans="1:60" x14ac:dyDescent="0.2">
      <c r="A207" s="221"/>
      <c r="B207" s="222"/>
      <c r="C207" s="276"/>
      <c r="D207" s="222"/>
      <c r="E207" s="222"/>
      <c r="F207" s="222"/>
      <c r="G207" s="22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60" x14ac:dyDescent="0.2">
      <c r="A208" s="221"/>
      <c r="B208" s="222"/>
      <c r="C208" s="276"/>
      <c r="D208" s="222"/>
      <c r="E208" s="222"/>
      <c r="F208" s="222"/>
      <c r="G208" s="22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33" x14ac:dyDescent="0.2">
      <c r="A209" s="221"/>
      <c r="B209" s="222"/>
      <c r="C209" s="276"/>
      <c r="D209" s="222"/>
      <c r="E209" s="222"/>
      <c r="F209" s="222"/>
      <c r="G209" s="22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33" x14ac:dyDescent="0.2">
      <c r="A210" s="224"/>
      <c r="B210" s="225"/>
      <c r="C210" s="277"/>
      <c r="D210" s="225"/>
      <c r="E210" s="225"/>
      <c r="F210" s="225"/>
      <c r="G210" s="22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33" x14ac:dyDescent="0.2">
      <c r="A211" s="5"/>
      <c r="B211" s="6"/>
      <c r="C211" s="272"/>
      <c r="D211" s="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33" x14ac:dyDescent="0.2">
      <c r="C212" s="278"/>
      <c r="D212" s="194"/>
      <c r="AG212" t="s">
        <v>440</v>
      </c>
    </row>
    <row r="213" spans="1:33" x14ac:dyDescent="0.2">
      <c r="D213" s="194"/>
    </row>
    <row r="214" spans="1:33" x14ac:dyDescent="0.2">
      <c r="D214" s="194"/>
    </row>
    <row r="215" spans="1:33" x14ac:dyDescent="0.2">
      <c r="D215" s="194"/>
    </row>
    <row r="216" spans="1:33" x14ac:dyDescent="0.2">
      <c r="D216" s="194"/>
    </row>
    <row r="217" spans="1:33" x14ac:dyDescent="0.2">
      <c r="D217" s="194"/>
    </row>
    <row r="218" spans="1:33" x14ac:dyDescent="0.2">
      <c r="D218" s="194"/>
    </row>
    <row r="219" spans="1:33" x14ac:dyDescent="0.2">
      <c r="D219" s="194"/>
    </row>
    <row r="220" spans="1:33" x14ac:dyDescent="0.2">
      <c r="D220" s="194"/>
    </row>
    <row r="221" spans="1:33" x14ac:dyDescent="0.2">
      <c r="D221" s="194"/>
    </row>
    <row r="222" spans="1:33" x14ac:dyDescent="0.2">
      <c r="D222" s="194"/>
    </row>
    <row r="223" spans="1:33" x14ac:dyDescent="0.2">
      <c r="D223" s="194"/>
    </row>
    <row r="224" spans="1:33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20">
    <mergeCell ref="C68:G68"/>
    <mergeCell ref="C71:G71"/>
    <mergeCell ref="C158:G158"/>
    <mergeCell ref="C193:G193"/>
    <mergeCell ref="C53:G53"/>
    <mergeCell ref="C54:G54"/>
    <mergeCell ref="C55:G55"/>
    <mergeCell ref="C56:G56"/>
    <mergeCell ref="C57:G57"/>
    <mergeCell ref="C60:G60"/>
    <mergeCell ref="A1:G1"/>
    <mergeCell ref="C2:G2"/>
    <mergeCell ref="C3:G3"/>
    <mergeCell ref="C4:G4"/>
    <mergeCell ref="A205:C205"/>
    <mergeCell ref="A206:G210"/>
    <mergeCell ref="C42:G42"/>
    <mergeCell ref="C45:G45"/>
    <mergeCell ref="C48:G48"/>
    <mergeCell ref="C50:G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65</v>
      </c>
      <c r="C3" s="199" t="s">
        <v>66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SUMIF(AG9:AG29,"&lt;&gt;NOR",G9:G29)</f>
        <v>0</v>
      </c>
      <c r="H8" s="239"/>
      <c r="I8" s="239">
        <f>SUM(I9:I29)</f>
        <v>0</v>
      </c>
      <c r="J8" s="239"/>
      <c r="K8" s="239">
        <f>SUM(K9:K29)</f>
        <v>0</v>
      </c>
      <c r="L8" s="239"/>
      <c r="M8" s="239">
        <f>SUM(M9:M29)</f>
        <v>0</v>
      </c>
      <c r="N8" s="239"/>
      <c r="O8" s="239">
        <f>SUM(O9:O29)</f>
        <v>0</v>
      </c>
      <c r="P8" s="239"/>
      <c r="Q8" s="239">
        <f>SUM(Q9:Q29)</f>
        <v>176.93999999999997</v>
      </c>
      <c r="R8" s="239"/>
      <c r="S8" s="239"/>
      <c r="T8" s="239"/>
      <c r="U8" s="239"/>
      <c r="V8" s="239">
        <f>SUM(V9:V29)</f>
        <v>118.86</v>
      </c>
      <c r="W8" s="239"/>
      <c r="AG8" t="s">
        <v>177</v>
      </c>
    </row>
    <row r="9" spans="1:60" ht="33.75" outlineLevel="1" x14ac:dyDescent="0.2">
      <c r="A9" s="246">
        <v>1</v>
      </c>
      <c r="B9" s="247" t="s">
        <v>178</v>
      </c>
      <c r="C9" s="263" t="s">
        <v>441</v>
      </c>
      <c r="D9" s="248" t="s">
        <v>180</v>
      </c>
      <c r="E9" s="249">
        <v>276.70000000000005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38.18</v>
      </c>
      <c r="R9" s="229"/>
      <c r="S9" s="229" t="s">
        <v>292</v>
      </c>
      <c r="T9" s="229" t="s">
        <v>277</v>
      </c>
      <c r="U9" s="229">
        <v>0.16</v>
      </c>
      <c r="V9" s="229">
        <f>ROUND(E9*U9,2)</f>
        <v>44.27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4" t="s">
        <v>838</v>
      </c>
      <c r="D10" s="231"/>
      <c r="E10" s="232">
        <v>237.10000000000002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4" t="s">
        <v>839</v>
      </c>
      <c r="D11" s="231"/>
      <c r="E11" s="232">
        <v>19.8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4" t="s">
        <v>840</v>
      </c>
      <c r="D12" s="231"/>
      <c r="E12" s="232">
        <v>19.8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6">
        <v>2</v>
      </c>
      <c r="B13" s="247" t="s">
        <v>443</v>
      </c>
      <c r="C13" s="263" t="s">
        <v>444</v>
      </c>
      <c r="D13" s="248" t="s">
        <v>180</v>
      </c>
      <c r="E13" s="249">
        <v>237.10000000000002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0.11</v>
      </c>
      <c r="Q13" s="229">
        <f>ROUND(E13*P13,2)</f>
        <v>26.08</v>
      </c>
      <c r="R13" s="229"/>
      <c r="S13" s="229" t="s">
        <v>292</v>
      </c>
      <c r="T13" s="229" t="s">
        <v>277</v>
      </c>
      <c r="U13" s="229">
        <v>1.7500000000000002E-2</v>
      </c>
      <c r="V13" s="229">
        <f>ROUND(E13*U13,2)</f>
        <v>4.1500000000000004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27"/>
      <c r="B14" s="228"/>
      <c r="C14" s="264" t="s">
        <v>838</v>
      </c>
      <c r="D14" s="231"/>
      <c r="E14" s="232">
        <v>237.10000000000002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46">
        <v>3</v>
      </c>
      <c r="B15" s="247" t="s">
        <v>649</v>
      </c>
      <c r="C15" s="263" t="s">
        <v>650</v>
      </c>
      <c r="D15" s="248" t="s">
        <v>180</v>
      </c>
      <c r="E15" s="249">
        <v>237.10000000000002</v>
      </c>
      <c r="F15" s="250"/>
      <c r="G15" s="251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0.39600000000000002</v>
      </c>
      <c r="Q15" s="229">
        <f>ROUND(E15*P15,2)</f>
        <v>93.89</v>
      </c>
      <c r="R15" s="229"/>
      <c r="S15" s="229" t="s">
        <v>292</v>
      </c>
      <c r="T15" s="229" t="s">
        <v>277</v>
      </c>
      <c r="U15" s="229">
        <v>6.7800000000000013E-2</v>
      </c>
      <c r="V15" s="229">
        <f>ROUND(E15*U15,2)</f>
        <v>16.079999999999998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4" t="s">
        <v>838</v>
      </c>
      <c r="D16" s="231"/>
      <c r="E16" s="232">
        <v>237.10000000000002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6">
        <v>4</v>
      </c>
      <c r="B17" s="247" t="s">
        <v>461</v>
      </c>
      <c r="C17" s="263" t="s">
        <v>462</v>
      </c>
      <c r="D17" s="248" t="s">
        <v>207</v>
      </c>
      <c r="E17" s="249">
        <v>85.4</v>
      </c>
      <c r="F17" s="250"/>
      <c r="G17" s="251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0.22</v>
      </c>
      <c r="Q17" s="229">
        <f>ROUND(E17*P17,2)</f>
        <v>18.79</v>
      </c>
      <c r="R17" s="229"/>
      <c r="S17" s="229" t="s">
        <v>292</v>
      </c>
      <c r="T17" s="229" t="s">
        <v>277</v>
      </c>
      <c r="U17" s="229">
        <v>0.14300000000000002</v>
      </c>
      <c r="V17" s="229">
        <f>ROUND(E17*U17,2)</f>
        <v>12.21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27"/>
      <c r="B18" s="228"/>
      <c r="C18" s="264" t="s">
        <v>841</v>
      </c>
      <c r="D18" s="231"/>
      <c r="E18" s="232">
        <v>85.4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6">
        <v>5</v>
      </c>
      <c r="B19" s="247" t="s">
        <v>842</v>
      </c>
      <c r="C19" s="263" t="s">
        <v>843</v>
      </c>
      <c r="D19" s="248" t="s">
        <v>214</v>
      </c>
      <c r="E19" s="249">
        <v>11.65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292</v>
      </c>
      <c r="T19" s="229" t="s">
        <v>277</v>
      </c>
      <c r="U19" s="229">
        <v>3.5330000000000004</v>
      </c>
      <c r="V19" s="229">
        <f>ROUND(E19*U19,2)</f>
        <v>41.16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5" t="s">
        <v>218</v>
      </c>
      <c r="D20" s="252"/>
      <c r="E20" s="252"/>
      <c r="F20" s="252"/>
      <c r="G20" s="252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219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4" t="s">
        <v>844</v>
      </c>
      <c r="D21" s="231"/>
      <c r="E21" s="232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4" t="s">
        <v>845</v>
      </c>
      <c r="D22" s="231"/>
      <c r="E22" s="232">
        <v>5.8250000000000002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4" t="s">
        <v>846</v>
      </c>
      <c r="D23" s="231"/>
      <c r="E23" s="232">
        <v>5.8250000000000002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6">
        <v>6</v>
      </c>
      <c r="B24" s="247" t="s">
        <v>243</v>
      </c>
      <c r="C24" s="263" t="s">
        <v>244</v>
      </c>
      <c r="D24" s="248" t="s">
        <v>214</v>
      </c>
      <c r="E24" s="249">
        <v>11.65</v>
      </c>
      <c r="F24" s="250"/>
      <c r="G24" s="251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292</v>
      </c>
      <c r="T24" s="229" t="s">
        <v>277</v>
      </c>
      <c r="U24" s="229">
        <v>7.400000000000001E-2</v>
      </c>
      <c r="V24" s="229">
        <f>ROUND(E24*U24,2)</f>
        <v>0.86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5" t="s">
        <v>245</v>
      </c>
      <c r="D25" s="252"/>
      <c r="E25" s="252"/>
      <c r="F25" s="252"/>
      <c r="G25" s="252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219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6">
        <v>7</v>
      </c>
      <c r="B26" s="247" t="s">
        <v>249</v>
      </c>
      <c r="C26" s="263" t="s">
        <v>250</v>
      </c>
      <c r="D26" s="248" t="s">
        <v>214</v>
      </c>
      <c r="E26" s="249">
        <v>11.65</v>
      </c>
      <c r="F26" s="250"/>
      <c r="G26" s="251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292</v>
      </c>
      <c r="T26" s="229" t="s">
        <v>277</v>
      </c>
      <c r="U26" s="229">
        <v>1.1000000000000001E-2</v>
      </c>
      <c r="V26" s="229">
        <f>ROUND(E26*U26,2)</f>
        <v>0.13</v>
      </c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5" t="s">
        <v>245</v>
      </c>
      <c r="D27" s="252"/>
      <c r="E27" s="252"/>
      <c r="F27" s="252"/>
      <c r="G27" s="252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219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6">
        <v>8</v>
      </c>
      <c r="B28" s="247" t="s">
        <v>282</v>
      </c>
      <c r="C28" s="263" t="s">
        <v>283</v>
      </c>
      <c r="D28" s="248" t="s">
        <v>214</v>
      </c>
      <c r="E28" s="249">
        <v>11.65</v>
      </c>
      <c r="F28" s="250"/>
      <c r="G28" s="251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292</v>
      </c>
      <c r="T28" s="229" t="s">
        <v>277</v>
      </c>
      <c r="U28" s="229">
        <v>0</v>
      </c>
      <c r="V28" s="229">
        <f>ROUND(E28*U28,2)</f>
        <v>0</v>
      </c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4" t="s">
        <v>847</v>
      </c>
      <c r="D29" s="231"/>
      <c r="E29" s="232">
        <v>11.65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40" t="s">
        <v>176</v>
      </c>
      <c r="B30" s="241" t="s">
        <v>61</v>
      </c>
      <c r="C30" s="262" t="s">
        <v>109</v>
      </c>
      <c r="D30" s="242"/>
      <c r="E30" s="243"/>
      <c r="F30" s="244"/>
      <c r="G30" s="245">
        <f>SUMIF(AG31:AG43,"&lt;&gt;NOR",G31:G43)</f>
        <v>0</v>
      </c>
      <c r="H30" s="239"/>
      <c r="I30" s="239">
        <f>SUM(I31:I43)</f>
        <v>0</v>
      </c>
      <c r="J30" s="239"/>
      <c r="K30" s="239">
        <f>SUM(K31:K43)</f>
        <v>0</v>
      </c>
      <c r="L30" s="239"/>
      <c r="M30" s="239">
        <f>SUM(M31:M43)</f>
        <v>0</v>
      </c>
      <c r="N30" s="239"/>
      <c r="O30" s="239">
        <f>SUM(O31:O43)</f>
        <v>18.859999999999996</v>
      </c>
      <c r="P30" s="239"/>
      <c r="Q30" s="239">
        <f>SUM(Q31:Q43)</f>
        <v>0</v>
      </c>
      <c r="R30" s="239"/>
      <c r="S30" s="239"/>
      <c r="T30" s="239"/>
      <c r="U30" s="239"/>
      <c r="V30" s="239">
        <f>SUM(V31:V43)</f>
        <v>54.75</v>
      </c>
      <c r="W30" s="239"/>
      <c r="AG30" t="s">
        <v>177</v>
      </c>
    </row>
    <row r="31" spans="1:60" ht="22.5" outlineLevel="1" x14ac:dyDescent="0.2">
      <c r="A31" s="246">
        <v>9</v>
      </c>
      <c r="B31" s="247" t="s">
        <v>848</v>
      </c>
      <c r="C31" s="263" t="s">
        <v>849</v>
      </c>
      <c r="D31" s="248" t="s">
        <v>214</v>
      </c>
      <c r="E31" s="249">
        <v>6.99</v>
      </c>
      <c r="F31" s="250"/>
      <c r="G31" s="251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2.5250000000000004</v>
      </c>
      <c r="O31" s="229">
        <f>ROUND(E31*N31,2)</f>
        <v>17.649999999999999</v>
      </c>
      <c r="P31" s="229">
        <v>0</v>
      </c>
      <c r="Q31" s="229">
        <f>ROUND(E31*P31,2)</f>
        <v>0</v>
      </c>
      <c r="R31" s="229"/>
      <c r="S31" s="229" t="s">
        <v>292</v>
      </c>
      <c r="T31" s="229" t="s">
        <v>277</v>
      </c>
      <c r="U31" s="229">
        <v>0.46</v>
      </c>
      <c r="V31" s="229">
        <f>ROUND(E31*U31,2)</f>
        <v>3.22</v>
      </c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27"/>
      <c r="B32" s="228"/>
      <c r="C32" s="264" t="s">
        <v>850</v>
      </c>
      <c r="D32" s="231"/>
      <c r="E32" s="232">
        <v>3.5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27"/>
      <c r="B33" s="228"/>
      <c r="C33" s="264" t="s">
        <v>851</v>
      </c>
      <c r="D33" s="231"/>
      <c r="E33" s="232">
        <v>3.5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6">
        <v>10</v>
      </c>
      <c r="B34" s="247" t="s">
        <v>852</v>
      </c>
      <c r="C34" s="263" t="s">
        <v>853</v>
      </c>
      <c r="D34" s="248" t="s">
        <v>180</v>
      </c>
      <c r="E34" s="249">
        <v>25.200000000000003</v>
      </c>
      <c r="F34" s="250"/>
      <c r="G34" s="251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3.9200000000000006E-2</v>
      </c>
      <c r="O34" s="229">
        <f>ROUND(E34*N34,2)</f>
        <v>0.99</v>
      </c>
      <c r="P34" s="229">
        <v>0</v>
      </c>
      <c r="Q34" s="229">
        <f>ROUND(E34*P34,2)</f>
        <v>0</v>
      </c>
      <c r="R34" s="229"/>
      <c r="S34" s="229" t="s">
        <v>292</v>
      </c>
      <c r="T34" s="229" t="s">
        <v>277</v>
      </c>
      <c r="U34" s="229">
        <v>1.6</v>
      </c>
      <c r="V34" s="229">
        <f>ROUND(E34*U34,2)</f>
        <v>40.32</v>
      </c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27"/>
      <c r="B35" s="228"/>
      <c r="C35" s="264" t="s">
        <v>854</v>
      </c>
      <c r="D35" s="231"/>
      <c r="E35" s="232">
        <v>10.8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27"/>
      <c r="B36" s="228"/>
      <c r="C36" s="264" t="s">
        <v>855</v>
      </c>
      <c r="D36" s="231"/>
      <c r="E36" s="232">
        <v>14.4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6">
        <v>11</v>
      </c>
      <c r="B37" s="247" t="s">
        <v>856</v>
      </c>
      <c r="C37" s="263" t="s">
        <v>857</v>
      </c>
      <c r="D37" s="248" t="s">
        <v>180</v>
      </c>
      <c r="E37" s="249">
        <v>25.200000000000003</v>
      </c>
      <c r="F37" s="250"/>
      <c r="G37" s="251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292</v>
      </c>
      <c r="T37" s="229" t="s">
        <v>277</v>
      </c>
      <c r="U37" s="229">
        <v>0.32</v>
      </c>
      <c r="V37" s="229">
        <f>ROUND(E37*U37,2)</f>
        <v>8.06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5" t="s">
        <v>858</v>
      </c>
      <c r="D38" s="252"/>
      <c r="E38" s="252"/>
      <c r="F38" s="252"/>
      <c r="G38" s="252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219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27"/>
      <c r="B39" s="228"/>
      <c r="C39" s="264" t="s">
        <v>854</v>
      </c>
      <c r="D39" s="231"/>
      <c r="E39" s="232">
        <v>10.8</v>
      </c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27"/>
      <c r="B40" s="228"/>
      <c r="C40" s="264" t="s">
        <v>855</v>
      </c>
      <c r="D40" s="231"/>
      <c r="E40" s="232">
        <v>14.4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6">
        <v>12</v>
      </c>
      <c r="B41" s="247" t="s">
        <v>859</v>
      </c>
      <c r="C41" s="263" t="s">
        <v>860</v>
      </c>
      <c r="D41" s="248" t="s">
        <v>404</v>
      </c>
      <c r="E41" s="249">
        <v>0.2069</v>
      </c>
      <c r="F41" s="250"/>
      <c r="G41" s="251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1.0454800000000002</v>
      </c>
      <c r="O41" s="229">
        <f>ROUND(E41*N41,2)</f>
        <v>0.22</v>
      </c>
      <c r="P41" s="229">
        <v>0</v>
      </c>
      <c r="Q41" s="229">
        <f>ROUND(E41*P41,2)</f>
        <v>0</v>
      </c>
      <c r="R41" s="229"/>
      <c r="S41" s="229" t="s">
        <v>292</v>
      </c>
      <c r="T41" s="229" t="s">
        <v>277</v>
      </c>
      <c r="U41" s="229">
        <v>15.231000000000002</v>
      </c>
      <c r="V41" s="229">
        <f>ROUND(E41*U41,2)</f>
        <v>3.15</v>
      </c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27"/>
      <c r="B42" s="228"/>
      <c r="C42" s="264" t="s">
        <v>861</v>
      </c>
      <c r="D42" s="231"/>
      <c r="E42" s="232">
        <v>0.1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27"/>
      <c r="B43" s="228"/>
      <c r="C43" s="264" t="s">
        <v>862</v>
      </c>
      <c r="D43" s="231"/>
      <c r="E43" s="232">
        <v>0.1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40" t="s">
        <v>176</v>
      </c>
      <c r="B44" s="241" t="s">
        <v>63</v>
      </c>
      <c r="C44" s="262" t="s">
        <v>110</v>
      </c>
      <c r="D44" s="242"/>
      <c r="E44" s="243"/>
      <c r="F44" s="244"/>
      <c r="G44" s="245">
        <f>SUMIF(AG45:AG56,"&lt;&gt;NOR",G45:G56)</f>
        <v>0</v>
      </c>
      <c r="H44" s="239"/>
      <c r="I44" s="239">
        <f>SUM(I45:I56)</f>
        <v>0</v>
      </c>
      <c r="J44" s="239"/>
      <c r="K44" s="239">
        <f>SUM(K45:K56)</f>
        <v>0</v>
      </c>
      <c r="L44" s="239"/>
      <c r="M44" s="239">
        <f>SUM(M45:M56)</f>
        <v>0</v>
      </c>
      <c r="N44" s="239"/>
      <c r="O44" s="239">
        <f>SUM(O45:O56)</f>
        <v>26.049999999999997</v>
      </c>
      <c r="P44" s="239"/>
      <c r="Q44" s="239">
        <f>SUM(Q45:Q56)</f>
        <v>0</v>
      </c>
      <c r="R44" s="239"/>
      <c r="S44" s="239"/>
      <c r="T44" s="239"/>
      <c r="U44" s="239"/>
      <c r="V44" s="239">
        <f>SUM(V45:V56)</f>
        <v>147.97</v>
      </c>
      <c r="W44" s="239"/>
      <c r="AG44" t="s">
        <v>177</v>
      </c>
    </row>
    <row r="45" spans="1:60" outlineLevel="1" x14ac:dyDescent="0.2">
      <c r="A45" s="246">
        <v>13</v>
      </c>
      <c r="B45" s="247" t="s">
        <v>863</v>
      </c>
      <c r="C45" s="263" t="s">
        <v>864</v>
      </c>
      <c r="D45" s="248" t="s">
        <v>214</v>
      </c>
      <c r="E45" s="249">
        <v>8.1000000000000014</v>
      </c>
      <c r="F45" s="250"/>
      <c r="G45" s="251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2.5276700000000001</v>
      </c>
      <c r="O45" s="229">
        <f>ROUND(E45*N45,2)</f>
        <v>20.47</v>
      </c>
      <c r="P45" s="229">
        <v>0</v>
      </c>
      <c r="Q45" s="229">
        <f>ROUND(E45*P45,2)</f>
        <v>0</v>
      </c>
      <c r="R45" s="229"/>
      <c r="S45" s="229" t="s">
        <v>292</v>
      </c>
      <c r="T45" s="229" t="s">
        <v>277</v>
      </c>
      <c r="U45" s="229">
        <v>1.0930000000000002</v>
      </c>
      <c r="V45" s="229">
        <f>ROUND(E45*U45,2)</f>
        <v>8.85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27"/>
      <c r="B46" s="228"/>
      <c r="C46" s="264" t="s">
        <v>865</v>
      </c>
      <c r="D46" s="231"/>
      <c r="E46" s="232">
        <v>4.0500000000000007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27"/>
      <c r="B47" s="228"/>
      <c r="C47" s="264" t="s">
        <v>866</v>
      </c>
      <c r="D47" s="231"/>
      <c r="E47" s="232">
        <v>4.0500000000000007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6">
        <v>14</v>
      </c>
      <c r="B48" s="247" t="s">
        <v>867</v>
      </c>
      <c r="C48" s="263" t="s">
        <v>868</v>
      </c>
      <c r="D48" s="248" t="s">
        <v>180</v>
      </c>
      <c r="E48" s="249">
        <v>37.800000000000004</v>
      </c>
      <c r="F48" s="250"/>
      <c r="G48" s="251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3.9310000000000005E-2</v>
      </c>
      <c r="O48" s="229">
        <f>ROUND(E48*N48,2)</f>
        <v>1.49</v>
      </c>
      <c r="P48" s="229">
        <v>0</v>
      </c>
      <c r="Q48" s="229">
        <f>ROUND(E48*P48,2)</f>
        <v>0</v>
      </c>
      <c r="R48" s="229"/>
      <c r="S48" s="229" t="s">
        <v>292</v>
      </c>
      <c r="T48" s="229" t="s">
        <v>277</v>
      </c>
      <c r="U48" s="229">
        <v>0.65</v>
      </c>
      <c r="V48" s="229">
        <f>ROUND(E48*U48,2)</f>
        <v>24.57</v>
      </c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27"/>
      <c r="B49" s="228"/>
      <c r="C49" s="264" t="s">
        <v>869</v>
      </c>
      <c r="D49" s="231"/>
      <c r="E49" s="232">
        <v>18.900000000000002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27"/>
      <c r="B50" s="228"/>
      <c r="C50" s="264" t="s">
        <v>870</v>
      </c>
      <c r="D50" s="231"/>
      <c r="E50" s="232">
        <v>18.900000000000002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6">
        <v>15</v>
      </c>
      <c r="B51" s="247" t="s">
        <v>871</v>
      </c>
      <c r="C51" s="263" t="s">
        <v>872</v>
      </c>
      <c r="D51" s="248" t="s">
        <v>180</v>
      </c>
      <c r="E51" s="249">
        <v>37.800000000000004</v>
      </c>
      <c r="F51" s="250"/>
      <c r="G51" s="251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292</v>
      </c>
      <c r="T51" s="229" t="s">
        <v>277</v>
      </c>
      <c r="U51" s="229">
        <v>0.35000000000000003</v>
      </c>
      <c r="V51" s="229">
        <f>ROUND(E51*U51,2)</f>
        <v>13.23</v>
      </c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7"/>
      <c r="B52" s="228"/>
      <c r="C52" s="264" t="s">
        <v>869</v>
      </c>
      <c r="D52" s="231"/>
      <c r="E52" s="232">
        <v>18.900000000000002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27"/>
      <c r="B53" s="228"/>
      <c r="C53" s="264" t="s">
        <v>870</v>
      </c>
      <c r="D53" s="231"/>
      <c r="E53" s="232">
        <v>18.900000000000002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6">
        <v>16</v>
      </c>
      <c r="B54" s="247" t="s">
        <v>873</v>
      </c>
      <c r="C54" s="263" t="s">
        <v>874</v>
      </c>
      <c r="D54" s="248" t="s">
        <v>875</v>
      </c>
      <c r="E54" s="249">
        <v>4.0095000000000001</v>
      </c>
      <c r="F54" s="250"/>
      <c r="G54" s="251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1.0202900000000001</v>
      </c>
      <c r="O54" s="229">
        <f>ROUND(E54*N54,2)</f>
        <v>4.09</v>
      </c>
      <c r="P54" s="229">
        <v>0</v>
      </c>
      <c r="Q54" s="229">
        <f>ROUND(E54*P54,2)</f>
        <v>0</v>
      </c>
      <c r="R54" s="229"/>
      <c r="S54" s="229" t="s">
        <v>292</v>
      </c>
      <c r="T54" s="229" t="s">
        <v>277</v>
      </c>
      <c r="U54" s="229">
        <v>25.271000000000001</v>
      </c>
      <c r="V54" s="229">
        <f>ROUND(E54*U54,2)</f>
        <v>101.32</v>
      </c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7"/>
      <c r="B55" s="228"/>
      <c r="C55" s="264" t="s">
        <v>876</v>
      </c>
      <c r="D55" s="231"/>
      <c r="E55" s="232">
        <v>0.36000000000000004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7"/>
      <c r="B56" s="228"/>
      <c r="C56" s="264" t="s">
        <v>877</v>
      </c>
      <c r="D56" s="231"/>
      <c r="E56" s="232">
        <v>3.6500000000000004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40" t="s">
        <v>176</v>
      </c>
      <c r="B57" s="241" t="s">
        <v>70</v>
      </c>
      <c r="C57" s="262" t="s">
        <v>111</v>
      </c>
      <c r="D57" s="242"/>
      <c r="E57" s="243"/>
      <c r="F57" s="244"/>
      <c r="G57" s="245">
        <f>SUMIF(AG58:AG67,"&lt;&gt;NOR",G58:G67)</f>
        <v>0</v>
      </c>
      <c r="H57" s="239"/>
      <c r="I57" s="239">
        <f>SUM(I58:I67)</f>
        <v>0</v>
      </c>
      <c r="J57" s="239"/>
      <c r="K57" s="239">
        <f>SUM(K58:K67)</f>
        <v>0</v>
      </c>
      <c r="L57" s="239"/>
      <c r="M57" s="239">
        <f>SUM(M58:M67)</f>
        <v>0</v>
      </c>
      <c r="N57" s="239"/>
      <c r="O57" s="239">
        <f>SUM(O58:O67)</f>
        <v>6.54</v>
      </c>
      <c r="P57" s="239"/>
      <c r="Q57" s="239">
        <f>SUM(Q58:Q67)</f>
        <v>0</v>
      </c>
      <c r="R57" s="239"/>
      <c r="S57" s="239"/>
      <c r="T57" s="239"/>
      <c r="U57" s="239"/>
      <c r="V57" s="239">
        <f>SUM(V58:V67)</f>
        <v>45.76</v>
      </c>
      <c r="W57" s="239"/>
      <c r="AG57" t="s">
        <v>177</v>
      </c>
    </row>
    <row r="58" spans="1:60" ht="22.5" outlineLevel="1" x14ac:dyDescent="0.2">
      <c r="A58" s="246">
        <v>17</v>
      </c>
      <c r="B58" s="247" t="s">
        <v>878</v>
      </c>
      <c r="C58" s="263" t="s">
        <v>879</v>
      </c>
      <c r="D58" s="248" t="s">
        <v>207</v>
      </c>
      <c r="E58" s="249">
        <v>37.6</v>
      </c>
      <c r="F58" s="250"/>
      <c r="G58" s="251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3.4620000000000005E-2</v>
      </c>
      <c r="O58" s="229">
        <f>ROUND(E58*N58,2)</f>
        <v>1.3</v>
      </c>
      <c r="P58" s="229">
        <v>0</v>
      </c>
      <c r="Q58" s="229">
        <f>ROUND(E58*P58,2)</f>
        <v>0</v>
      </c>
      <c r="R58" s="229"/>
      <c r="S58" s="229" t="s">
        <v>292</v>
      </c>
      <c r="T58" s="229" t="s">
        <v>277</v>
      </c>
      <c r="U58" s="229">
        <v>1.2170000000000001</v>
      </c>
      <c r="V58" s="229">
        <f>ROUND(E58*U58,2)</f>
        <v>45.76</v>
      </c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4" t="s">
        <v>880</v>
      </c>
      <c r="D59" s="231"/>
      <c r="E59" s="232">
        <v>10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4" t="s">
        <v>881</v>
      </c>
      <c r="D60" s="231"/>
      <c r="E60" s="232">
        <v>8.8000000000000007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4" t="s">
        <v>882</v>
      </c>
      <c r="D61" s="231"/>
      <c r="E61" s="232">
        <v>10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4" t="s">
        <v>881</v>
      </c>
      <c r="D62" s="231"/>
      <c r="E62" s="232">
        <v>8.8000000000000007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46">
        <v>18</v>
      </c>
      <c r="B63" s="247" t="s">
        <v>883</v>
      </c>
      <c r="C63" s="263" t="s">
        <v>884</v>
      </c>
      <c r="D63" s="248" t="s">
        <v>356</v>
      </c>
      <c r="E63" s="249">
        <v>38</v>
      </c>
      <c r="F63" s="250"/>
      <c r="G63" s="251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0.13800000000000001</v>
      </c>
      <c r="O63" s="229">
        <f>ROUND(E63*N63,2)</f>
        <v>5.24</v>
      </c>
      <c r="P63" s="229">
        <v>0</v>
      </c>
      <c r="Q63" s="229">
        <f>ROUND(E63*P63,2)</f>
        <v>0</v>
      </c>
      <c r="R63" s="229"/>
      <c r="S63" s="229" t="s">
        <v>292</v>
      </c>
      <c r="T63" s="229" t="s">
        <v>277</v>
      </c>
      <c r="U63" s="229">
        <v>0</v>
      </c>
      <c r="V63" s="229">
        <f>ROUND(E63*U63,2)</f>
        <v>0</v>
      </c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288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4" t="s">
        <v>885</v>
      </c>
      <c r="D64" s="231"/>
      <c r="E64" s="232">
        <v>10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4" t="s">
        <v>886</v>
      </c>
      <c r="D65" s="231"/>
      <c r="E65" s="232">
        <v>9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4" t="s">
        <v>887</v>
      </c>
      <c r="D66" s="231"/>
      <c r="E66" s="232">
        <v>10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886</v>
      </c>
      <c r="D67" s="231"/>
      <c r="E67" s="232">
        <v>9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40" t="s">
        <v>176</v>
      </c>
      <c r="B68" s="241" t="s">
        <v>74</v>
      </c>
      <c r="C68" s="262" t="s">
        <v>114</v>
      </c>
      <c r="D68" s="242"/>
      <c r="E68" s="243"/>
      <c r="F68" s="244"/>
      <c r="G68" s="245">
        <f>SUMIF(AG69:AG91,"&lt;&gt;NOR",G69:G91)</f>
        <v>0</v>
      </c>
      <c r="H68" s="239"/>
      <c r="I68" s="239">
        <f>SUM(I69:I91)</f>
        <v>0</v>
      </c>
      <c r="J68" s="239"/>
      <c r="K68" s="239">
        <f>SUM(K69:K91)</f>
        <v>0</v>
      </c>
      <c r="L68" s="239"/>
      <c r="M68" s="239">
        <f>SUM(M69:M91)</f>
        <v>0</v>
      </c>
      <c r="N68" s="239"/>
      <c r="O68" s="239">
        <f>SUM(O69:O91)</f>
        <v>171.29000000000002</v>
      </c>
      <c r="P68" s="239"/>
      <c r="Q68" s="239">
        <f>SUM(Q69:Q91)</f>
        <v>0</v>
      </c>
      <c r="R68" s="239"/>
      <c r="S68" s="239"/>
      <c r="T68" s="239"/>
      <c r="U68" s="239"/>
      <c r="V68" s="239">
        <f>SUM(V69:V91)</f>
        <v>190.57999999999998</v>
      </c>
      <c r="W68" s="239"/>
      <c r="AG68" t="s">
        <v>177</v>
      </c>
    </row>
    <row r="69" spans="1:60" ht="22.5" outlineLevel="1" x14ac:dyDescent="0.2">
      <c r="A69" s="246">
        <v>19</v>
      </c>
      <c r="B69" s="247" t="s">
        <v>888</v>
      </c>
      <c r="C69" s="263" t="s">
        <v>889</v>
      </c>
      <c r="D69" s="248" t="s">
        <v>180</v>
      </c>
      <c r="E69" s="249">
        <v>46.6</v>
      </c>
      <c r="F69" s="250"/>
      <c r="G69" s="251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0.20240000000000002</v>
      </c>
      <c r="O69" s="229">
        <f>ROUND(E69*N69,2)</f>
        <v>9.43</v>
      </c>
      <c r="P69" s="229">
        <v>0</v>
      </c>
      <c r="Q69" s="229">
        <f>ROUND(E69*P69,2)</f>
        <v>0</v>
      </c>
      <c r="R69" s="229"/>
      <c r="S69" s="229" t="s">
        <v>292</v>
      </c>
      <c r="T69" s="229" t="s">
        <v>277</v>
      </c>
      <c r="U69" s="229">
        <v>2.6000000000000002E-2</v>
      </c>
      <c r="V69" s="229">
        <f>ROUND(E69*U69,2)</f>
        <v>1.21</v>
      </c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27"/>
      <c r="B70" s="228"/>
      <c r="C70" s="264" t="s">
        <v>890</v>
      </c>
      <c r="D70" s="231"/>
      <c r="E70" s="232">
        <v>23.3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4" t="s">
        <v>891</v>
      </c>
      <c r="D71" s="231"/>
      <c r="E71" s="232">
        <v>23.3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6">
        <v>20</v>
      </c>
      <c r="B72" s="247" t="s">
        <v>300</v>
      </c>
      <c r="C72" s="263" t="s">
        <v>301</v>
      </c>
      <c r="D72" s="248" t="s">
        <v>180</v>
      </c>
      <c r="E72" s="249">
        <v>276.70000000000005</v>
      </c>
      <c r="F72" s="250"/>
      <c r="G72" s="251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0.378</v>
      </c>
      <c r="O72" s="229">
        <f>ROUND(E72*N72,2)</f>
        <v>104.59</v>
      </c>
      <c r="P72" s="229">
        <v>0</v>
      </c>
      <c r="Q72" s="229">
        <f>ROUND(E72*P72,2)</f>
        <v>0</v>
      </c>
      <c r="R72" s="229"/>
      <c r="S72" s="229" t="s">
        <v>292</v>
      </c>
      <c r="T72" s="229" t="s">
        <v>277</v>
      </c>
      <c r="U72" s="229">
        <v>2.6000000000000002E-2</v>
      </c>
      <c r="V72" s="229">
        <f>ROUND(E72*U72,2)</f>
        <v>7.19</v>
      </c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183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4" t="s">
        <v>892</v>
      </c>
      <c r="D73" s="231"/>
      <c r="E73" s="232">
        <v>237.10000000000002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27"/>
      <c r="B74" s="228"/>
      <c r="C74" s="264" t="s">
        <v>893</v>
      </c>
      <c r="D74" s="231"/>
      <c r="E74" s="232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4" t="s">
        <v>894</v>
      </c>
      <c r="D75" s="231"/>
      <c r="E75" s="232">
        <v>19.8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4" t="s">
        <v>895</v>
      </c>
      <c r="D76" s="231"/>
      <c r="E76" s="232">
        <v>19.8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6">
        <v>21</v>
      </c>
      <c r="B77" s="247" t="s">
        <v>326</v>
      </c>
      <c r="C77" s="263" t="s">
        <v>327</v>
      </c>
      <c r="D77" s="248" t="s">
        <v>180</v>
      </c>
      <c r="E77" s="249">
        <v>276.70000000000005</v>
      </c>
      <c r="F77" s="250"/>
      <c r="G77" s="251">
        <f>ROUND(E77*F77,2)</f>
        <v>0</v>
      </c>
      <c r="H77" s="230"/>
      <c r="I77" s="229">
        <f>ROUND(E77*H77,2)</f>
        <v>0</v>
      </c>
      <c r="J77" s="230"/>
      <c r="K77" s="229">
        <f>ROUND(E77*J77,2)</f>
        <v>0</v>
      </c>
      <c r="L77" s="229">
        <v>21</v>
      </c>
      <c r="M77" s="229">
        <f>G77*(1+L77/100)</f>
        <v>0</v>
      </c>
      <c r="N77" s="229">
        <v>7.3900000000000007E-2</v>
      </c>
      <c r="O77" s="229">
        <f>ROUND(E77*N77,2)</f>
        <v>20.45</v>
      </c>
      <c r="P77" s="229">
        <v>0</v>
      </c>
      <c r="Q77" s="229">
        <f>ROUND(E77*P77,2)</f>
        <v>0</v>
      </c>
      <c r="R77" s="229"/>
      <c r="S77" s="229" t="s">
        <v>292</v>
      </c>
      <c r="T77" s="229" t="s">
        <v>277</v>
      </c>
      <c r="U77" s="229">
        <v>0.45200000000000001</v>
      </c>
      <c r="V77" s="229">
        <f>ROUND(E77*U77,2)</f>
        <v>125.07</v>
      </c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183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4" t="s">
        <v>892</v>
      </c>
      <c r="D78" s="231"/>
      <c r="E78" s="232">
        <v>237.10000000000002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185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27"/>
      <c r="B79" s="228"/>
      <c r="C79" s="264" t="s">
        <v>893</v>
      </c>
      <c r="D79" s="231"/>
      <c r="E79" s="232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4" t="s">
        <v>894</v>
      </c>
      <c r="D80" s="231"/>
      <c r="E80" s="232">
        <v>19.8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4" t="s">
        <v>895</v>
      </c>
      <c r="D81" s="231"/>
      <c r="E81" s="232">
        <v>19.8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6">
        <v>22</v>
      </c>
      <c r="B82" s="247" t="s">
        <v>332</v>
      </c>
      <c r="C82" s="263" t="s">
        <v>333</v>
      </c>
      <c r="D82" s="248" t="s">
        <v>207</v>
      </c>
      <c r="E82" s="249">
        <v>139.30000000000001</v>
      </c>
      <c r="F82" s="250"/>
      <c r="G82" s="251">
        <f>ROUND(E82*F82,2)</f>
        <v>0</v>
      </c>
      <c r="H82" s="230"/>
      <c r="I82" s="229">
        <f>ROUND(E82*H82,2)</f>
        <v>0</v>
      </c>
      <c r="J82" s="230"/>
      <c r="K82" s="229">
        <f>ROUND(E82*J82,2)</f>
        <v>0</v>
      </c>
      <c r="L82" s="229">
        <v>21</v>
      </c>
      <c r="M82" s="229">
        <f>G82*(1+L82/100)</f>
        <v>0</v>
      </c>
      <c r="N82" s="229">
        <v>3.3000000000000005E-4</v>
      </c>
      <c r="O82" s="229">
        <f>ROUND(E82*N82,2)</f>
        <v>0.05</v>
      </c>
      <c r="P82" s="229">
        <v>0</v>
      </c>
      <c r="Q82" s="229">
        <f>ROUND(E82*P82,2)</f>
        <v>0</v>
      </c>
      <c r="R82" s="229"/>
      <c r="S82" s="229" t="s">
        <v>292</v>
      </c>
      <c r="T82" s="229" t="s">
        <v>277</v>
      </c>
      <c r="U82" s="229">
        <v>0.41000000000000003</v>
      </c>
      <c r="V82" s="229">
        <f>ROUND(E82*U82,2)</f>
        <v>57.11</v>
      </c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4" t="s">
        <v>896</v>
      </c>
      <c r="D83" s="231"/>
      <c r="E83" s="232">
        <v>118.5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7"/>
      <c r="B84" s="228"/>
      <c r="C84" s="264" t="s">
        <v>893</v>
      </c>
      <c r="D84" s="231"/>
      <c r="E84" s="232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4" t="s">
        <v>897</v>
      </c>
      <c r="D85" s="231"/>
      <c r="E85" s="232">
        <v>10.4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4" t="s">
        <v>898</v>
      </c>
      <c r="D86" s="231"/>
      <c r="E86" s="232">
        <v>10.4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6">
        <v>23</v>
      </c>
      <c r="B87" s="247" t="s">
        <v>340</v>
      </c>
      <c r="C87" s="263" t="s">
        <v>899</v>
      </c>
      <c r="D87" s="248" t="s">
        <v>180</v>
      </c>
      <c r="E87" s="249">
        <v>285.00100000000003</v>
      </c>
      <c r="F87" s="250"/>
      <c r="G87" s="251">
        <f>ROUND(E87*F87,2)</f>
        <v>0</v>
      </c>
      <c r="H87" s="230"/>
      <c r="I87" s="229">
        <f>ROUND(E87*H87,2)</f>
        <v>0</v>
      </c>
      <c r="J87" s="230"/>
      <c r="K87" s="229">
        <f>ROUND(E87*J87,2)</f>
        <v>0</v>
      </c>
      <c r="L87" s="229">
        <v>21</v>
      </c>
      <c r="M87" s="229">
        <f>G87*(1+L87/100)</f>
        <v>0</v>
      </c>
      <c r="N87" s="229">
        <v>0.129</v>
      </c>
      <c r="O87" s="229">
        <f>ROUND(E87*N87,2)</f>
        <v>36.770000000000003</v>
      </c>
      <c r="P87" s="229">
        <v>0</v>
      </c>
      <c r="Q87" s="229">
        <f>ROUND(E87*P87,2)</f>
        <v>0</v>
      </c>
      <c r="R87" s="229"/>
      <c r="S87" s="229" t="s">
        <v>292</v>
      </c>
      <c r="T87" s="229" t="s">
        <v>277</v>
      </c>
      <c r="U87" s="229">
        <v>0</v>
      </c>
      <c r="V87" s="229">
        <f>ROUND(E87*U87,2)</f>
        <v>0</v>
      </c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288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27"/>
      <c r="B88" s="228"/>
      <c r="C88" s="264" t="s">
        <v>900</v>
      </c>
      <c r="D88" s="231"/>
      <c r="E88" s="232">
        <v>237.10000000000002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27"/>
      <c r="B89" s="228"/>
      <c r="C89" s="264" t="s">
        <v>901</v>
      </c>
      <c r="D89" s="231"/>
      <c r="E89" s="232">
        <v>19.8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27"/>
      <c r="B90" s="228"/>
      <c r="C90" s="264" t="s">
        <v>902</v>
      </c>
      <c r="D90" s="231"/>
      <c r="E90" s="232">
        <v>19.8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70" t="s">
        <v>498</v>
      </c>
      <c r="D91" s="237"/>
      <c r="E91" s="238">
        <v>8.3000000000000007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4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40" t="s">
        <v>176</v>
      </c>
      <c r="B92" s="241" t="s">
        <v>119</v>
      </c>
      <c r="C92" s="262" t="s">
        <v>121</v>
      </c>
      <c r="D92" s="242"/>
      <c r="E92" s="243"/>
      <c r="F92" s="244"/>
      <c r="G92" s="245">
        <f>SUMIF(AG93:AG94,"&lt;&gt;NOR",G93:G94)</f>
        <v>0</v>
      </c>
      <c r="H92" s="239"/>
      <c r="I92" s="239">
        <f>SUM(I93:I94)</f>
        <v>0</v>
      </c>
      <c r="J92" s="239"/>
      <c r="K92" s="239">
        <f>SUM(K93:K94)</f>
        <v>0</v>
      </c>
      <c r="L92" s="239"/>
      <c r="M92" s="239">
        <f>SUM(M93:M94)</f>
        <v>0</v>
      </c>
      <c r="N92" s="239"/>
      <c r="O92" s="239">
        <f>SUM(O93:O94)</f>
        <v>20.8</v>
      </c>
      <c r="P92" s="239"/>
      <c r="Q92" s="239">
        <f>SUM(Q93:Q94)</f>
        <v>0</v>
      </c>
      <c r="R92" s="239"/>
      <c r="S92" s="239"/>
      <c r="T92" s="239"/>
      <c r="U92" s="239"/>
      <c r="V92" s="239">
        <f>SUM(V93:V94)</f>
        <v>28.78</v>
      </c>
      <c r="W92" s="239"/>
      <c r="AG92" t="s">
        <v>177</v>
      </c>
    </row>
    <row r="93" spans="1:60" ht="45" outlineLevel="1" x14ac:dyDescent="0.2">
      <c r="A93" s="246">
        <v>24</v>
      </c>
      <c r="B93" s="247" t="s">
        <v>903</v>
      </c>
      <c r="C93" s="263" t="s">
        <v>904</v>
      </c>
      <c r="D93" s="248" t="s">
        <v>207</v>
      </c>
      <c r="E93" s="249">
        <v>85.4</v>
      </c>
      <c r="F93" s="250"/>
      <c r="G93" s="251">
        <f>ROUND(E93*F93,2)</f>
        <v>0</v>
      </c>
      <c r="H93" s="230"/>
      <c r="I93" s="229">
        <f>ROUND(E93*H93,2)</f>
        <v>0</v>
      </c>
      <c r="J93" s="230"/>
      <c r="K93" s="229">
        <f>ROUND(E93*J93,2)</f>
        <v>0</v>
      </c>
      <c r="L93" s="229">
        <v>21</v>
      </c>
      <c r="M93" s="229">
        <f>G93*(1+L93/100)</f>
        <v>0</v>
      </c>
      <c r="N93" s="229">
        <v>0.24358000000000002</v>
      </c>
      <c r="O93" s="229">
        <f>ROUND(E93*N93,2)</f>
        <v>20.8</v>
      </c>
      <c r="P93" s="229">
        <v>0</v>
      </c>
      <c r="Q93" s="229">
        <f>ROUND(E93*P93,2)</f>
        <v>0</v>
      </c>
      <c r="R93" s="229"/>
      <c r="S93" s="229" t="s">
        <v>292</v>
      </c>
      <c r="T93" s="229" t="s">
        <v>277</v>
      </c>
      <c r="U93" s="229">
        <v>0.33704000000000001</v>
      </c>
      <c r="V93" s="229">
        <f>ROUND(E93*U93,2)</f>
        <v>28.78</v>
      </c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7"/>
      <c r="B94" s="228"/>
      <c r="C94" s="264" t="s">
        <v>905</v>
      </c>
      <c r="D94" s="231"/>
      <c r="E94" s="232">
        <v>85.4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40" t="s">
        <v>176</v>
      </c>
      <c r="B95" s="241" t="s">
        <v>124</v>
      </c>
      <c r="C95" s="262" t="s">
        <v>125</v>
      </c>
      <c r="D95" s="242"/>
      <c r="E95" s="243"/>
      <c r="F95" s="244"/>
      <c r="G95" s="245">
        <f>SUMIF(AG96:AG108,"&lt;&gt;NOR",G96:G108)</f>
        <v>0</v>
      </c>
      <c r="H95" s="239"/>
      <c r="I95" s="239">
        <f>SUM(I96:I108)</f>
        <v>0</v>
      </c>
      <c r="J95" s="239"/>
      <c r="K95" s="239">
        <f>SUM(K96:K108)</f>
        <v>0</v>
      </c>
      <c r="L95" s="239"/>
      <c r="M95" s="239">
        <f>SUM(M96:M108)</f>
        <v>0</v>
      </c>
      <c r="N95" s="239"/>
      <c r="O95" s="239">
        <f>SUM(O96:O108)</f>
        <v>0.01</v>
      </c>
      <c r="P95" s="239"/>
      <c r="Q95" s="239">
        <f>SUM(Q96:Q108)</f>
        <v>25.130000000000003</v>
      </c>
      <c r="R95" s="239"/>
      <c r="S95" s="239"/>
      <c r="T95" s="239"/>
      <c r="U95" s="239"/>
      <c r="V95" s="239">
        <f>SUM(V96:V108)</f>
        <v>81.22999999999999</v>
      </c>
      <c r="W95" s="239"/>
      <c r="AG95" t="s">
        <v>177</v>
      </c>
    </row>
    <row r="96" spans="1:60" ht="22.5" outlineLevel="1" x14ac:dyDescent="0.2">
      <c r="A96" s="246">
        <v>25</v>
      </c>
      <c r="B96" s="247" t="s">
        <v>906</v>
      </c>
      <c r="C96" s="263" t="s">
        <v>907</v>
      </c>
      <c r="D96" s="248" t="s">
        <v>214</v>
      </c>
      <c r="E96" s="249">
        <v>8.1000000000000014</v>
      </c>
      <c r="F96" s="250"/>
      <c r="G96" s="251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1.1200000000000001E-3</v>
      </c>
      <c r="O96" s="229">
        <f>ROUND(E96*N96,2)</f>
        <v>0.01</v>
      </c>
      <c r="P96" s="229">
        <v>2.5</v>
      </c>
      <c r="Q96" s="229">
        <f>ROUND(E96*P96,2)</f>
        <v>20.25</v>
      </c>
      <c r="R96" s="229"/>
      <c r="S96" s="229" t="s">
        <v>292</v>
      </c>
      <c r="T96" s="229" t="s">
        <v>277</v>
      </c>
      <c r="U96" s="229">
        <v>2.6050000000000004</v>
      </c>
      <c r="V96" s="229">
        <f>ROUND(E96*U96,2)</f>
        <v>21.1</v>
      </c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/>
      <c r="B97" s="228"/>
      <c r="C97" s="264" t="s">
        <v>908</v>
      </c>
      <c r="D97" s="231"/>
      <c r="E97" s="232">
        <v>4.0500000000000007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64" t="s">
        <v>909</v>
      </c>
      <c r="D98" s="231"/>
      <c r="E98" s="232">
        <v>4.0500000000000007</v>
      </c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6">
        <v>26</v>
      </c>
      <c r="B99" s="247" t="s">
        <v>910</v>
      </c>
      <c r="C99" s="263" t="s">
        <v>911</v>
      </c>
      <c r="D99" s="248" t="s">
        <v>207</v>
      </c>
      <c r="E99" s="249">
        <v>37.6</v>
      </c>
      <c r="F99" s="250"/>
      <c r="G99" s="251">
        <f>ROUND(E99*F99,2)</f>
        <v>0</v>
      </c>
      <c r="H99" s="230"/>
      <c r="I99" s="229">
        <f>ROUND(E99*H99,2)</f>
        <v>0</v>
      </c>
      <c r="J99" s="230"/>
      <c r="K99" s="229">
        <f>ROUND(E99*J99,2)</f>
        <v>0</v>
      </c>
      <c r="L99" s="229">
        <v>21</v>
      </c>
      <c r="M99" s="229">
        <f>G99*(1+L99/100)</f>
        <v>0</v>
      </c>
      <c r="N99" s="229">
        <v>0</v>
      </c>
      <c r="O99" s="229">
        <f>ROUND(E99*N99,2)</f>
        <v>0</v>
      </c>
      <c r="P99" s="229">
        <v>0.112</v>
      </c>
      <c r="Q99" s="229">
        <f>ROUND(E99*P99,2)</f>
        <v>4.21</v>
      </c>
      <c r="R99" s="229"/>
      <c r="S99" s="229" t="s">
        <v>292</v>
      </c>
      <c r="T99" s="229" t="s">
        <v>277</v>
      </c>
      <c r="U99" s="229">
        <v>0.28500000000000003</v>
      </c>
      <c r="V99" s="229">
        <f>ROUND(E99*U99,2)</f>
        <v>10.72</v>
      </c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64" t="s">
        <v>912</v>
      </c>
      <c r="D100" s="231"/>
      <c r="E100" s="232">
        <v>18.8</v>
      </c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27"/>
      <c r="B101" s="228"/>
      <c r="C101" s="264" t="s">
        <v>913</v>
      </c>
      <c r="D101" s="231"/>
      <c r="E101" s="232">
        <v>18.8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6">
        <v>27</v>
      </c>
      <c r="B102" s="247" t="s">
        <v>914</v>
      </c>
      <c r="C102" s="263" t="s">
        <v>915</v>
      </c>
      <c r="D102" s="248" t="s">
        <v>207</v>
      </c>
      <c r="E102" s="249">
        <v>18</v>
      </c>
      <c r="F102" s="250"/>
      <c r="G102" s="251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0</v>
      </c>
      <c r="O102" s="229">
        <f>ROUND(E102*N102,2)</f>
        <v>0</v>
      </c>
      <c r="P102" s="229">
        <v>3.7000000000000005E-2</v>
      </c>
      <c r="Q102" s="229">
        <f>ROUND(E102*P102,2)</f>
        <v>0.67</v>
      </c>
      <c r="R102" s="229"/>
      <c r="S102" s="229" t="s">
        <v>292</v>
      </c>
      <c r="T102" s="229" t="s">
        <v>277</v>
      </c>
      <c r="U102" s="229">
        <v>0.55000000000000004</v>
      </c>
      <c r="V102" s="229">
        <f>ROUND(E102*U102,2)</f>
        <v>9.9</v>
      </c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/>
      <c r="B103" s="228"/>
      <c r="C103" s="264" t="s">
        <v>916</v>
      </c>
      <c r="D103" s="231"/>
      <c r="E103" s="232">
        <v>9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/>
      <c r="B104" s="228"/>
      <c r="C104" s="264" t="s">
        <v>917</v>
      </c>
      <c r="D104" s="231"/>
      <c r="E104" s="232">
        <v>9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46">
        <v>28</v>
      </c>
      <c r="B105" s="247" t="s">
        <v>396</v>
      </c>
      <c r="C105" s="263" t="s">
        <v>397</v>
      </c>
      <c r="D105" s="248" t="s">
        <v>207</v>
      </c>
      <c r="E105" s="249">
        <v>85.4</v>
      </c>
      <c r="F105" s="250"/>
      <c r="G105" s="251">
        <f>ROUND(E105*F105,2)</f>
        <v>0</v>
      </c>
      <c r="H105" s="230"/>
      <c r="I105" s="229">
        <f>ROUND(E105*H105,2)</f>
        <v>0</v>
      </c>
      <c r="J105" s="230"/>
      <c r="K105" s="229">
        <f>ROUND(E105*J105,2)</f>
        <v>0</v>
      </c>
      <c r="L105" s="229">
        <v>21</v>
      </c>
      <c r="M105" s="229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29"/>
      <c r="S105" s="229" t="s">
        <v>292</v>
      </c>
      <c r="T105" s="229" t="s">
        <v>277</v>
      </c>
      <c r="U105" s="229">
        <v>9.0000000000000011E-2</v>
      </c>
      <c r="V105" s="229">
        <f>ROUND(E105*U105,2)</f>
        <v>7.69</v>
      </c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64" t="s">
        <v>918</v>
      </c>
      <c r="D106" s="231"/>
      <c r="E106" s="232">
        <v>85.4</v>
      </c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33.75" outlineLevel="1" x14ac:dyDescent="0.2">
      <c r="A107" s="246">
        <v>29</v>
      </c>
      <c r="B107" s="247" t="s">
        <v>919</v>
      </c>
      <c r="C107" s="263" t="s">
        <v>920</v>
      </c>
      <c r="D107" s="248" t="s">
        <v>180</v>
      </c>
      <c r="E107" s="249">
        <v>276.70000000000005</v>
      </c>
      <c r="F107" s="250"/>
      <c r="G107" s="251">
        <f>ROUND(E107*F107,2)</f>
        <v>0</v>
      </c>
      <c r="H107" s="230"/>
      <c r="I107" s="229">
        <f>ROUND(E107*H107,2)</f>
        <v>0</v>
      </c>
      <c r="J107" s="230"/>
      <c r="K107" s="229">
        <f>ROUND(E107*J107,2)</f>
        <v>0</v>
      </c>
      <c r="L107" s="229">
        <v>21</v>
      </c>
      <c r="M107" s="229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29"/>
      <c r="S107" s="229" t="s">
        <v>292</v>
      </c>
      <c r="T107" s="229" t="s">
        <v>277</v>
      </c>
      <c r="U107" s="229">
        <v>0.115</v>
      </c>
      <c r="V107" s="229">
        <f>ROUND(E107*U107,2)</f>
        <v>31.82</v>
      </c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4" t="s">
        <v>921</v>
      </c>
      <c r="D108" s="231"/>
      <c r="E108" s="232">
        <v>276.70000000000005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40" t="s">
        <v>176</v>
      </c>
      <c r="B109" s="241" t="s">
        <v>126</v>
      </c>
      <c r="C109" s="262" t="s">
        <v>127</v>
      </c>
      <c r="D109" s="242"/>
      <c r="E109" s="243"/>
      <c r="F109" s="244"/>
      <c r="G109" s="245">
        <f>SUMIF(AG110:AG113,"&lt;&gt;NOR",G110:G113)</f>
        <v>0</v>
      </c>
      <c r="H109" s="239"/>
      <c r="I109" s="239">
        <f>SUM(I110:I113)</f>
        <v>0</v>
      </c>
      <c r="J109" s="239"/>
      <c r="K109" s="239">
        <f>SUM(K110:K113)</f>
        <v>0</v>
      </c>
      <c r="L109" s="239"/>
      <c r="M109" s="239">
        <f>SUM(M110:M113)</f>
        <v>0</v>
      </c>
      <c r="N109" s="239"/>
      <c r="O109" s="239">
        <f>SUM(O110:O113)</f>
        <v>0</v>
      </c>
      <c r="P109" s="239"/>
      <c r="Q109" s="239">
        <f>SUM(Q110:Q113)</f>
        <v>0</v>
      </c>
      <c r="R109" s="239"/>
      <c r="S109" s="239"/>
      <c r="T109" s="239"/>
      <c r="U109" s="239"/>
      <c r="V109" s="239">
        <f>SUM(V110:V113)</f>
        <v>94.98</v>
      </c>
      <c r="W109" s="239"/>
      <c r="AG109" t="s">
        <v>177</v>
      </c>
    </row>
    <row r="110" spans="1:60" ht="22.5" outlineLevel="1" x14ac:dyDescent="0.2">
      <c r="A110" s="246">
        <v>30</v>
      </c>
      <c r="B110" s="247" t="s">
        <v>402</v>
      </c>
      <c r="C110" s="263" t="s">
        <v>403</v>
      </c>
      <c r="D110" s="248" t="s">
        <v>404</v>
      </c>
      <c r="E110" s="249">
        <v>243.54498000000001</v>
      </c>
      <c r="F110" s="250"/>
      <c r="G110" s="251">
        <f>ROUND(E110*F110,2)</f>
        <v>0</v>
      </c>
      <c r="H110" s="230"/>
      <c r="I110" s="229">
        <f>ROUND(E110*H110,2)</f>
        <v>0</v>
      </c>
      <c r="J110" s="230"/>
      <c r="K110" s="229">
        <f>ROUND(E110*J110,2)</f>
        <v>0</v>
      </c>
      <c r="L110" s="229">
        <v>21</v>
      </c>
      <c r="M110" s="229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29"/>
      <c r="S110" s="229" t="s">
        <v>292</v>
      </c>
      <c r="T110" s="229" t="s">
        <v>277</v>
      </c>
      <c r="U110" s="229">
        <v>0.39</v>
      </c>
      <c r="V110" s="229">
        <f>ROUND(E110*U110,2)</f>
        <v>94.98</v>
      </c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922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64" t="s">
        <v>415</v>
      </c>
      <c r="D111" s="231"/>
      <c r="E111" s="232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4" t="s">
        <v>923</v>
      </c>
      <c r="D112" s="231"/>
      <c r="E112" s="232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4" t="s">
        <v>924</v>
      </c>
      <c r="D113" s="231"/>
      <c r="E113" s="232">
        <v>243.54000000000002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40" t="s">
        <v>176</v>
      </c>
      <c r="B114" s="241" t="s">
        <v>138</v>
      </c>
      <c r="C114" s="262" t="s">
        <v>139</v>
      </c>
      <c r="D114" s="242"/>
      <c r="E114" s="243"/>
      <c r="F114" s="244"/>
      <c r="G114" s="245">
        <f>SUMIF(AG115:AG121,"&lt;&gt;NOR",G115:G121)</f>
        <v>0</v>
      </c>
      <c r="H114" s="239"/>
      <c r="I114" s="239">
        <f>SUM(I115:I121)</f>
        <v>0</v>
      </c>
      <c r="J114" s="239"/>
      <c r="K114" s="239">
        <f>SUM(K115:K121)</f>
        <v>0</v>
      </c>
      <c r="L114" s="239"/>
      <c r="M114" s="239">
        <f>SUM(M115:M121)</f>
        <v>0</v>
      </c>
      <c r="N114" s="239"/>
      <c r="O114" s="239">
        <f>SUM(O115:O121)</f>
        <v>0.2</v>
      </c>
      <c r="P114" s="239"/>
      <c r="Q114" s="239">
        <f>SUM(Q115:Q121)</f>
        <v>0</v>
      </c>
      <c r="R114" s="239"/>
      <c r="S114" s="239"/>
      <c r="T114" s="239"/>
      <c r="U114" s="239"/>
      <c r="V114" s="239">
        <f>SUM(V115:V121)</f>
        <v>0.67</v>
      </c>
      <c r="W114" s="239"/>
      <c r="AG114" t="s">
        <v>177</v>
      </c>
    </row>
    <row r="115" spans="1:60" outlineLevel="1" x14ac:dyDescent="0.2">
      <c r="A115" s="246">
        <v>31</v>
      </c>
      <c r="B115" s="247" t="s">
        <v>925</v>
      </c>
      <c r="C115" s="263" t="s">
        <v>926</v>
      </c>
      <c r="D115" s="248" t="s">
        <v>377</v>
      </c>
      <c r="E115" s="249">
        <v>2</v>
      </c>
      <c r="F115" s="250"/>
      <c r="G115" s="251">
        <f>ROUND(E115*F115,2)</f>
        <v>0</v>
      </c>
      <c r="H115" s="230"/>
      <c r="I115" s="229">
        <f>ROUND(E115*H115,2)</f>
        <v>0</v>
      </c>
      <c r="J115" s="230"/>
      <c r="K115" s="229">
        <f>ROUND(E115*J115,2)</f>
        <v>0</v>
      </c>
      <c r="L115" s="229">
        <v>21</v>
      </c>
      <c r="M115" s="229">
        <f>G115*(1+L115/100)</f>
        <v>0</v>
      </c>
      <c r="N115" s="229">
        <v>0.1</v>
      </c>
      <c r="O115" s="229">
        <f>ROUND(E115*N115,2)</f>
        <v>0.2</v>
      </c>
      <c r="P115" s="229">
        <v>0</v>
      </c>
      <c r="Q115" s="229">
        <f>ROUND(E115*P115,2)</f>
        <v>0</v>
      </c>
      <c r="R115" s="229"/>
      <c r="S115" s="229" t="s">
        <v>292</v>
      </c>
      <c r="T115" s="229" t="s">
        <v>277</v>
      </c>
      <c r="U115" s="229">
        <v>0</v>
      </c>
      <c r="V115" s="229">
        <f>ROUND(E115*U115,2)</f>
        <v>0</v>
      </c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64" t="s">
        <v>927</v>
      </c>
      <c r="D116" s="231"/>
      <c r="E116" s="232">
        <v>1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4" t="s">
        <v>928</v>
      </c>
      <c r="D117" s="231"/>
      <c r="E117" s="232">
        <v>1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6">
        <v>32</v>
      </c>
      <c r="B118" s="247" t="s">
        <v>929</v>
      </c>
      <c r="C118" s="263" t="s">
        <v>930</v>
      </c>
      <c r="D118" s="248" t="s">
        <v>404</v>
      </c>
      <c r="E118" s="249">
        <v>0.2</v>
      </c>
      <c r="F118" s="250"/>
      <c r="G118" s="251">
        <f>ROUND(E118*F118,2)</f>
        <v>0</v>
      </c>
      <c r="H118" s="230"/>
      <c r="I118" s="229">
        <f>ROUND(E118*H118,2)</f>
        <v>0</v>
      </c>
      <c r="J118" s="230"/>
      <c r="K118" s="229">
        <f>ROUND(E118*J118,2)</f>
        <v>0</v>
      </c>
      <c r="L118" s="229">
        <v>21</v>
      </c>
      <c r="M118" s="229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29"/>
      <c r="S118" s="229" t="s">
        <v>292</v>
      </c>
      <c r="T118" s="229" t="s">
        <v>277</v>
      </c>
      <c r="U118" s="229">
        <v>3.3270000000000004</v>
      </c>
      <c r="V118" s="229">
        <f>ROUND(E118*U118,2)</f>
        <v>0.67</v>
      </c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414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4" t="s">
        <v>415</v>
      </c>
      <c r="D119" s="231"/>
      <c r="E119" s="232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64" t="s">
        <v>931</v>
      </c>
      <c r="D120" s="231"/>
      <c r="E120" s="232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4" t="s">
        <v>932</v>
      </c>
      <c r="D121" s="231"/>
      <c r="E121" s="232">
        <v>0.2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40" t="s">
        <v>176</v>
      </c>
      <c r="B122" s="241" t="s">
        <v>147</v>
      </c>
      <c r="C122" s="262" t="s">
        <v>148</v>
      </c>
      <c r="D122" s="242"/>
      <c r="E122" s="243"/>
      <c r="F122" s="244"/>
      <c r="G122" s="245">
        <f>SUMIF(AG123:AG134,"&lt;&gt;NOR",G123:G134)</f>
        <v>0</v>
      </c>
      <c r="H122" s="239"/>
      <c r="I122" s="239">
        <f>SUM(I123:I134)</f>
        <v>0</v>
      </c>
      <c r="J122" s="239"/>
      <c r="K122" s="239">
        <f>SUM(K123:K134)</f>
        <v>0</v>
      </c>
      <c r="L122" s="239"/>
      <c r="M122" s="239">
        <f>SUM(M123:M134)</f>
        <v>0</v>
      </c>
      <c r="N122" s="239"/>
      <c r="O122" s="239">
        <f>SUM(O123:O134)</f>
        <v>0</v>
      </c>
      <c r="P122" s="239"/>
      <c r="Q122" s="239">
        <f>SUM(Q123:Q134)</f>
        <v>0</v>
      </c>
      <c r="R122" s="239"/>
      <c r="S122" s="239"/>
      <c r="T122" s="239"/>
      <c r="U122" s="239"/>
      <c r="V122" s="239">
        <f>SUM(V123:V134)</f>
        <v>2.02</v>
      </c>
      <c r="W122" s="239"/>
      <c r="AG122" t="s">
        <v>177</v>
      </c>
    </row>
    <row r="123" spans="1:60" outlineLevel="1" x14ac:dyDescent="0.2">
      <c r="A123" s="246">
        <v>33</v>
      </c>
      <c r="B123" s="247" t="s">
        <v>418</v>
      </c>
      <c r="C123" s="263" t="s">
        <v>419</v>
      </c>
      <c r="D123" s="248" t="s">
        <v>404</v>
      </c>
      <c r="E123" s="249">
        <v>202.07240000000002</v>
      </c>
      <c r="F123" s="250"/>
      <c r="G123" s="251">
        <f>ROUND(E123*F123,2)</f>
        <v>0</v>
      </c>
      <c r="H123" s="230"/>
      <c r="I123" s="229">
        <f>ROUND(E123*H123,2)</f>
        <v>0</v>
      </c>
      <c r="J123" s="230"/>
      <c r="K123" s="229">
        <f>ROUND(E123*J123,2)</f>
        <v>0</v>
      </c>
      <c r="L123" s="229">
        <v>21</v>
      </c>
      <c r="M123" s="229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29"/>
      <c r="S123" s="229" t="s">
        <v>292</v>
      </c>
      <c r="T123" s="229" t="s">
        <v>277</v>
      </c>
      <c r="U123" s="229">
        <v>0</v>
      </c>
      <c r="V123" s="229">
        <f>ROUND(E123*U123,2)</f>
        <v>0</v>
      </c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27"/>
      <c r="B124" s="228"/>
      <c r="C124" s="265" t="s">
        <v>420</v>
      </c>
      <c r="D124" s="252"/>
      <c r="E124" s="252"/>
      <c r="F124" s="252"/>
      <c r="G124" s="252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219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54" t="str">
        <f>C124</f>
        <v>Uložení na skládce vytěženého materiálu BKOM a.s. předepsaným způsobem nebo uložení a poplatek na nejbližší řízené skládce.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4" t="s">
        <v>933</v>
      </c>
      <c r="D125" s="231"/>
      <c r="E125" s="232">
        <v>202.07240000000002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6">
        <v>34</v>
      </c>
      <c r="B126" s="247" t="s">
        <v>428</v>
      </c>
      <c r="C126" s="263" t="s">
        <v>429</v>
      </c>
      <c r="D126" s="248" t="s">
        <v>404</v>
      </c>
      <c r="E126" s="249">
        <v>202.07240000000002</v>
      </c>
      <c r="F126" s="250"/>
      <c r="G126" s="251">
        <f>ROUND(E126*F126,2)</f>
        <v>0</v>
      </c>
      <c r="H126" s="230"/>
      <c r="I126" s="229">
        <f>ROUND(E126*H126,2)</f>
        <v>0</v>
      </c>
      <c r="J126" s="230"/>
      <c r="K126" s="229">
        <f>ROUND(E126*J126,2)</f>
        <v>0</v>
      </c>
      <c r="L126" s="229">
        <v>21</v>
      </c>
      <c r="M126" s="229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29"/>
      <c r="S126" s="229" t="s">
        <v>181</v>
      </c>
      <c r="T126" s="229" t="s">
        <v>182</v>
      </c>
      <c r="U126" s="229">
        <v>0.01</v>
      </c>
      <c r="V126" s="229">
        <f>ROUND(E126*U126,2)</f>
        <v>2.02</v>
      </c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430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65" t="s">
        <v>245</v>
      </c>
      <c r="D127" s="252"/>
      <c r="E127" s="252"/>
      <c r="F127" s="252"/>
      <c r="G127" s="252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219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27"/>
      <c r="B128" s="228"/>
      <c r="C128" s="264" t="s">
        <v>431</v>
      </c>
      <c r="D128" s="231"/>
      <c r="E128" s="232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64" t="s">
        <v>934</v>
      </c>
      <c r="D129" s="231"/>
      <c r="E129" s="232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64" t="s">
        <v>935</v>
      </c>
      <c r="D130" s="231"/>
      <c r="E130" s="232">
        <v>202.07240000000002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6">
        <v>35</v>
      </c>
      <c r="B131" s="247" t="s">
        <v>434</v>
      </c>
      <c r="C131" s="263" t="s">
        <v>435</v>
      </c>
      <c r="D131" s="248" t="s">
        <v>404</v>
      </c>
      <c r="E131" s="249">
        <v>2829.0136000000002</v>
      </c>
      <c r="F131" s="250"/>
      <c r="G131" s="251">
        <f>ROUND(E131*F131,2)</f>
        <v>0</v>
      </c>
      <c r="H131" s="230"/>
      <c r="I131" s="229">
        <f>ROUND(E131*H131,2)</f>
        <v>0</v>
      </c>
      <c r="J131" s="230"/>
      <c r="K131" s="229">
        <f>ROUND(E131*J131,2)</f>
        <v>0</v>
      </c>
      <c r="L131" s="229">
        <v>21</v>
      </c>
      <c r="M131" s="229">
        <f>G131*(1+L131/100)</f>
        <v>0</v>
      </c>
      <c r="N131" s="229">
        <v>0</v>
      </c>
      <c r="O131" s="229">
        <f>ROUND(E131*N131,2)</f>
        <v>0</v>
      </c>
      <c r="P131" s="229">
        <v>0</v>
      </c>
      <c r="Q131" s="229">
        <f>ROUND(E131*P131,2)</f>
        <v>0</v>
      </c>
      <c r="R131" s="229"/>
      <c r="S131" s="229" t="s">
        <v>181</v>
      </c>
      <c r="T131" s="229" t="s">
        <v>182</v>
      </c>
      <c r="U131" s="229">
        <v>0</v>
      </c>
      <c r="V131" s="229">
        <f>ROUND(E131*U131,2)</f>
        <v>0</v>
      </c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430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27"/>
      <c r="B132" s="228"/>
      <c r="C132" s="264" t="s">
        <v>431</v>
      </c>
      <c r="D132" s="231"/>
      <c r="E132" s="232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4" t="s">
        <v>934</v>
      </c>
      <c r="D133" s="231"/>
      <c r="E133" s="232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64" t="s">
        <v>936</v>
      </c>
      <c r="D134" s="231"/>
      <c r="E134" s="232">
        <v>2829.0136000000002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5"/>
      <c r="B135" s="6"/>
      <c r="C135" s="272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AE135">
        <v>15</v>
      </c>
      <c r="AF135">
        <v>21</v>
      </c>
    </row>
    <row r="136" spans="1:60" x14ac:dyDescent="0.2">
      <c r="A136" s="213"/>
      <c r="B136" s="214" t="s">
        <v>31</v>
      </c>
      <c r="C136" s="273"/>
      <c r="D136" s="215"/>
      <c r="E136" s="216"/>
      <c r="F136" s="216"/>
      <c r="G136" s="261">
        <f>G8+G30+G44+G57+G68+G92+G95+G109+G114+G122</f>
        <v>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E136">
        <f>SUMIF(L7:L134,AE135,G7:G134)</f>
        <v>0</v>
      </c>
      <c r="AF136">
        <f>SUMIF(L7:L134,AF135,G7:G134)</f>
        <v>0</v>
      </c>
      <c r="AG136" t="s">
        <v>437</v>
      </c>
    </row>
    <row r="137" spans="1:60" x14ac:dyDescent="0.2">
      <c r="A137" s="5"/>
      <c r="B137" s="6"/>
      <c r="C137" s="272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60" x14ac:dyDescent="0.2">
      <c r="A138" s="5"/>
      <c r="B138" s="6"/>
      <c r="C138" s="272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">
      <c r="A139" s="217" t="s">
        <v>438</v>
      </c>
      <c r="B139" s="217"/>
      <c r="C139" s="274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 x14ac:dyDescent="0.2">
      <c r="A140" s="218"/>
      <c r="B140" s="219"/>
      <c r="C140" s="275"/>
      <c r="D140" s="219"/>
      <c r="E140" s="219"/>
      <c r="F140" s="219"/>
      <c r="G140" s="22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AG140" t="s">
        <v>439</v>
      </c>
    </row>
    <row r="141" spans="1:60" x14ac:dyDescent="0.2">
      <c r="A141" s="221"/>
      <c r="B141" s="222"/>
      <c r="C141" s="276"/>
      <c r="D141" s="222"/>
      <c r="E141" s="222"/>
      <c r="F141" s="222"/>
      <c r="G141" s="22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 x14ac:dyDescent="0.2">
      <c r="A142" s="221"/>
      <c r="B142" s="222"/>
      <c r="C142" s="276"/>
      <c r="D142" s="222"/>
      <c r="E142" s="222"/>
      <c r="F142" s="222"/>
      <c r="G142" s="22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60" x14ac:dyDescent="0.2">
      <c r="A143" s="221"/>
      <c r="B143" s="222"/>
      <c r="C143" s="276"/>
      <c r="D143" s="222"/>
      <c r="E143" s="222"/>
      <c r="F143" s="222"/>
      <c r="G143" s="22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 x14ac:dyDescent="0.2">
      <c r="A144" s="224"/>
      <c r="B144" s="225"/>
      <c r="C144" s="277"/>
      <c r="D144" s="225"/>
      <c r="E144" s="225"/>
      <c r="F144" s="225"/>
      <c r="G144" s="22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 x14ac:dyDescent="0.2">
      <c r="A145" s="5"/>
      <c r="B145" s="6"/>
      <c r="C145" s="272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 x14ac:dyDescent="0.2">
      <c r="C146" s="278"/>
      <c r="D146" s="194"/>
      <c r="AG146" t="s">
        <v>440</v>
      </c>
    </row>
    <row r="147" spans="1:33" x14ac:dyDescent="0.2">
      <c r="D147" s="194"/>
    </row>
    <row r="148" spans="1:33" x14ac:dyDescent="0.2">
      <c r="D148" s="194"/>
    </row>
    <row r="149" spans="1:33" x14ac:dyDescent="0.2">
      <c r="D149" s="194"/>
    </row>
    <row r="150" spans="1:33" x14ac:dyDescent="0.2">
      <c r="D150" s="194"/>
    </row>
    <row r="151" spans="1:33" x14ac:dyDescent="0.2">
      <c r="D151" s="194"/>
    </row>
    <row r="152" spans="1:33" x14ac:dyDescent="0.2">
      <c r="D152" s="194"/>
    </row>
    <row r="153" spans="1:33" x14ac:dyDescent="0.2">
      <c r="D153" s="194"/>
    </row>
    <row r="154" spans="1:33" x14ac:dyDescent="0.2">
      <c r="D154" s="194"/>
    </row>
    <row r="155" spans="1:33" x14ac:dyDescent="0.2">
      <c r="D155" s="194"/>
    </row>
    <row r="156" spans="1:33" x14ac:dyDescent="0.2">
      <c r="D156" s="194"/>
    </row>
    <row r="157" spans="1:33" x14ac:dyDescent="0.2">
      <c r="D157" s="194"/>
    </row>
    <row r="158" spans="1:33" x14ac:dyDescent="0.2">
      <c r="D158" s="194"/>
    </row>
    <row r="159" spans="1:33" x14ac:dyDescent="0.2">
      <c r="D159" s="194"/>
    </row>
    <row r="160" spans="1:33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2">
    <mergeCell ref="C124:G124"/>
    <mergeCell ref="C127:G127"/>
    <mergeCell ref="A1:G1"/>
    <mergeCell ref="C2:G2"/>
    <mergeCell ref="C3:G3"/>
    <mergeCell ref="C4:G4"/>
    <mergeCell ref="A139:C139"/>
    <mergeCell ref="A140:G144"/>
    <mergeCell ref="C20:G20"/>
    <mergeCell ref="C25:G25"/>
    <mergeCell ref="C27:G27"/>
    <mergeCell ref="C38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65</v>
      </c>
      <c r="C3" s="199" t="s">
        <v>66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74</v>
      </c>
      <c r="C4" s="202" t="s">
        <v>64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150</v>
      </c>
      <c r="C8" s="262" t="s">
        <v>29</v>
      </c>
      <c r="D8" s="242"/>
      <c r="E8" s="243"/>
      <c r="F8" s="244"/>
      <c r="G8" s="245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39"/>
      <c r="U8" s="239"/>
      <c r="V8" s="239">
        <f>SUM(V9:V12)</f>
        <v>0</v>
      </c>
      <c r="W8" s="239"/>
      <c r="AG8" t="s">
        <v>177</v>
      </c>
    </row>
    <row r="9" spans="1:60" outlineLevel="1" x14ac:dyDescent="0.2">
      <c r="A9" s="246">
        <v>1</v>
      </c>
      <c r="B9" s="247" t="s">
        <v>531</v>
      </c>
      <c r="C9" s="263" t="s">
        <v>532</v>
      </c>
      <c r="D9" s="248" t="s">
        <v>533</v>
      </c>
      <c r="E9" s="249">
        <v>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534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5" t="s">
        <v>535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4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2</v>
      </c>
      <c r="B11" s="247" t="s">
        <v>536</v>
      </c>
      <c r="C11" s="263" t="s">
        <v>537</v>
      </c>
      <c r="D11" s="248" t="s">
        <v>533</v>
      </c>
      <c r="E11" s="249">
        <v>1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0</v>
      </c>
      <c r="V11" s="229">
        <f>ROUND(E11*U11,2)</f>
        <v>0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534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5" t="s">
        <v>538</v>
      </c>
      <c r="D12" s="252"/>
      <c r="E12" s="252"/>
      <c r="F12" s="252"/>
      <c r="G12" s="252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219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40" t="s">
        <v>176</v>
      </c>
      <c r="B13" s="241" t="s">
        <v>151</v>
      </c>
      <c r="C13" s="262" t="s">
        <v>30</v>
      </c>
      <c r="D13" s="242"/>
      <c r="E13" s="243"/>
      <c r="F13" s="244"/>
      <c r="G13" s="245">
        <f>SUMIF(AG14:AG15,"&lt;&gt;NOR",G14:G15)</f>
        <v>0</v>
      </c>
      <c r="H13" s="239"/>
      <c r="I13" s="239">
        <f>SUM(I14:I15)</f>
        <v>0</v>
      </c>
      <c r="J13" s="239"/>
      <c r="K13" s="239">
        <f>SUM(K14:K15)</f>
        <v>0</v>
      </c>
      <c r="L13" s="239"/>
      <c r="M13" s="239">
        <f>SUM(M14:M15)</f>
        <v>0</v>
      </c>
      <c r="N13" s="239"/>
      <c r="O13" s="239">
        <f>SUM(O14:O15)</f>
        <v>0</v>
      </c>
      <c r="P13" s="239"/>
      <c r="Q13" s="239">
        <f>SUM(Q14:Q15)</f>
        <v>0</v>
      </c>
      <c r="R13" s="239"/>
      <c r="S13" s="239"/>
      <c r="T13" s="239"/>
      <c r="U13" s="239"/>
      <c r="V13" s="239">
        <f>SUM(V14:V15)</f>
        <v>0</v>
      </c>
      <c r="W13" s="239"/>
      <c r="AG13" t="s">
        <v>177</v>
      </c>
    </row>
    <row r="14" spans="1:60" outlineLevel="1" x14ac:dyDescent="0.2">
      <c r="A14" s="246">
        <v>3</v>
      </c>
      <c r="B14" s="247" t="s">
        <v>539</v>
      </c>
      <c r="C14" s="263" t="s">
        <v>540</v>
      </c>
      <c r="D14" s="248" t="s">
        <v>533</v>
      </c>
      <c r="E14" s="249">
        <v>1</v>
      </c>
      <c r="F14" s="250"/>
      <c r="G14" s="251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292</v>
      </c>
      <c r="T14" s="229" t="s">
        <v>277</v>
      </c>
      <c r="U14" s="229">
        <v>0</v>
      </c>
      <c r="V14" s="229">
        <f>ROUND(E14*U14,2)</f>
        <v>0</v>
      </c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534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27"/>
      <c r="B15" s="228"/>
      <c r="C15" s="265" t="s">
        <v>541</v>
      </c>
      <c r="D15" s="252"/>
      <c r="E15" s="252"/>
      <c r="F15" s="252"/>
      <c r="G15" s="252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219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4" t="str">
        <f>C15</f>
        <v>Náklady na provedení skutečného zaměření stavby v rozsahu nezbytném pro zápis změny do katastru nemovitostí.</v>
      </c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5"/>
      <c r="B16" s="6"/>
      <c r="C16" s="272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213"/>
      <c r="B17" s="214" t="s">
        <v>31</v>
      </c>
      <c r="C17" s="273"/>
      <c r="D17" s="215"/>
      <c r="E17" s="216"/>
      <c r="F17" s="216"/>
      <c r="G17" s="261">
        <f>G8+G13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437</v>
      </c>
    </row>
    <row r="18" spans="1:33" x14ac:dyDescent="0.2">
      <c r="A18" s="5"/>
      <c r="B18" s="6"/>
      <c r="C18" s="272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5"/>
      <c r="B19" s="6"/>
      <c r="C19" s="272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17" t="s">
        <v>438</v>
      </c>
      <c r="B20" s="217"/>
      <c r="C20" s="274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18"/>
      <c r="B21" s="219"/>
      <c r="C21" s="275"/>
      <c r="D21" s="219"/>
      <c r="E21" s="219"/>
      <c r="F21" s="219"/>
      <c r="G21" s="22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439</v>
      </c>
    </row>
    <row r="22" spans="1:33" x14ac:dyDescent="0.2">
      <c r="A22" s="221"/>
      <c r="B22" s="222"/>
      <c r="C22" s="276"/>
      <c r="D22" s="222"/>
      <c r="E22" s="222"/>
      <c r="F22" s="222"/>
      <c r="G22" s="22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21"/>
      <c r="B23" s="222"/>
      <c r="C23" s="276"/>
      <c r="D23" s="222"/>
      <c r="E23" s="222"/>
      <c r="F23" s="222"/>
      <c r="G23" s="22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21"/>
      <c r="B24" s="222"/>
      <c r="C24" s="276"/>
      <c r="D24" s="222"/>
      <c r="E24" s="222"/>
      <c r="F24" s="222"/>
      <c r="G24" s="2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24"/>
      <c r="B25" s="225"/>
      <c r="C25" s="277"/>
      <c r="D25" s="225"/>
      <c r="E25" s="225"/>
      <c r="F25" s="225"/>
      <c r="G25" s="2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5"/>
      <c r="B26" s="6"/>
      <c r="C26" s="272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C27" s="278"/>
      <c r="D27" s="194"/>
      <c r="AG27" t="s">
        <v>440</v>
      </c>
    </row>
    <row r="28" spans="1:33" x14ac:dyDescent="0.2">
      <c r="D28" s="194"/>
    </row>
    <row r="29" spans="1:33" x14ac:dyDescent="0.2">
      <c r="D29" s="194"/>
    </row>
    <row r="30" spans="1:33" x14ac:dyDescent="0.2">
      <c r="D30" s="194"/>
    </row>
    <row r="31" spans="1:33" x14ac:dyDescent="0.2">
      <c r="D31" s="194"/>
    </row>
    <row r="32" spans="1:33" x14ac:dyDescent="0.2">
      <c r="D32" s="194"/>
    </row>
    <row r="33" spans="4:4" x14ac:dyDescent="0.2">
      <c r="D33" s="194"/>
    </row>
    <row r="34" spans="4:4" x14ac:dyDescent="0.2">
      <c r="D34" s="194"/>
    </row>
    <row r="35" spans="4:4" x14ac:dyDescent="0.2">
      <c r="D35" s="194"/>
    </row>
    <row r="36" spans="4:4" x14ac:dyDescent="0.2">
      <c r="D36" s="194"/>
    </row>
    <row r="37" spans="4:4" x14ac:dyDescent="0.2">
      <c r="D37" s="194"/>
    </row>
    <row r="38" spans="4:4" x14ac:dyDescent="0.2">
      <c r="D38" s="194"/>
    </row>
    <row r="39" spans="4:4" x14ac:dyDescent="0.2">
      <c r="D39" s="194"/>
    </row>
    <row r="40" spans="4:4" x14ac:dyDescent="0.2">
      <c r="D40" s="194"/>
    </row>
    <row r="41" spans="4:4" x14ac:dyDescent="0.2">
      <c r="D41" s="194"/>
    </row>
    <row r="42" spans="4:4" x14ac:dyDescent="0.2">
      <c r="D42" s="194"/>
    </row>
    <row r="43" spans="4:4" x14ac:dyDescent="0.2">
      <c r="D43" s="194"/>
    </row>
    <row r="44" spans="4:4" x14ac:dyDescent="0.2">
      <c r="D44" s="194"/>
    </row>
    <row r="45" spans="4:4" x14ac:dyDescent="0.2">
      <c r="D45" s="194"/>
    </row>
    <row r="46" spans="4:4" x14ac:dyDescent="0.2">
      <c r="D46" s="194"/>
    </row>
    <row r="47" spans="4:4" x14ac:dyDescent="0.2">
      <c r="D47" s="194"/>
    </row>
    <row r="48" spans="4:4" x14ac:dyDescent="0.2">
      <c r="D48" s="194"/>
    </row>
    <row r="49" spans="4:4" x14ac:dyDescent="0.2">
      <c r="D49" s="194"/>
    </row>
    <row r="50" spans="4:4" x14ac:dyDescent="0.2">
      <c r="D50" s="194"/>
    </row>
    <row r="51" spans="4:4" x14ac:dyDescent="0.2">
      <c r="D51" s="194"/>
    </row>
    <row r="52" spans="4:4" x14ac:dyDescent="0.2">
      <c r="D52" s="194"/>
    </row>
    <row r="53" spans="4:4" x14ac:dyDescent="0.2">
      <c r="D53" s="194"/>
    </row>
    <row r="54" spans="4:4" x14ac:dyDescent="0.2">
      <c r="D54" s="194"/>
    </row>
    <row r="55" spans="4:4" x14ac:dyDescent="0.2">
      <c r="D55" s="194"/>
    </row>
    <row r="56" spans="4:4" x14ac:dyDescent="0.2">
      <c r="D56" s="194"/>
    </row>
    <row r="57" spans="4:4" x14ac:dyDescent="0.2">
      <c r="D57" s="194"/>
    </row>
    <row r="58" spans="4:4" x14ac:dyDescent="0.2">
      <c r="D58" s="194"/>
    </row>
    <row r="59" spans="4:4" x14ac:dyDescent="0.2">
      <c r="D59" s="194"/>
    </row>
    <row r="60" spans="4:4" x14ac:dyDescent="0.2">
      <c r="D60" s="194"/>
    </row>
    <row r="61" spans="4:4" x14ac:dyDescent="0.2">
      <c r="D61" s="194"/>
    </row>
    <row r="62" spans="4:4" x14ac:dyDescent="0.2">
      <c r="D62" s="194"/>
    </row>
    <row r="63" spans="4:4" x14ac:dyDescent="0.2">
      <c r="D63" s="194"/>
    </row>
    <row r="64" spans="4:4" x14ac:dyDescent="0.2">
      <c r="D64" s="194"/>
    </row>
    <row r="65" spans="4:4" x14ac:dyDescent="0.2">
      <c r="D65" s="194"/>
    </row>
    <row r="66" spans="4:4" x14ac:dyDescent="0.2">
      <c r="D66" s="194"/>
    </row>
    <row r="67" spans="4:4" x14ac:dyDescent="0.2">
      <c r="D67" s="194"/>
    </row>
    <row r="68" spans="4:4" x14ac:dyDescent="0.2">
      <c r="D68" s="194"/>
    </row>
    <row r="69" spans="4:4" x14ac:dyDescent="0.2">
      <c r="D69" s="194"/>
    </row>
    <row r="70" spans="4:4" x14ac:dyDescent="0.2">
      <c r="D70" s="194"/>
    </row>
    <row r="71" spans="4:4" x14ac:dyDescent="0.2">
      <c r="D71" s="194"/>
    </row>
    <row r="72" spans="4:4" x14ac:dyDescent="0.2">
      <c r="D72" s="194"/>
    </row>
    <row r="73" spans="4:4" x14ac:dyDescent="0.2">
      <c r="D73" s="194"/>
    </row>
    <row r="74" spans="4:4" x14ac:dyDescent="0.2">
      <c r="D74" s="194"/>
    </row>
    <row r="75" spans="4:4" x14ac:dyDescent="0.2">
      <c r="D75" s="194"/>
    </row>
    <row r="76" spans="4:4" x14ac:dyDescent="0.2">
      <c r="D76" s="194"/>
    </row>
    <row r="77" spans="4:4" x14ac:dyDescent="0.2">
      <c r="D77" s="194"/>
    </row>
    <row r="78" spans="4:4" x14ac:dyDescent="0.2">
      <c r="D78" s="194"/>
    </row>
    <row r="79" spans="4:4" x14ac:dyDescent="0.2">
      <c r="D79" s="194"/>
    </row>
    <row r="80" spans="4:4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9">
    <mergeCell ref="A1:G1"/>
    <mergeCell ref="C2:G2"/>
    <mergeCell ref="C3:G3"/>
    <mergeCell ref="C4:G4"/>
    <mergeCell ref="A20:C20"/>
    <mergeCell ref="A21:G25"/>
    <mergeCell ref="C10:G10"/>
    <mergeCell ref="C12:G12"/>
    <mergeCell ref="C15:G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75</v>
      </c>
      <c r="C3" s="199" t="s">
        <v>76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77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SUMIF(AG9:AG176,"&lt;&gt;NOR",G9:G176)</f>
        <v>0</v>
      </c>
      <c r="H8" s="239"/>
      <c r="I8" s="239">
        <f>SUM(I9:I176)</f>
        <v>0</v>
      </c>
      <c r="J8" s="239"/>
      <c r="K8" s="239">
        <f>SUM(K9:K176)</f>
        <v>0</v>
      </c>
      <c r="L8" s="239"/>
      <c r="M8" s="239">
        <f>SUM(M9:M176)</f>
        <v>0</v>
      </c>
      <c r="N8" s="239"/>
      <c r="O8" s="239">
        <f>SUM(O9:O176)</f>
        <v>1.86</v>
      </c>
      <c r="P8" s="239"/>
      <c r="Q8" s="239">
        <f>SUM(Q9:Q176)</f>
        <v>0</v>
      </c>
      <c r="R8" s="239"/>
      <c r="S8" s="239"/>
      <c r="T8" s="239"/>
      <c r="U8" s="239"/>
      <c r="V8" s="239">
        <f>SUM(V9:V176)</f>
        <v>1426.1700000000003</v>
      </c>
      <c r="W8" s="239"/>
      <c r="AG8" t="s">
        <v>177</v>
      </c>
    </row>
    <row r="9" spans="1:60" ht="22.5" outlineLevel="1" x14ac:dyDescent="0.2">
      <c r="A9" s="246">
        <v>1</v>
      </c>
      <c r="B9" s="247" t="s">
        <v>937</v>
      </c>
      <c r="C9" s="263" t="s">
        <v>938</v>
      </c>
      <c r="D9" s="248" t="s">
        <v>207</v>
      </c>
      <c r="E9" s="249">
        <v>3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8.6900000000000015E-3</v>
      </c>
      <c r="O9" s="229">
        <f>ROUND(E9*N9,2)</f>
        <v>0.03</v>
      </c>
      <c r="P9" s="229">
        <v>0</v>
      </c>
      <c r="Q9" s="229">
        <f>ROUND(E9*P9,2)</f>
        <v>0</v>
      </c>
      <c r="R9" s="229"/>
      <c r="S9" s="229" t="s">
        <v>181</v>
      </c>
      <c r="T9" s="229" t="s">
        <v>182</v>
      </c>
      <c r="U9" s="229">
        <v>0.70300000000000007</v>
      </c>
      <c r="V9" s="229">
        <f>ROUND(E9*U9,2)</f>
        <v>2.11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4" t="s">
        <v>939</v>
      </c>
      <c r="D10" s="231"/>
      <c r="E10" s="232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4" t="s">
        <v>940</v>
      </c>
      <c r="D11" s="231"/>
      <c r="E11" s="232">
        <v>1.5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4" t="s">
        <v>941</v>
      </c>
      <c r="D12" s="231"/>
      <c r="E12" s="232">
        <v>1.5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6">
        <v>2</v>
      </c>
      <c r="B13" s="247" t="s">
        <v>942</v>
      </c>
      <c r="C13" s="263" t="s">
        <v>943</v>
      </c>
      <c r="D13" s="248" t="s">
        <v>207</v>
      </c>
      <c r="E13" s="249">
        <v>6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1.2710000000000001E-2</v>
      </c>
      <c r="O13" s="229">
        <f>ROUND(E13*N13,2)</f>
        <v>0.08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182</v>
      </c>
      <c r="U13" s="229">
        <v>1.153</v>
      </c>
      <c r="V13" s="229">
        <f>ROUND(E13*U13,2)</f>
        <v>6.92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4" t="s">
        <v>939</v>
      </c>
      <c r="D14" s="231"/>
      <c r="E14" s="232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4" t="s">
        <v>944</v>
      </c>
      <c r="D15" s="231"/>
      <c r="E15" s="232">
        <v>6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6">
        <v>3</v>
      </c>
      <c r="B16" s="247" t="s">
        <v>945</v>
      </c>
      <c r="C16" s="263" t="s">
        <v>946</v>
      </c>
      <c r="D16" s="248" t="s">
        <v>207</v>
      </c>
      <c r="E16" s="249">
        <v>10.5</v>
      </c>
      <c r="F16" s="250"/>
      <c r="G16" s="251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2.4780000000000003E-2</v>
      </c>
      <c r="O16" s="229">
        <f>ROUND(E16*N16,2)</f>
        <v>0.26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182</v>
      </c>
      <c r="U16" s="229">
        <v>0.54700000000000004</v>
      </c>
      <c r="V16" s="229">
        <f>ROUND(E16*U16,2)</f>
        <v>5.74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4" t="s">
        <v>939</v>
      </c>
      <c r="D17" s="231"/>
      <c r="E17" s="232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4" t="s">
        <v>947</v>
      </c>
      <c r="D18" s="231"/>
      <c r="E18" s="232">
        <v>10.5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6">
        <v>4</v>
      </c>
      <c r="B19" s="247" t="s">
        <v>948</v>
      </c>
      <c r="C19" s="263" t="s">
        <v>949</v>
      </c>
      <c r="D19" s="248" t="s">
        <v>214</v>
      </c>
      <c r="E19" s="249">
        <v>210.99540000000002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182</v>
      </c>
      <c r="U19" s="229">
        <v>1.556</v>
      </c>
      <c r="V19" s="229">
        <f>ROUND(E19*U19,2)</f>
        <v>328.31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5" t="s">
        <v>950</v>
      </c>
      <c r="D20" s="252"/>
      <c r="E20" s="252"/>
      <c r="F20" s="252"/>
      <c r="G20" s="252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219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54" t="str">
        <f>C20</f>
        <v>strojně i ručně vč. příplatku za blízkost vedení, lepivost a odstranění kořenů v prostoru hloubení jam.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4" t="s">
        <v>951</v>
      </c>
      <c r="D21" s="231"/>
      <c r="E21" s="232">
        <v>43.56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4" t="s">
        <v>952</v>
      </c>
      <c r="D22" s="231"/>
      <c r="E22" s="232">
        <v>29.759400000000003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4" t="s">
        <v>953</v>
      </c>
      <c r="D23" s="231"/>
      <c r="E23" s="232">
        <v>105.60000000000001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4" t="s">
        <v>954</v>
      </c>
      <c r="D24" s="231"/>
      <c r="E24" s="232">
        <v>32.076000000000001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6">
        <v>5</v>
      </c>
      <c r="B25" s="247" t="s">
        <v>955</v>
      </c>
      <c r="C25" s="263" t="s">
        <v>956</v>
      </c>
      <c r="D25" s="248" t="s">
        <v>214</v>
      </c>
      <c r="E25" s="249">
        <v>730.67520000000002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181</v>
      </c>
      <c r="T25" s="229" t="s">
        <v>182</v>
      </c>
      <c r="U25" s="229">
        <v>0.16</v>
      </c>
      <c r="V25" s="229">
        <f>ROUND(E25*U25,2)</f>
        <v>116.91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5" t="s">
        <v>957</v>
      </c>
      <c r="D26" s="252"/>
      <c r="E26" s="252"/>
      <c r="F26" s="252"/>
      <c r="G26" s="252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219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54" t="str">
        <f>C26</f>
        <v>strojně i ručně vč. příplatku za blízkost vedení, lepivost a odstranění kořenů v prostoru hloubení rýh.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4" t="s">
        <v>958</v>
      </c>
      <c r="D27" s="231"/>
      <c r="E27" s="232">
        <v>178.28580000000002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4" t="s">
        <v>959</v>
      </c>
      <c r="D28" s="231"/>
      <c r="E28" s="232">
        <v>32.468800000000002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4" t="s">
        <v>960</v>
      </c>
      <c r="D29" s="231"/>
      <c r="E29" s="232">
        <v>111.72000000000001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4" t="s">
        <v>961</v>
      </c>
      <c r="D30" s="231"/>
      <c r="E30" s="232">
        <v>26.572000000000003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4" t="s">
        <v>962</v>
      </c>
      <c r="D31" s="231"/>
      <c r="E31" s="232">
        <v>184.26000000000002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4" t="s">
        <v>963</v>
      </c>
      <c r="D32" s="231"/>
      <c r="E32" s="232">
        <v>17.726800000000001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4" t="s">
        <v>964</v>
      </c>
      <c r="D33" s="231"/>
      <c r="E33" s="23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4" t="s">
        <v>965</v>
      </c>
      <c r="D34" s="231"/>
      <c r="E34" s="232">
        <v>2.3976000000000002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4" t="s">
        <v>966</v>
      </c>
      <c r="D35" s="231"/>
      <c r="E35" s="232">
        <v>2.3814000000000002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4" t="s">
        <v>967</v>
      </c>
      <c r="D36" s="231"/>
      <c r="E36" s="232">
        <v>2.3004000000000002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4" t="s">
        <v>968</v>
      </c>
      <c r="D37" s="231"/>
      <c r="E37" s="232">
        <v>4.0032000000000005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4" t="s">
        <v>969</v>
      </c>
      <c r="D38" s="231"/>
      <c r="E38" s="232">
        <v>9.6228000000000016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4" t="s">
        <v>970</v>
      </c>
      <c r="D39" s="231"/>
      <c r="E39" s="232">
        <v>3.7665000000000002</v>
      </c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4" t="s">
        <v>971</v>
      </c>
      <c r="D40" s="231"/>
      <c r="E40" s="232">
        <v>1.6740000000000002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4" t="s">
        <v>972</v>
      </c>
      <c r="D41" s="231"/>
      <c r="E41" s="232">
        <v>13.32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4" t="s">
        <v>973</v>
      </c>
      <c r="D42" s="231"/>
      <c r="E42" s="232">
        <v>12.636000000000001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4" t="s">
        <v>974</v>
      </c>
      <c r="D43" s="231"/>
      <c r="E43" s="232">
        <v>3.0429000000000004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975</v>
      </c>
      <c r="D44" s="231"/>
      <c r="E44" s="232">
        <v>28.251000000000001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4" t="s">
        <v>976</v>
      </c>
      <c r="D45" s="231"/>
      <c r="E45" s="232">
        <v>3.6990000000000003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185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4" t="s">
        <v>977</v>
      </c>
      <c r="D46" s="231"/>
      <c r="E46" s="232">
        <v>3.6990000000000003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4" t="s">
        <v>978</v>
      </c>
      <c r="D47" s="231"/>
      <c r="E47" s="232">
        <v>3.6990000000000003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4" t="s">
        <v>979</v>
      </c>
      <c r="D48" s="231"/>
      <c r="E48" s="232">
        <v>8.9586000000000006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4" t="s">
        <v>980</v>
      </c>
      <c r="D49" s="231"/>
      <c r="E49" s="232">
        <v>3.294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4" t="s">
        <v>981</v>
      </c>
      <c r="D50" s="231"/>
      <c r="E50" s="232">
        <v>1.6632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4" t="s">
        <v>982</v>
      </c>
      <c r="D51" s="231"/>
      <c r="E51" s="232">
        <v>17.508600000000001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4" t="s">
        <v>983</v>
      </c>
      <c r="D52" s="231"/>
      <c r="E52" s="232">
        <v>5.4810000000000008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4" t="s">
        <v>984</v>
      </c>
      <c r="D53" s="231"/>
      <c r="E53" s="232">
        <v>12.117600000000001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4" t="s">
        <v>985</v>
      </c>
      <c r="D54" s="231"/>
      <c r="E54" s="232">
        <v>6.5340000000000007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4" t="s">
        <v>986</v>
      </c>
      <c r="D55" s="231"/>
      <c r="E55" s="232">
        <v>29.592000000000002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6">
        <v>6</v>
      </c>
      <c r="B56" s="247" t="s">
        <v>987</v>
      </c>
      <c r="C56" s="263" t="s">
        <v>988</v>
      </c>
      <c r="D56" s="248" t="s">
        <v>180</v>
      </c>
      <c r="E56" s="249">
        <v>1009.1790000000001</v>
      </c>
      <c r="F56" s="250"/>
      <c r="G56" s="251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9.9000000000000021E-4</v>
      </c>
      <c r="O56" s="229">
        <f>ROUND(E56*N56,2)</f>
        <v>1</v>
      </c>
      <c r="P56" s="229">
        <v>0</v>
      </c>
      <c r="Q56" s="229">
        <f>ROUND(E56*P56,2)</f>
        <v>0</v>
      </c>
      <c r="R56" s="229"/>
      <c r="S56" s="229" t="s">
        <v>181</v>
      </c>
      <c r="T56" s="229" t="s">
        <v>182</v>
      </c>
      <c r="U56" s="229">
        <v>0.23600000000000002</v>
      </c>
      <c r="V56" s="229">
        <f>ROUND(E56*U56,2)</f>
        <v>238.17</v>
      </c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4" t="s">
        <v>989</v>
      </c>
      <c r="D57" s="231"/>
      <c r="E57" s="232">
        <v>297.14000000000004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4" t="s">
        <v>990</v>
      </c>
      <c r="D58" s="231"/>
      <c r="E58" s="232">
        <v>24.98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4" t="s">
        <v>991</v>
      </c>
      <c r="D59" s="231"/>
      <c r="E59" s="232">
        <v>307.10000000000002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4" t="s">
        <v>992</v>
      </c>
      <c r="D60" s="231"/>
      <c r="E60" s="232">
        <v>13.64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4" t="s">
        <v>964</v>
      </c>
      <c r="D61" s="231"/>
      <c r="E61" s="232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4" t="s">
        <v>993</v>
      </c>
      <c r="D62" s="231"/>
      <c r="E62" s="232">
        <v>5.33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4" t="s">
        <v>994</v>
      </c>
      <c r="D63" s="231"/>
      <c r="E63" s="232">
        <v>5.29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4" t="s">
        <v>995</v>
      </c>
      <c r="D64" s="231"/>
      <c r="E64" s="232">
        <v>5.1100000000000003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4" t="s">
        <v>996</v>
      </c>
      <c r="D65" s="231"/>
      <c r="E65" s="232">
        <v>8.9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4" t="s">
        <v>997</v>
      </c>
      <c r="D66" s="231"/>
      <c r="E66" s="232">
        <v>21.380000000000003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998</v>
      </c>
      <c r="D67" s="231"/>
      <c r="E67" s="232">
        <v>8.370000000000001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4" t="s">
        <v>999</v>
      </c>
      <c r="D68" s="231"/>
      <c r="E68" s="232">
        <v>3.72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4" t="s">
        <v>1000</v>
      </c>
      <c r="D69" s="231"/>
      <c r="E69" s="232">
        <v>29.6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4" t="s">
        <v>1001</v>
      </c>
      <c r="D70" s="231"/>
      <c r="E70" s="232">
        <v>28.080000000000002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4" t="s">
        <v>1002</v>
      </c>
      <c r="D71" s="231"/>
      <c r="E71" s="232">
        <v>6.7600000000000007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4" t="s">
        <v>1003</v>
      </c>
      <c r="D72" s="231"/>
      <c r="E72" s="232">
        <v>62.78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4" t="s">
        <v>1004</v>
      </c>
      <c r="D73" s="231"/>
      <c r="E73" s="232">
        <v>8.2200000000000006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1005</v>
      </c>
      <c r="D74" s="231"/>
      <c r="E74" s="232">
        <v>8.2200000000000006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4" t="s">
        <v>1006</v>
      </c>
      <c r="D75" s="231"/>
      <c r="E75" s="232">
        <v>8.2200000000000006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4" t="s">
        <v>1007</v>
      </c>
      <c r="D76" s="231"/>
      <c r="E76" s="232">
        <v>19.91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4" t="s">
        <v>1008</v>
      </c>
      <c r="D77" s="231"/>
      <c r="E77" s="232">
        <v>7.32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4" t="s">
        <v>1009</v>
      </c>
      <c r="D78" s="231"/>
      <c r="E78" s="232">
        <v>3.7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185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4" t="s">
        <v>1010</v>
      </c>
      <c r="D79" s="231"/>
      <c r="E79" s="232">
        <v>38.910000000000004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4" t="s">
        <v>1011</v>
      </c>
      <c r="D80" s="231"/>
      <c r="E80" s="232">
        <v>12.180000000000001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4" t="s">
        <v>1012</v>
      </c>
      <c r="D81" s="231"/>
      <c r="E81" s="232">
        <v>26.930000000000003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7"/>
      <c r="B82" s="228"/>
      <c r="C82" s="264" t="s">
        <v>1013</v>
      </c>
      <c r="D82" s="231"/>
      <c r="E82" s="232">
        <v>14.520000000000001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4" t="s">
        <v>1014</v>
      </c>
      <c r="D83" s="231"/>
      <c r="E83" s="232">
        <v>32.880000000000003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6">
        <v>7</v>
      </c>
      <c r="B84" s="247" t="s">
        <v>1015</v>
      </c>
      <c r="C84" s="263" t="s">
        <v>1016</v>
      </c>
      <c r="D84" s="248" t="s">
        <v>180</v>
      </c>
      <c r="E84" s="249">
        <v>206.64000000000001</v>
      </c>
      <c r="F84" s="250"/>
      <c r="G84" s="251">
        <f>ROUND(E84*F84,2)</f>
        <v>0</v>
      </c>
      <c r="H84" s="230"/>
      <c r="I84" s="229">
        <f>ROUND(E84*H84,2)</f>
        <v>0</v>
      </c>
      <c r="J84" s="230"/>
      <c r="K84" s="229">
        <f>ROUND(E84*J84,2)</f>
        <v>0</v>
      </c>
      <c r="L84" s="229">
        <v>21</v>
      </c>
      <c r="M84" s="229">
        <f>G84*(1+L84/100)</f>
        <v>0</v>
      </c>
      <c r="N84" s="229">
        <v>8.6000000000000009E-4</v>
      </c>
      <c r="O84" s="229">
        <f>ROUND(E84*N84,2)</f>
        <v>0.18</v>
      </c>
      <c r="P84" s="229">
        <v>0</v>
      </c>
      <c r="Q84" s="229">
        <f>ROUND(E84*P84,2)</f>
        <v>0</v>
      </c>
      <c r="R84" s="229"/>
      <c r="S84" s="229" t="s">
        <v>181</v>
      </c>
      <c r="T84" s="229" t="s">
        <v>182</v>
      </c>
      <c r="U84" s="229">
        <v>0.47900000000000004</v>
      </c>
      <c r="V84" s="229">
        <f>ROUND(E84*U84,2)</f>
        <v>98.98</v>
      </c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4" t="s">
        <v>1017</v>
      </c>
      <c r="D85" s="231"/>
      <c r="E85" s="232">
        <v>186.20000000000002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4" t="s">
        <v>1018</v>
      </c>
      <c r="D86" s="231"/>
      <c r="E86" s="232">
        <v>20.440000000000001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55">
        <v>8</v>
      </c>
      <c r="B87" s="256" t="s">
        <v>1019</v>
      </c>
      <c r="C87" s="271" t="s">
        <v>1020</v>
      </c>
      <c r="D87" s="257" t="s">
        <v>180</v>
      </c>
      <c r="E87" s="258">
        <v>1009.1790000000001</v>
      </c>
      <c r="F87" s="259"/>
      <c r="G87" s="260">
        <f>ROUND(E87*F87,2)</f>
        <v>0</v>
      </c>
      <c r="H87" s="230"/>
      <c r="I87" s="229">
        <f>ROUND(E87*H87,2)</f>
        <v>0</v>
      </c>
      <c r="J87" s="230"/>
      <c r="K87" s="229">
        <f>ROUND(E87*J87,2)</f>
        <v>0</v>
      </c>
      <c r="L87" s="229">
        <v>21</v>
      </c>
      <c r="M87" s="229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181</v>
      </c>
      <c r="T87" s="229" t="s">
        <v>182</v>
      </c>
      <c r="U87" s="229">
        <v>7.0000000000000007E-2</v>
      </c>
      <c r="V87" s="229">
        <f>ROUND(E87*U87,2)</f>
        <v>70.64</v>
      </c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55">
        <v>9</v>
      </c>
      <c r="B88" s="256" t="s">
        <v>1021</v>
      </c>
      <c r="C88" s="271" t="s">
        <v>1022</v>
      </c>
      <c r="D88" s="257" t="s">
        <v>180</v>
      </c>
      <c r="E88" s="258">
        <v>206.64000000000001</v>
      </c>
      <c r="F88" s="259"/>
      <c r="G88" s="260">
        <f>ROUND(E88*F88,2)</f>
        <v>0</v>
      </c>
      <c r="H88" s="230"/>
      <c r="I88" s="229">
        <f>ROUND(E88*H88,2)</f>
        <v>0</v>
      </c>
      <c r="J88" s="230"/>
      <c r="K88" s="229">
        <f>ROUND(E88*J88,2)</f>
        <v>0</v>
      </c>
      <c r="L88" s="229">
        <v>21</v>
      </c>
      <c r="M88" s="229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29"/>
      <c r="S88" s="229" t="s">
        <v>181</v>
      </c>
      <c r="T88" s="229" t="s">
        <v>182</v>
      </c>
      <c r="U88" s="229">
        <v>0.32700000000000001</v>
      </c>
      <c r="V88" s="229">
        <f>ROUND(E88*U88,2)</f>
        <v>67.569999999999993</v>
      </c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6">
        <v>10</v>
      </c>
      <c r="B89" s="247" t="s">
        <v>1023</v>
      </c>
      <c r="C89" s="263" t="s">
        <v>1024</v>
      </c>
      <c r="D89" s="248" t="s">
        <v>180</v>
      </c>
      <c r="E89" s="249">
        <v>237.61800000000002</v>
      </c>
      <c r="F89" s="250"/>
      <c r="G89" s="251">
        <f>ROUND(E89*F89,2)</f>
        <v>0</v>
      </c>
      <c r="H89" s="230"/>
      <c r="I89" s="229">
        <f>ROUND(E89*H89,2)</f>
        <v>0</v>
      </c>
      <c r="J89" s="230"/>
      <c r="K89" s="229">
        <f>ROUND(E89*J89,2)</f>
        <v>0</v>
      </c>
      <c r="L89" s="229">
        <v>21</v>
      </c>
      <c r="M89" s="229">
        <f>G89*(1+L89/100)</f>
        <v>0</v>
      </c>
      <c r="N89" s="229">
        <v>7.2000000000000005E-4</v>
      </c>
      <c r="O89" s="229">
        <f>ROUND(E89*N89,2)</f>
        <v>0.17</v>
      </c>
      <c r="P89" s="229">
        <v>0</v>
      </c>
      <c r="Q89" s="229">
        <f>ROUND(E89*P89,2)</f>
        <v>0</v>
      </c>
      <c r="R89" s="229"/>
      <c r="S89" s="229" t="s">
        <v>181</v>
      </c>
      <c r="T89" s="229" t="s">
        <v>182</v>
      </c>
      <c r="U89" s="229">
        <v>0.26200000000000001</v>
      </c>
      <c r="V89" s="229">
        <f>ROUND(E89*U89,2)</f>
        <v>62.26</v>
      </c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64" t="s">
        <v>1025</v>
      </c>
      <c r="D90" s="231"/>
      <c r="E90" s="232">
        <v>39.6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4" t="s">
        <v>1026</v>
      </c>
      <c r="D91" s="231"/>
      <c r="E91" s="232">
        <v>49.1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64" t="s">
        <v>1027</v>
      </c>
      <c r="D92" s="231"/>
      <c r="E92" s="232">
        <v>96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27"/>
      <c r="B93" s="228"/>
      <c r="C93" s="264" t="s">
        <v>1028</v>
      </c>
      <c r="D93" s="231"/>
      <c r="E93" s="232">
        <v>52.92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55">
        <v>11</v>
      </c>
      <c r="B94" s="256" t="s">
        <v>1029</v>
      </c>
      <c r="C94" s="271" t="s">
        <v>1030</v>
      </c>
      <c r="D94" s="257" t="s">
        <v>180</v>
      </c>
      <c r="E94" s="258">
        <v>237.62</v>
      </c>
      <c r="F94" s="259"/>
      <c r="G94" s="260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181</v>
      </c>
      <c r="T94" s="229" t="s">
        <v>182</v>
      </c>
      <c r="U94" s="229">
        <v>0.17100000000000001</v>
      </c>
      <c r="V94" s="229">
        <f>ROUND(E94*U94,2)</f>
        <v>40.630000000000003</v>
      </c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6">
        <v>12</v>
      </c>
      <c r="B95" s="247" t="s">
        <v>1031</v>
      </c>
      <c r="C95" s="263" t="s">
        <v>1032</v>
      </c>
      <c r="D95" s="248" t="s">
        <v>214</v>
      </c>
      <c r="E95" s="249">
        <v>210.99540000000002</v>
      </c>
      <c r="F95" s="250"/>
      <c r="G95" s="251">
        <f>ROUND(E95*F95,2)</f>
        <v>0</v>
      </c>
      <c r="H95" s="230"/>
      <c r="I95" s="229">
        <f>ROUND(E95*H95,2)</f>
        <v>0</v>
      </c>
      <c r="J95" s="230"/>
      <c r="K95" s="229">
        <f>ROUND(E95*J95,2)</f>
        <v>0</v>
      </c>
      <c r="L95" s="229">
        <v>21</v>
      </c>
      <c r="M95" s="229">
        <f>G95*(1+L95/100)</f>
        <v>0</v>
      </c>
      <c r="N95" s="229">
        <v>4.9000000000000009E-4</v>
      </c>
      <c r="O95" s="229">
        <f>ROUND(E95*N95,2)</f>
        <v>0.1</v>
      </c>
      <c r="P95" s="229">
        <v>0</v>
      </c>
      <c r="Q95" s="229">
        <f>ROUND(E95*P95,2)</f>
        <v>0</v>
      </c>
      <c r="R95" s="229"/>
      <c r="S95" s="229" t="s">
        <v>181</v>
      </c>
      <c r="T95" s="229" t="s">
        <v>182</v>
      </c>
      <c r="U95" s="229">
        <v>0.14200000000000002</v>
      </c>
      <c r="V95" s="229">
        <f>ROUND(E95*U95,2)</f>
        <v>29.96</v>
      </c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4" t="s">
        <v>951</v>
      </c>
      <c r="D96" s="231"/>
      <c r="E96" s="232">
        <v>43.56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/>
      <c r="B97" s="228"/>
      <c r="C97" s="264" t="s">
        <v>952</v>
      </c>
      <c r="D97" s="231"/>
      <c r="E97" s="232">
        <v>29.76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7"/>
      <c r="B98" s="228"/>
      <c r="C98" s="264" t="s">
        <v>953</v>
      </c>
      <c r="D98" s="231"/>
      <c r="E98" s="232">
        <v>105.60000000000001</v>
      </c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4" t="s">
        <v>954</v>
      </c>
      <c r="D99" s="231"/>
      <c r="E99" s="232">
        <v>32.080000000000005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55">
        <v>13</v>
      </c>
      <c r="B100" s="256" t="s">
        <v>1033</v>
      </c>
      <c r="C100" s="271" t="s">
        <v>1034</v>
      </c>
      <c r="D100" s="257" t="s">
        <v>214</v>
      </c>
      <c r="E100" s="258">
        <v>210.99</v>
      </c>
      <c r="F100" s="259"/>
      <c r="G100" s="260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181</v>
      </c>
      <c r="T100" s="229" t="s">
        <v>182</v>
      </c>
      <c r="U100" s="229">
        <v>0.04</v>
      </c>
      <c r="V100" s="229">
        <f>ROUND(E100*U100,2)</f>
        <v>8.44</v>
      </c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6">
        <v>14</v>
      </c>
      <c r="B101" s="247" t="s">
        <v>1035</v>
      </c>
      <c r="C101" s="263" t="s">
        <v>1036</v>
      </c>
      <c r="D101" s="248" t="s">
        <v>214</v>
      </c>
      <c r="E101" s="249">
        <v>296.19150000000002</v>
      </c>
      <c r="F101" s="250"/>
      <c r="G101" s="251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29"/>
      <c r="S101" s="229" t="s">
        <v>181</v>
      </c>
      <c r="T101" s="229" t="s">
        <v>182</v>
      </c>
      <c r="U101" s="229">
        <v>0.34500000000000003</v>
      </c>
      <c r="V101" s="229">
        <f>ROUND(E101*U101,2)</f>
        <v>102.19</v>
      </c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27"/>
      <c r="B102" s="228"/>
      <c r="C102" s="266" t="s">
        <v>220</v>
      </c>
      <c r="D102" s="233"/>
      <c r="E102" s="234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/>
      <c r="B103" s="228"/>
      <c r="C103" s="267" t="s">
        <v>1037</v>
      </c>
      <c r="D103" s="233"/>
      <c r="E103" s="234">
        <v>178.29000000000002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/>
      <c r="B104" s="228"/>
      <c r="C104" s="267" t="s">
        <v>1038</v>
      </c>
      <c r="D104" s="233"/>
      <c r="E104" s="234">
        <v>32.470000000000006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7" t="s">
        <v>1039</v>
      </c>
      <c r="D105" s="233"/>
      <c r="E105" s="234">
        <v>184.26000000000002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27"/>
      <c r="B106" s="228"/>
      <c r="C106" s="267" t="s">
        <v>1040</v>
      </c>
      <c r="D106" s="233"/>
      <c r="E106" s="234">
        <v>17.73</v>
      </c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7" t="s">
        <v>1041</v>
      </c>
      <c r="D107" s="233"/>
      <c r="E107" s="234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7" t="s">
        <v>1042</v>
      </c>
      <c r="D108" s="233"/>
      <c r="E108" s="234">
        <v>2.4000000000000004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67" t="s">
        <v>1043</v>
      </c>
      <c r="D109" s="233"/>
      <c r="E109" s="234">
        <v>2.3800000000000003</v>
      </c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7" t="s">
        <v>1044</v>
      </c>
      <c r="D110" s="233"/>
      <c r="E110" s="234">
        <v>2.3000000000000003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67" t="s">
        <v>1045</v>
      </c>
      <c r="D111" s="233"/>
      <c r="E111" s="234">
        <v>4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7" t="s">
        <v>1046</v>
      </c>
      <c r="D112" s="233"/>
      <c r="E112" s="234">
        <v>9.620000000000001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67" t="s">
        <v>1047</v>
      </c>
      <c r="D113" s="233"/>
      <c r="E113" s="234">
        <v>3.77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7" t="s">
        <v>1048</v>
      </c>
      <c r="D114" s="233"/>
      <c r="E114" s="234">
        <v>1.6700000000000002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67" t="s">
        <v>1049</v>
      </c>
      <c r="D115" s="233"/>
      <c r="E115" s="234">
        <v>13.32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67" t="s">
        <v>1050</v>
      </c>
      <c r="D116" s="233"/>
      <c r="E116" s="234">
        <v>12.64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7" t="s">
        <v>1051</v>
      </c>
      <c r="D117" s="233"/>
      <c r="E117" s="234">
        <v>3.04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2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7" t="s">
        <v>1052</v>
      </c>
      <c r="D118" s="233"/>
      <c r="E118" s="234">
        <v>28.25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2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7" t="s">
        <v>1053</v>
      </c>
      <c r="D119" s="233"/>
      <c r="E119" s="234">
        <v>3.7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2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67" t="s">
        <v>1054</v>
      </c>
      <c r="D120" s="233"/>
      <c r="E120" s="234">
        <v>3.7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2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7" t="s">
        <v>1055</v>
      </c>
      <c r="D121" s="233"/>
      <c r="E121" s="234">
        <v>3.7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2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7" t="s">
        <v>1056</v>
      </c>
      <c r="D122" s="233"/>
      <c r="E122" s="234">
        <v>8.9600000000000009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2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27"/>
      <c r="B123" s="228"/>
      <c r="C123" s="267" t="s">
        <v>1057</v>
      </c>
      <c r="D123" s="233"/>
      <c r="E123" s="234">
        <v>3.29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185</v>
      </c>
      <c r="AH123" s="210">
        <v>2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67" t="s">
        <v>1058</v>
      </c>
      <c r="D124" s="233"/>
      <c r="E124" s="234">
        <v>1.6600000000000001</v>
      </c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7" t="s">
        <v>1059</v>
      </c>
      <c r="D125" s="233"/>
      <c r="E125" s="234">
        <v>17.510000000000002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2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67" t="s">
        <v>1060</v>
      </c>
      <c r="D126" s="233"/>
      <c r="E126" s="234">
        <v>5.48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2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67" t="s">
        <v>1061</v>
      </c>
      <c r="D127" s="233"/>
      <c r="E127" s="234">
        <v>12.120000000000001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185</v>
      </c>
      <c r="AH127" s="210">
        <v>2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7" t="s">
        <v>1062</v>
      </c>
      <c r="D128" s="233"/>
      <c r="E128" s="234">
        <v>6.53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2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67" t="s">
        <v>1063</v>
      </c>
      <c r="D129" s="233"/>
      <c r="E129" s="234">
        <v>29.590000000000003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185</v>
      </c>
      <c r="AH129" s="210">
        <v>2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66" t="s">
        <v>230</v>
      </c>
      <c r="D130" s="233"/>
      <c r="E130" s="234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64" t="s">
        <v>1064</v>
      </c>
      <c r="D131" s="231"/>
      <c r="E131" s="232">
        <v>296.19000000000005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6">
        <v>15</v>
      </c>
      <c r="B132" s="247" t="s">
        <v>1065</v>
      </c>
      <c r="C132" s="263" t="s">
        <v>1066</v>
      </c>
      <c r="D132" s="248" t="s">
        <v>214</v>
      </c>
      <c r="E132" s="249">
        <v>76.059500000000014</v>
      </c>
      <c r="F132" s="250"/>
      <c r="G132" s="251">
        <f>ROUND(E132*F132,2)</f>
        <v>0</v>
      </c>
      <c r="H132" s="230"/>
      <c r="I132" s="229">
        <f>ROUND(E132*H132,2)</f>
        <v>0</v>
      </c>
      <c r="J132" s="230"/>
      <c r="K132" s="229">
        <f>ROUND(E132*J132,2)</f>
        <v>0</v>
      </c>
      <c r="L132" s="229">
        <v>21</v>
      </c>
      <c r="M132" s="229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29"/>
      <c r="S132" s="229" t="s">
        <v>181</v>
      </c>
      <c r="T132" s="229" t="s">
        <v>182</v>
      </c>
      <c r="U132" s="229">
        <v>0.51900000000000002</v>
      </c>
      <c r="V132" s="229">
        <f>ROUND(E132*U132,2)</f>
        <v>39.47</v>
      </c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6" t="s">
        <v>220</v>
      </c>
      <c r="D133" s="233"/>
      <c r="E133" s="234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67" t="s">
        <v>1067</v>
      </c>
      <c r="D134" s="233"/>
      <c r="E134" s="234">
        <v>111.72000000000001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7"/>
      <c r="B135" s="228"/>
      <c r="C135" s="267" t="s">
        <v>1068</v>
      </c>
      <c r="D135" s="233"/>
      <c r="E135" s="234">
        <v>26.57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66" t="s">
        <v>230</v>
      </c>
      <c r="D136" s="233"/>
      <c r="E136" s="234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27"/>
      <c r="B137" s="228"/>
      <c r="C137" s="264" t="s">
        <v>1069</v>
      </c>
      <c r="D137" s="231"/>
      <c r="E137" s="232">
        <v>76.06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6">
        <v>16</v>
      </c>
      <c r="B138" s="247" t="s">
        <v>1070</v>
      </c>
      <c r="C138" s="263" t="s">
        <v>1071</v>
      </c>
      <c r="D138" s="248" t="s">
        <v>214</v>
      </c>
      <c r="E138" s="249">
        <v>84.39800000000001</v>
      </c>
      <c r="F138" s="250"/>
      <c r="G138" s="251">
        <f>ROUND(E138*F138,2)</f>
        <v>0</v>
      </c>
      <c r="H138" s="230"/>
      <c r="I138" s="229">
        <f>ROUND(E138*H138,2)</f>
        <v>0</v>
      </c>
      <c r="J138" s="230"/>
      <c r="K138" s="229">
        <f>ROUND(E138*J138,2)</f>
        <v>0</v>
      </c>
      <c r="L138" s="229">
        <v>21</v>
      </c>
      <c r="M138" s="229">
        <f>G138*(1+L138/100)</f>
        <v>0</v>
      </c>
      <c r="N138" s="229">
        <v>0</v>
      </c>
      <c r="O138" s="229">
        <f>ROUND(E138*N138,2)</f>
        <v>0</v>
      </c>
      <c r="P138" s="229">
        <v>0</v>
      </c>
      <c r="Q138" s="229">
        <f>ROUND(E138*P138,2)</f>
        <v>0</v>
      </c>
      <c r="R138" s="229"/>
      <c r="S138" s="229" t="s">
        <v>181</v>
      </c>
      <c r="T138" s="229" t="s">
        <v>182</v>
      </c>
      <c r="U138" s="229">
        <v>0.83100000000000007</v>
      </c>
      <c r="V138" s="229">
        <f>ROUND(E138*U138,2)</f>
        <v>70.13</v>
      </c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66" t="s">
        <v>220</v>
      </c>
      <c r="D139" s="233"/>
      <c r="E139" s="234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/>
      <c r="B140" s="228"/>
      <c r="C140" s="267" t="s">
        <v>1072</v>
      </c>
      <c r="D140" s="233"/>
      <c r="E140" s="234">
        <v>43.56</v>
      </c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185</v>
      </c>
      <c r="AH140" s="210">
        <v>2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/>
      <c r="B141" s="228"/>
      <c r="C141" s="267" t="s">
        <v>1073</v>
      </c>
      <c r="D141" s="233"/>
      <c r="E141" s="234">
        <v>29.76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185</v>
      </c>
      <c r="AH141" s="210">
        <v>2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7" t="s">
        <v>1074</v>
      </c>
      <c r="D142" s="233"/>
      <c r="E142" s="234">
        <v>105.60000000000001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2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7"/>
      <c r="B143" s="228"/>
      <c r="C143" s="267" t="s">
        <v>1075</v>
      </c>
      <c r="D143" s="233"/>
      <c r="E143" s="234">
        <v>32.080000000000005</v>
      </c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185</v>
      </c>
      <c r="AH143" s="210">
        <v>2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6" t="s">
        <v>230</v>
      </c>
      <c r="D144" s="233"/>
      <c r="E144" s="234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64" t="s">
        <v>1076</v>
      </c>
      <c r="D145" s="231"/>
      <c r="E145" s="232">
        <v>84.4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6">
        <v>17</v>
      </c>
      <c r="B146" s="247" t="s">
        <v>249</v>
      </c>
      <c r="C146" s="263" t="s">
        <v>250</v>
      </c>
      <c r="D146" s="248" t="s">
        <v>214</v>
      </c>
      <c r="E146" s="249">
        <v>295.26181000000003</v>
      </c>
      <c r="F146" s="250"/>
      <c r="G146" s="251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0</v>
      </c>
      <c r="O146" s="229">
        <f>ROUND(E146*N146,2)</f>
        <v>0</v>
      </c>
      <c r="P146" s="229">
        <v>0</v>
      </c>
      <c r="Q146" s="229">
        <f>ROUND(E146*P146,2)</f>
        <v>0</v>
      </c>
      <c r="R146" s="229"/>
      <c r="S146" s="229" t="s">
        <v>181</v>
      </c>
      <c r="T146" s="229" t="s">
        <v>182</v>
      </c>
      <c r="U146" s="229">
        <v>1.1000000000000001E-2</v>
      </c>
      <c r="V146" s="229">
        <f>ROUND(E146*U146,2)</f>
        <v>3.25</v>
      </c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5" t="s">
        <v>245</v>
      </c>
      <c r="D147" s="252"/>
      <c r="E147" s="252"/>
      <c r="F147" s="252"/>
      <c r="G147" s="252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219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64" t="s">
        <v>1077</v>
      </c>
      <c r="D148" s="231"/>
      <c r="E148" s="232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185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27"/>
      <c r="B149" s="228"/>
      <c r="C149" s="264" t="s">
        <v>1078</v>
      </c>
      <c r="D149" s="231"/>
      <c r="E149" s="232">
        <v>8.6256000000000004</v>
      </c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7"/>
      <c r="B150" s="228"/>
      <c r="C150" s="264" t="s">
        <v>1079</v>
      </c>
      <c r="D150" s="231"/>
      <c r="E150" s="232">
        <v>47.92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27"/>
      <c r="B151" s="228"/>
      <c r="C151" s="264" t="s">
        <v>1080</v>
      </c>
      <c r="D151" s="231"/>
      <c r="E151" s="232">
        <v>21.5472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64" t="s">
        <v>1081</v>
      </c>
      <c r="D152" s="231"/>
      <c r="E152" s="232">
        <v>123.44750000000001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185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3.75" outlineLevel="1" x14ac:dyDescent="0.2">
      <c r="A153" s="227"/>
      <c r="B153" s="228"/>
      <c r="C153" s="264" t="s">
        <v>1082</v>
      </c>
      <c r="D153" s="231"/>
      <c r="E153" s="232">
        <v>32.449070000000006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/>
      <c r="B154" s="228"/>
      <c r="C154" s="264" t="s">
        <v>1083</v>
      </c>
      <c r="D154" s="231"/>
      <c r="E154" s="232">
        <v>6.6128400000000003</v>
      </c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27"/>
      <c r="B155" s="228"/>
      <c r="C155" s="264" t="s">
        <v>1084</v>
      </c>
      <c r="D155" s="231"/>
      <c r="E155" s="232">
        <v>12.96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185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64" t="s">
        <v>1085</v>
      </c>
      <c r="D156" s="231"/>
      <c r="E156" s="232">
        <v>7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64" t="s">
        <v>1086</v>
      </c>
      <c r="D157" s="231"/>
      <c r="E157" s="232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27"/>
      <c r="B158" s="228"/>
      <c r="C158" s="264" t="s">
        <v>1087</v>
      </c>
      <c r="D158" s="231"/>
      <c r="E158" s="232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64" t="s">
        <v>1088</v>
      </c>
      <c r="D159" s="231"/>
      <c r="E159" s="232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185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64" t="s">
        <v>1089</v>
      </c>
      <c r="D160" s="231"/>
      <c r="E160" s="232">
        <v>0.89100000000000001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4" t="s">
        <v>1090</v>
      </c>
      <c r="D161" s="231"/>
      <c r="E161" s="232">
        <v>0.41400000000000003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7"/>
      <c r="B162" s="228"/>
      <c r="C162" s="264" t="s">
        <v>1091</v>
      </c>
      <c r="D162" s="231"/>
      <c r="E162" s="232">
        <v>14.05855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185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4" t="s">
        <v>1092</v>
      </c>
      <c r="D163" s="231"/>
      <c r="E163" s="232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185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/>
      <c r="B164" s="228"/>
      <c r="C164" s="264" t="s">
        <v>1093</v>
      </c>
      <c r="D164" s="231"/>
      <c r="E164" s="232">
        <v>0.9405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185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4" t="s">
        <v>1094</v>
      </c>
      <c r="D165" s="231"/>
      <c r="E165" s="232">
        <v>0.441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4" t="s">
        <v>1095</v>
      </c>
      <c r="D166" s="231"/>
      <c r="E166" s="232">
        <v>17.954550000000001</v>
      </c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185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33.75" outlineLevel="1" x14ac:dyDescent="0.2">
      <c r="A167" s="246">
        <v>18</v>
      </c>
      <c r="B167" s="247" t="s">
        <v>1096</v>
      </c>
      <c r="C167" s="263" t="s">
        <v>1097</v>
      </c>
      <c r="D167" s="248" t="s">
        <v>214</v>
      </c>
      <c r="E167" s="249">
        <v>2952.6000000000004</v>
      </c>
      <c r="F167" s="250"/>
      <c r="G167" s="251">
        <f>ROUND(E167*F167,2)</f>
        <v>0</v>
      </c>
      <c r="H167" s="230"/>
      <c r="I167" s="229">
        <f>ROUND(E167*H167,2)</f>
        <v>0</v>
      </c>
      <c r="J167" s="230"/>
      <c r="K167" s="229">
        <f>ROUND(E167*J167,2)</f>
        <v>0</v>
      </c>
      <c r="L167" s="229">
        <v>21</v>
      </c>
      <c r="M167" s="229">
        <f>G167*(1+L167/100)</f>
        <v>0</v>
      </c>
      <c r="N167" s="229">
        <v>0</v>
      </c>
      <c r="O167" s="229">
        <f>ROUND(E167*N167,2)</f>
        <v>0</v>
      </c>
      <c r="P167" s="229">
        <v>0</v>
      </c>
      <c r="Q167" s="229">
        <f>ROUND(E167*P167,2)</f>
        <v>0</v>
      </c>
      <c r="R167" s="229"/>
      <c r="S167" s="229" t="s">
        <v>181</v>
      </c>
      <c r="T167" s="229" t="s">
        <v>182</v>
      </c>
      <c r="U167" s="229">
        <v>0</v>
      </c>
      <c r="V167" s="229">
        <f>ROUND(E167*U167,2)</f>
        <v>0</v>
      </c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5" t="s">
        <v>245</v>
      </c>
      <c r="D168" s="252"/>
      <c r="E168" s="252"/>
      <c r="F168" s="252"/>
      <c r="G168" s="252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219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64" t="s">
        <v>1098</v>
      </c>
      <c r="D169" s="231"/>
      <c r="E169" s="232">
        <v>2952.6000000000004</v>
      </c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6">
        <v>19</v>
      </c>
      <c r="B170" s="247" t="s">
        <v>261</v>
      </c>
      <c r="C170" s="263" t="s">
        <v>1099</v>
      </c>
      <c r="D170" s="248" t="s">
        <v>214</v>
      </c>
      <c r="E170" s="249">
        <v>646.40500000000009</v>
      </c>
      <c r="F170" s="250"/>
      <c r="G170" s="251">
        <f>ROUND(E170*F170,2)</f>
        <v>0</v>
      </c>
      <c r="H170" s="230"/>
      <c r="I170" s="229">
        <f>ROUND(E170*H170,2)</f>
        <v>0</v>
      </c>
      <c r="J170" s="230"/>
      <c r="K170" s="229">
        <f>ROUND(E170*J170,2)</f>
        <v>0</v>
      </c>
      <c r="L170" s="229">
        <v>21</v>
      </c>
      <c r="M170" s="229">
        <f>G170*(1+L170/100)</f>
        <v>0</v>
      </c>
      <c r="N170" s="229">
        <v>0</v>
      </c>
      <c r="O170" s="229">
        <f>ROUND(E170*N170,2)</f>
        <v>0</v>
      </c>
      <c r="P170" s="229">
        <v>0</v>
      </c>
      <c r="Q170" s="229">
        <f>ROUND(E170*P170,2)</f>
        <v>0</v>
      </c>
      <c r="R170" s="229"/>
      <c r="S170" s="229" t="s">
        <v>181</v>
      </c>
      <c r="T170" s="229" t="s">
        <v>182</v>
      </c>
      <c r="U170" s="229">
        <v>0.20200000000000001</v>
      </c>
      <c r="V170" s="229">
        <f>ROUND(E170*U170,2)</f>
        <v>130.57</v>
      </c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4" t="s">
        <v>1100</v>
      </c>
      <c r="D171" s="231"/>
      <c r="E171" s="232">
        <v>941.66000000000008</v>
      </c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185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4" t="s">
        <v>1101</v>
      </c>
      <c r="D172" s="231"/>
      <c r="E172" s="232">
        <v>-295.26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6">
        <v>20</v>
      </c>
      <c r="B173" s="247" t="s">
        <v>1102</v>
      </c>
      <c r="C173" s="263" t="s">
        <v>1103</v>
      </c>
      <c r="D173" s="248" t="s">
        <v>404</v>
      </c>
      <c r="E173" s="249">
        <v>531.46800000000007</v>
      </c>
      <c r="F173" s="250"/>
      <c r="G173" s="251">
        <f>ROUND(E173*F173,2)</f>
        <v>0</v>
      </c>
      <c r="H173" s="230"/>
      <c r="I173" s="229">
        <f>ROUND(E173*H173,2)</f>
        <v>0</v>
      </c>
      <c r="J173" s="230"/>
      <c r="K173" s="229">
        <f>ROUND(E173*J173,2)</f>
        <v>0</v>
      </c>
      <c r="L173" s="229">
        <v>21</v>
      </c>
      <c r="M173" s="229">
        <f>G173*(1+L173/100)</f>
        <v>0</v>
      </c>
      <c r="N173" s="229">
        <v>0</v>
      </c>
      <c r="O173" s="229">
        <f>ROUND(E173*N173,2)</f>
        <v>0</v>
      </c>
      <c r="P173" s="229">
        <v>0</v>
      </c>
      <c r="Q173" s="229">
        <f>ROUND(E173*P173,2)</f>
        <v>0</v>
      </c>
      <c r="R173" s="229"/>
      <c r="S173" s="229" t="s">
        <v>181</v>
      </c>
      <c r="T173" s="229" t="s">
        <v>182</v>
      </c>
      <c r="U173" s="229">
        <v>0</v>
      </c>
      <c r="V173" s="229">
        <f>ROUND(E173*U173,2)</f>
        <v>0</v>
      </c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4" t="s">
        <v>1104</v>
      </c>
      <c r="D174" s="231"/>
      <c r="E174" s="232">
        <v>531.47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6">
        <v>21</v>
      </c>
      <c r="B175" s="247" t="s">
        <v>1105</v>
      </c>
      <c r="C175" s="263" t="s">
        <v>1106</v>
      </c>
      <c r="D175" s="248" t="s">
        <v>207</v>
      </c>
      <c r="E175" s="249">
        <v>3.4000000000000004</v>
      </c>
      <c r="F175" s="250"/>
      <c r="G175" s="251">
        <f>ROUND(E175*F175,2)</f>
        <v>0</v>
      </c>
      <c r="H175" s="230"/>
      <c r="I175" s="229">
        <f>ROUND(E175*H175,2)</f>
        <v>0</v>
      </c>
      <c r="J175" s="230"/>
      <c r="K175" s="229">
        <f>ROUND(E175*J175,2)</f>
        <v>0</v>
      </c>
      <c r="L175" s="229">
        <v>21</v>
      </c>
      <c r="M175" s="229">
        <f>G175*(1+L175/100)</f>
        <v>0</v>
      </c>
      <c r="N175" s="229">
        <v>1.2710000000000001E-2</v>
      </c>
      <c r="O175" s="229">
        <f>ROUND(E175*N175,2)</f>
        <v>0.04</v>
      </c>
      <c r="P175" s="229">
        <v>0</v>
      </c>
      <c r="Q175" s="229">
        <f>ROUND(E175*P175,2)</f>
        <v>0</v>
      </c>
      <c r="R175" s="229"/>
      <c r="S175" s="229" t="s">
        <v>292</v>
      </c>
      <c r="T175" s="229" t="s">
        <v>293</v>
      </c>
      <c r="U175" s="229">
        <v>1.153</v>
      </c>
      <c r="V175" s="229">
        <f>ROUND(E175*U175,2)</f>
        <v>3.92</v>
      </c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4" t="s">
        <v>1107</v>
      </c>
      <c r="D176" s="231"/>
      <c r="E176" s="232">
        <v>3.4000000000000004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x14ac:dyDescent="0.2">
      <c r="A177" s="240" t="s">
        <v>176</v>
      </c>
      <c r="B177" s="241" t="s">
        <v>70</v>
      </c>
      <c r="C177" s="262" t="s">
        <v>111</v>
      </c>
      <c r="D177" s="242"/>
      <c r="E177" s="243"/>
      <c r="F177" s="244"/>
      <c r="G177" s="245">
        <f>SUMIF(AG178:AG207,"&lt;&gt;NOR",G178:G207)</f>
        <v>0</v>
      </c>
      <c r="H177" s="239"/>
      <c r="I177" s="239">
        <f>SUM(I178:I207)</f>
        <v>0</v>
      </c>
      <c r="J177" s="239"/>
      <c r="K177" s="239">
        <f>SUM(K178:K207)</f>
        <v>0</v>
      </c>
      <c r="L177" s="239"/>
      <c r="M177" s="239">
        <f>SUM(M178:M207)</f>
        <v>0</v>
      </c>
      <c r="N177" s="239"/>
      <c r="O177" s="239">
        <f>SUM(O178:O207)</f>
        <v>19.37</v>
      </c>
      <c r="P177" s="239"/>
      <c r="Q177" s="239">
        <f>SUM(Q178:Q207)</f>
        <v>0</v>
      </c>
      <c r="R177" s="239"/>
      <c r="S177" s="239"/>
      <c r="T177" s="239"/>
      <c r="U177" s="239"/>
      <c r="V177" s="239">
        <f>SUM(V178:V207)</f>
        <v>106.97000000000001</v>
      </c>
      <c r="W177" s="239"/>
      <c r="AG177" t="s">
        <v>177</v>
      </c>
    </row>
    <row r="178" spans="1:60" ht="22.5" outlineLevel="1" x14ac:dyDescent="0.2">
      <c r="A178" s="246">
        <v>22</v>
      </c>
      <c r="B178" s="247" t="s">
        <v>1108</v>
      </c>
      <c r="C178" s="263" t="s">
        <v>1109</v>
      </c>
      <c r="D178" s="248" t="s">
        <v>214</v>
      </c>
      <c r="E178" s="249">
        <v>8.3115000000000006</v>
      </c>
      <c r="F178" s="250"/>
      <c r="G178" s="251">
        <f>ROUND(E178*F178,2)</f>
        <v>0</v>
      </c>
      <c r="H178" s="230"/>
      <c r="I178" s="229">
        <f>ROUND(E178*H178,2)</f>
        <v>0</v>
      </c>
      <c r="J178" s="230"/>
      <c r="K178" s="229">
        <f>ROUND(E178*J178,2)</f>
        <v>0</v>
      </c>
      <c r="L178" s="229">
        <v>21</v>
      </c>
      <c r="M178" s="229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181</v>
      </c>
      <c r="T178" s="229" t="s">
        <v>182</v>
      </c>
      <c r="U178" s="229">
        <v>1.6950000000000001</v>
      </c>
      <c r="V178" s="229">
        <f>ROUND(E178*U178,2)</f>
        <v>14.09</v>
      </c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183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64" t="s">
        <v>1110</v>
      </c>
      <c r="D179" s="231"/>
      <c r="E179" s="232">
        <v>6.48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1111</v>
      </c>
      <c r="D180" s="231"/>
      <c r="E180" s="232">
        <v>0.89100000000000001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4" t="s">
        <v>1112</v>
      </c>
      <c r="D181" s="231"/>
      <c r="E181" s="232">
        <v>0.9405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46">
        <v>23</v>
      </c>
      <c r="B182" s="247" t="s">
        <v>1113</v>
      </c>
      <c r="C182" s="263" t="s">
        <v>1114</v>
      </c>
      <c r="D182" s="248" t="s">
        <v>356</v>
      </c>
      <c r="E182" s="249">
        <v>345</v>
      </c>
      <c r="F182" s="250"/>
      <c r="G182" s="251">
        <f>ROUND(E182*F182,2)</f>
        <v>0</v>
      </c>
      <c r="H182" s="230"/>
      <c r="I182" s="229">
        <f>ROUND(E182*H182,2)</f>
        <v>0</v>
      </c>
      <c r="J182" s="230"/>
      <c r="K182" s="229">
        <f>ROUND(E182*J182,2)</f>
        <v>0</v>
      </c>
      <c r="L182" s="229">
        <v>21</v>
      </c>
      <c r="M182" s="229">
        <f>G182*(1+L182/100)</f>
        <v>0</v>
      </c>
      <c r="N182" s="229">
        <v>1.6500000000000002E-3</v>
      </c>
      <c r="O182" s="229">
        <f>ROUND(E182*N182,2)</f>
        <v>0.56999999999999995</v>
      </c>
      <c r="P182" s="229">
        <v>0</v>
      </c>
      <c r="Q182" s="229">
        <f>ROUND(E182*P182,2)</f>
        <v>0</v>
      </c>
      <c r="R182" s="229"/>
      <c r="S182" s="229" t="s">
        <v>181</v>
      </c>
      <c r="T182" s="229" t="s">
        <v>182</v>
      </c>
      <c r="U182" s="229">
        <v>7.400000000000001E-2</v>
      </c>
      <c r="V182" s="229">
        <f>ROUND(E182*U182,2)</f>
        <v>25.53</v>
      </c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4" t="s">
        <v>1115</v>
      </c>
      <c r="D183" s="231"/>
      <c r="E183" s="232">
        <v>84</v>
      </c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64" t="s">
        <v>1116</v>
      </c>
      <c r="D184" s="231"/>
      <c r="E184" s="232">
        <v>38</v>
      </c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1117</v>
      </c>
      <c r="D185" s="231"/>
      <c r="E185" s="232">
        <v>103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4" t="s">
        <v>1118</v>
      </c>
      <c r="D186" s="231"/>
      <c r="E186" s="232">
        <v>120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33.75" outlineLevel="1" x14ac:dyDescent="0.2">
      <c r="A187" s="246">
        <v>24</v>
      </c>
      <c r="B187" s="247" t="s">
        <v>1119</v>
      </c>
      <c r="C187" s="263" t="s">
        <v>1120</v>
      </c>
      <c r="D187" s="248" t="s">
        <v>214</v>
      </c>
      <c r="E187" s="249">
        <v>44.943800000000003</v>
      </c>
      <c r="F187" s="250"/>
      <c r="G187" s="251">
        <f>ROUND(E187*F187,2)</f>
        <v>0</v>
      </c>
      <c r="H187" s="230"/>
      <c r="I187" s="229">
        <f>ROUND(E187*H187,2)</f>
        <v>0</v>
      </c>
      <c r="J187" s="230"/>
      <c r="K187" s="229">
        <f>ROUND(E187*J187,2)</f>
        <v>0</v>
      </c>
      <c r="L187" s="229">
        <v>21</v>
      </c>
      <c r="M187" s="229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29"/>
      <c r="S187" s="229" t="s">
        <v>181</v>
      </c>
      <c r="T187" s="229" t="s">
        <v>182</v>
      </c>
      <c r="U187" s="229">
        <v>1.4490000000000001</v>
      </c>
      <c r="V187" s="229">
        <f>ROUND(E187*U187,2)</f>
        <v>65.12</v>
      </c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7"/>
      <c r="B188" s="228"/>
      <c r="C188" s="264" t="s">
        <v>1121</v>
      </c>
      <c r="D188" s="231"/>
      <c r="E188" s="232">
        <v>8.6256000000000004</v>
      </c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185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27"/>
      <c r="B189" s="228"/>
      <c r="C189" s="264" t="s">
        <v>1122</v>
      </c>
      <c r="D189" s="231"/>
      <c r="E189" s="232">
        <v>21.5472</v>
      </c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4" t="s">
        <v>1123</v>
      </c>
      <c r="D190" s="231"/>
      <c r="E190" s="232">
        <v>7.4360000000000008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/>
      <c r="B191" s="228"/>
      <c r="C191" s="264" t="s">
        <v>1110</v>
      </c>
      <c r="D191" s="231"/>
      <c r="E191" s="232">
        <v>6.48</v>
      </c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7"/>
      <c r="B192" s="228"/>
      <c r="C192" s="264" t="s">
        <v>1124</v>
      </c>
      <c r="D192" s="231"/>
      <c r="E192" s="232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4" t="s">
        <v>1125</v>
      </c>
      <c r="D193" s="231"/>
      <c r="E193" s="232">
        <v>0.41400000000000003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64" t="s">
        <v>1126</v>
      </c>
      <c r="D194" s="231"/>
      <c r="E194" s="232">
        <v>0.441</v>
      </c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33.75" outlineLevel="1" x14ac:dyDescent="0.2">
      <c r="A195" s="246">
        <v>25</v>
      </c>
      <c r="B195" s="247" t="s">
        <v>1127</v>
      </c>
      <c r="C195" s="263" t="s">
        <v>1128</v>
      </c>
      <c r="D195" s="248" t="s">
        <v>180</v>
      </c>
      <c r="E195" s="249">
        <v>1.6700000000000002</v>
      </c>
      <c r="F195" s="250"/>
      <c r="G195" s="251">
        <f>ROUND(E195*F195,2)</f>
        <v>0</v>
      </c>
      <c r="H195" s="230"/>
      <c r="I195" s="229">
        <f>ROUND(E195*H195,2)</f>
        <v>0</v>
      </c>
      <c r="J195" s="230"/>
      <c r="K195" s="229">
        <f>ROUND(E195*J195,2)</f>
        <v>0</v>
      </c>
      <c r="L195" s="229">
        <v>21</v>
      </c>
      <c r="M195" s="229">
        <f>G195*(1+L195/100)</f>
        <v>0</v>
      </c>
      <c r="N195" s="229">
        <v>4.4100000000000007E-3</v>
      </c>
      <c r="O195" s="229">
        <f>ROUND(E195*N195,2)</f>
        <v>0.01</v>
      </c>
      <c r="P195" s="229">
        <v>0</v>
      </c>
      <c r="Q195" s="229">
        <f>ROUND(E195*P195,2)</f>
        <v>0</v>
      </c>
      <c r="R195" s="229"/>
      <c r="S195" s="229" t="s">
        <v>181</v>
      </c>
      <c r="T195" s="229" t="s">
        <v>182</v>
      </c>
      <c r="U195" s="229">
        <v>0.82100000000000006</v>
      </c>
      <c r="V195" s="229">
        <f>ROUND(E195*U195,2)</f>
        <v>1.37</v>
      </c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64" t="s">
        <v>1124</v>
      </c>
      <c r="D196" s="231"/>
      <c r="E196" s="232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64" t="s">
        <v>1129</v>
      </c>
      <c r="D197" s="231"/>
      <c r="E197" s="232">
        <v>0.82000000000000006</v>
      </c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185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7"/>
      <c r="B198" s="228"/>
      <c r="C198" s="264" t="s">
        <v>1130</v>
      </c>
      <c r="D198" s="231"/>
      <c r="E198" s="232">
        <v>0.85000000000000009</v>
      </c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6">
        <v>26</v>
      </c>
      <c r="B199" s="247" t="s">
        <v>1131</v>
      </c>
      <c r="C199" s="263" t="s">
        <v>1132</v>
      </c>
      <c r="D199" s="248" t="s">
        <v>404</v>
      </c>
      <c r="E199" s="249">
        <v>9.4050000000000009E-2</v>
      </c>
      <c r="F199" s="250"/>
      <c r="G199" s="251">
        <f>ROUND(E199*F199,2)</f>
        <v>0</v>
      </c>
      <c r="H199" s="230"/>
      <c r="I199" s="229">
        <f>ROUND(E199*H199,2)</f>
        <v>0</v>
      </c>
      <c r="J199" s="230"/>
      <c r="K199" s="229">
        <f>ROUND(E199*J199,2)</f>
        <v>0</v>
      </c>
      <c r="L199" s="229">
        <v>21</v>
      </c>
      <c r="M199" s="229">
        <f>G199*(1+L199/100)</f>
        <v>0</v>
      </c>
      <c r="N199" s="229">
        <v>1.0256800000000001</v>
      </c>
      <c r="O199" s="229">
        <f>ROUND(E199*N199,2)</f>
        <v>0.1</v>
      </c>
      <c r="P199" s="229">
        <v>0</v>
      </c>
      <c r="Q199" s="229">
        <f>ROUND(E199*P199,2)</f>
        <v>0</v>
      </c>
      <c r="R199" s="229"/>
      <c r="S199" s="229" t="s">
        <v>292</v>
      </c>
      <c r="T199" s="229" t="s">
        <v>293</v>
      </c>
      <c r="U199" s="229">
        <v>9.1420000000000012</v>
      </c>
      <c r="V199" s="229">
        <f>ROUND(E199*U199,2)</f>
        <v>0.86</v>
      </c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183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4" t="s">
        <v>1124</v>
      </c>
      <c r="D200" s="231"/>
      <c r="E200" s="232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/>
      <c r="B201" s="228"/>
      <c r="C201" s="264" t="s">
        <v>1133</v>
      </c>
      <c r="D201" s="231"/>
      <c r="E201" s="232">
        <v>0.05</v>
      </c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4" t="s">
        <v>1134</v>
      </c>
      <c r="D202" s="231"/>
      <c r="E202" s="232">
        <v>0.05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6">
        <v>27</v>
      </c>
      <c r="B203" s="247" t="s">
        <v>1135</v>
      </c>
      <c r="C203" s="263" t="s">
        <v>1136</v>
      </c>
      <c r="D203" s="248" t="s">
        <v>356</v>
      </c>
      <c r="E203" s="249">
        <v>345</v>
      </c>
      <c r="F203" s="250"/>
      <c r="G203" s="251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5.4170000000000003E-2</v>
      </c>
      <c r="O203" s="229">
        <f>ROUND(E203*N203,2)</f>
        <v>18.690000000000001</v>
      </c>
      <c r="P203" s="229">
        <v>0</v>
      </c>
      <c r="Q203" s="229">
        <f>ROUND(E203*P203,2)</f>
        <v>0</v>
      </c>
      <c r="R203" s="229"/>
      <c r="S203" s="229" t="s">
        <v>292</v>
      </c>
      <c r="T203" s="229" t="s">
        <v>277</v>
      </c>
      <c r="U203" s="229">
        <v>0</v>
      </c>
      <c r="V203" s="229">
        <f>ROUND(E203*U203,2)</f>
        <v>0</v>
      </c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288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4" t="s">
        <v>1115</v>
      </c>
      <c r="D204" s="231"/>
      <c r="E204" s="232">
        <v>84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27"/>
      <c r="B205" s="228"/>
      <c r="C205" s="264" t="s">
        <v>1116</v>
      </c>
      <c r="D205" s="231"/>
      <c r="E205" s="232">
        <v>38</v>
      </c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185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4" t="s">
        <v>1117</v>
      </c>
      <c r="D206" s="231"/>
      <c r="E206" s="232">
        <v>103</v>
      </c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185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27"/>
      <c r="B207" s="228"/>
      <c r="C207" s="264" t="s">
        <v>1118</v>
      </c>
      <c r="D207" s="231"/>
      <c r="E207" s="232">
        <v>120</v>
      </c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185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40" t="s">
        <v>176</v>
      </c>
      <c r="B208" s="241" t="s">
        <v>115</v>
      </c>
      <c r="C208" s="262" t="s">
        <v>116</v>
      </c>
      <c r="D208" s="242"/>
      <c r="E208" s="243"/>
      <c r="F208" s="244"/>
      <c r="G208" s="245">
        <f>SUMIF(AG209:AG212,"&lt;&gt;NOR",G209:G212)</f>
        <v>0</v>
      </c>
      <c r="H208" s="239"/>
      <c r="I208" s="239">
        <f>SUM(I209:I212)</f>
        <v>0</v>
      </c>
      <c r="J208" s="239"/>
      <c r="K208" s="239">
        <f>SUM(K209:K212)</f>
        <v>0</v>
      </c>
      <c r="L208" s="239"/>
      <c r="M208" s="239">
        <f>SUM(M209:M212)</f>
        <v>0</v>
      </c>
      <c r="N208" s="239"/>
      <c r="O208" s="239">
        <f>SUM(O209:O212)</f>
        <v>1.49</v>
      </c>
      <c r="P208" s="239"/>
      <c r="Q208" s="239">
        <f>SUM(Q209:Q212)</f>
        <v>0</v>
      </c>
      <c r="R208" s="239"/>
      <c r="S208" s="239"/>
      <c r="T208" s="239"/>
      <c r="U208" s="239"/>
      <c r="V208" s="239">
        <f>SUM(V209:V212)</f>
        <v>1.53</v>
      </c>
      <c r="W208" s="239"/>
      <c r="AG208" t="s">
        <v>177</v>
      </c>
    </row>
    <row r="209" spans="1:60" ht="22.5" outlineLevel="1" x14ac:dyDescent="0.2">
      <c r="A209" s="246">
        <v>28</v>
      </c>
      <c r="B209" s="247" t="s">
        <v>1137</v>
      </c>
      <c r="C209" s="263" t="s">
        <v>1138</v>
      </c>
      <c r="D209" s="248" t="s">
        <v>214</v>
      </c>
      <c r="E209" s="249">
        <v>0.59160000000000001</v>
      </c>
      <c r="F209" s="250"/>
      <c r="G209" s="251">
        <f>ROUND(E209*F209,2)</f>
        <v>0</v>
      </c>
      <c r="H209" s="230"/>
      <c r="I209" s="229">
        <f>ROUND(E209*H209,2)</f>
        <v>0</v>
      </c>
      <c r="J209" s="230"/>
      <c r="K209" s="229">
        <f>ROUND(E209*J209,2)</f>
        <v>0</v>
      </c>
      <c r="L209" s="229">
        <v>21</v>
      </c>
      <c r="M209" s="229">
        <f>G209*(1+L209/100)</f>
        <v>0</v>
      </c>
      <c r="N209" s="229">
        <v>2.5250000000000004</v>
      </c>
      <c r="O209" s="229">
        <f>ROUND(E209*N209,2)</f>
        <v>1.49</v>
      </c>
      <c r="P209" s="229">
        <v>0</v>
      </c>
      <c r="Q209" s="229">
        <f>ROUND(E209*P209,2)</f>
        <v>0</v>
      </c>
      <c r="R209" s="229"/>
      <c r="S209" s="229" t="s">
        <v>181</v>
      </c>
      <c r="T209" s="229" t="s">
        <v>182</v>
      </c>
      <c r="U209" s="229">
        <v>2.58</v>
      </c>
      <c r="V209" s="229">
        <f>ROUND(E209*U209,2)</f>
        <v>1.53</v>
      </c>
      <c r="W209" s="229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183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7"/>
      <c r="B210" s="228"/>
      <c r="C210" s="264" t="s">
        <v>1139</v>
      </c>
      <c r="D210" s="231"/>
      <c r="E210" s="232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185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7"/>
      <c r="B211" s="228"/>
      <c r="C211" s="264" t="s">
        <v>1140</v>
      </c>
      <c r="D211" s="231"/>
      <c r="E211" s="232">
        <v>0.29000000000000004</v>
      </c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27"/>
      <c r="B212" s="228"/>
      <c r="C212" s="264" t="s">
        <v>1141</v>
      </c>
      <c r="D212" s="231"/>
      <c r="E212" s="232">
        <v>0.31000000000000005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185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240" t="s">
        <v>176</v>
      </c>
      <c r="B213" s="241" t="s">
        <v>117</v>
      </c>
      <c r="C213" s="262" t="s">
        <v>118</v>
      </c>
      <c r="D213" s="242"/>
      <c r="E213" s="243"/>
      <c r="F213" s="244"/>
      <c r="G213" s="245">
        <f>SUMIF(AG214:AG362,"&lt;&gt;NOR",G214:G362)</f>
        <v>0</v>
      </c>
      <c r="H213" s="239"/>
      <c r="I213" s="239">
        <f>SUM(I214:I362)</f>
        <v>0</v>
      </c>
      <c r="J213" s="239"/>
      <c r="K213" s="239">
        <f>SUM(K214:K362)</f>
        <v>0</v>
      </c>
      <c r="L213" s="239"/>
      <c r="M213" s="239">
        <f>SUM(M214:M362)</f>
        <v>0</v>
      </c>
      <c r="N213" s="239"/>
      <c r="O213" s="239">
        <f>SUM(O214:O362)</f>
        <v>126.75999999999999</v>
      </c>
      <c r="P213" s="239"/>
      <c r="Q213" s="239">
        <f>SUM(Q214:Q362)</f>
        <v>0</v>
      </c>
      <c r="R213" s="239"/>
      <c r="S213" s="239"/>
      <c r="T213" s="239"/>
      <c r="U213" s="239"/>
      <c r="V213" s="239">
        <f>SUM(V214:V362)</f>
        <v>1259.71</v>
      </c>
      <c r="W213" s="239"/>
      <c r="AG213" t="s">
        <v>177</v>
      </c>
    </row>
    <row r="214" spans="1:60" ht="33.75" outlineLevel="1" x14ac:dyDescent="0.2">
      <c r="A214" s="255">
        <v>29</v>
      </c>
      <c r="B214" s="256" t="s">
        <v>1142</v>
      </c>
      <c r="C214" s="271" t="s">
        <v>1143</v>
      </c>
      <c r="D214" s="257" t="s">
        <v>207</v>
      </c>
      <c r="E214" s="258">
        <v>116.7</v>
      </c>
      <c r="F214" s="259"/>
      <c r="G214" s="260">
        <f>ROUND(E214*F214,2)</f>
        <v>0</v>
      </c>
      <c r="H214" s="230"/>
      <c r="I214" s="229">
        <f>ROUND(E214*H214,2)</f>
        <v>0</v>
      </c>
      <c r="J214" s="230"/>
      <c r="K214" s="229">
        <f>ROUND(E214*J214,2)</f>
        <v>0</v>
      </c>
      <c r="L214" s="229">
        <v>21</v>
      </c>
      <c r="M214" s="229">
        <f>G214*(1+L214/100)</f>
        <v>0</v>
      </c>
      <c r="N214" s="229">
        <v>2.0000000000000002E-5</v>
      </c>
      <c r="O214" s="229">
        <f>ROUND(E214*N214,2)</f>
        <v>0</v>
      </c>
      <c r="P214" s="229">
        <v>0</v>
      </c>
      <c r="Q214" s="229">
        <f>ROUND(E214*P214,2)</f>
        <v>0</v>
      </c>
      <c r="R214" s="229"/>
      <c r="S214" s="229" t="s">
        <v>181</v>
      </c>
      <c r="T214" s="229" t="s">
        <v>182</v>
      </c>
      <c r="U214" s="229">
        <v>0.35400000000000004</v>
      </c>
      <c r="V214" s="229">
        <f>ROUND(E214*U214,2)</f>
        <v>41.31</v>
      </c>
      <c r="W214" s="229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33.75" outlineLevel="1" x14ac:dyDescent="0.2">
      <c r="A215" s="255">
        <v>30</v>
      </c>
      <c r="B215" s="256" t="s">
        <v>1144</v>
      </c>
      <c r="C215" s="271" t="s">
        <v>1145</v>
      </c>
      <c r="D215" s="257" t="s">
        <v>207</v>
      </c>
      <c r="E215" s="258">
        <v>3.1</v>
      </c>
      <c r="F215" s="259"/>
      <c r="G215" s="260">
        <f>ROUND(E215*F215,2)</f>
        <v>0</v>
      </c>
      <c r="H215" s="230"/>
      <c r="I215" s="229">
        <f>ROUND(E215*H215,2)</f>
        <v>0</v>
      </c>
      <c r="J215" s="230"/>
      <c r="K215" s="229">
        <f>ROUND(E215*J215,2)</f>
        <v>0</v>
      </c>
      <c r="L215" s="229">
        <v>21</v>
      </c>
      <c r="M215" s="229">
        <f>G215*(1+L215/100)</f>
        <v>0</v>
      </c>
      <c r="N215" s="229">
        <v>3.0000000000000001E-5</v>
      </c>
      <c r="O215" s="229">
        <f>ROUND(E215*N215,2)</f>
        <v>0</v>
      </c>
      <c r="P215" s="229">
        <v>0</v>
      </c>
      <c r="Q215" s="229">
        <f>ROUND(E215*P215,2)</f>
        <v>0</v>
      </c>
      <c r="R215" s="229"/>
      <c r="S215" s="229" t="s">
        <v>181</v>
      </c>
      <c r="T215" s="229" t="s">
        <v>182</v>
      </c>
      <c r="U215" s="229">
        <v>0.41700000000000004</v>
      </c>
      <c r="V215" s="229">
        <f>ROUND(E215*U215,2)</f>
        <v>1.29</v>
      </c>
      <c r="W215" s="229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183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33.75" outlineLevel="1" x14ac:dyDescent="0.2">
      <c r="A216" s="255">
        <v>31</v>
      </c>
      <c r="B216" s="256" t="s">
        <v>1146</v>
      </c>
      <c r="C216" s="271" t="s">
        <v>1147</v>
      </c>
      <c r="D216" s="257" t="s">
        <v>207</v>
      </c>
      <c r="E216" s="258">
        <v>224.45000000000002</v>
      </c>
      <c r="F216" s="259"/>
      <c r="G216" s="260">
        <f>ROUND(E216*F216,2)</f>
        <v>0</v>
      </c>
      <c r="H216" s="230"/>
      <c r="I216" s="229">
        <f>ROUND(E216*H216,2)</f>
        <v>0</v>
      </c>
      <c r="J216" s="230"/>
      <c r="K216" s="229">
        <f>ROUND(E216*J216,2)</f>
        <v>0</v>
      </c>
      <c r="L216" s="229">
        <v>21</v>
      </c>
      <c r="M216" s="229">
        <f>G216*(1+L216/100)</f>
        <v>0</v>
      </c>
      <c r="N216" s="229">
        <v>4.0000000000000003E-5</v>
      </c>
      <c r="O216" s="229">
        <f>ROUND(E216*N216,2)</f>
        <v>0.01</v>
      </c>
      <c r="P216" s="229">
        <v>0</v>
      </c>
      <c r="Q216" s="229">
        <f>ROUND(E216*P216,2)</f>
        <v>0</v>
      </c>
      <c r="R216" s="229"/>
      <c r="S216" s="229" t="s">
        <v>181</v>
      </c>
      <c r="T216" s="229" t="s">
        <v>182</v>
      </c>
      <c r="U216" s="229">
        <v>0.84600000000000009</v>
      </c>
      <c r="V216" s="229">
        <f>ROUND(E216*U216,2)</f>
        <v>189.88</v>
      </c>
      <c r="W216" s="229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183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46">
        <v>32</v>
      </c>
      <c r="B217" s="247" t="s">
        <v>1148</v>
      </c>
      <c r="C217" s="263" t="s">
        <v>1149</v>
      </c>
      <c r="D217" s="248" t="s">
        <v>356</v>
      </c>
      <c r="E217" s="249">
        <v>20</v>
      </c>
      <c r="F217" s="250"/>
      <c r="G217" s="251">
        <f>ROUND(E217*F217,2)</f>
        <v>0</v>
      </c>
      <c r="H217" s="230"/>
      <c r="I217" s="229">
        <f>ROUND(E217*H217,2)</f>
        <v>0</v>
      </c>
      <c r="J217" s="230"/>
      <c r="K217" s="229">
        <f>ROUND(E217*J217,2)</f>
        <v>0</v>
      </c>
      <c r="L217" s="229">
        <v>21</v>
      </c>
      <c r="M217" s="229">
        <f>G217*(1+L217/100)</f>
        <v>0</v>
      </c>
      <c r="N217" s="229">
        <v>5.0000000000000002E-5</v>
      </c>
      <c r="O217" s="229">
        <f>ROUND(E217*N217,2)</f>
        <v>0</v>
      </c>
      <c r="P217" s="229">
        <v>0</v>
      </c>
      <c r="Q217" s="229">
        <f>ROUND(E217*P217,2)</f>
        <v>0</v>
      </c>
      <c r="R217" s="229"/>
      <c r="S217" s="229" t="s">
        <v>181</v>
      </c>
      <c r="T217" s="229" t="s">
        <v>182</v>
      </c>
      <c r="U217" s="229">
        <v>0.23600000000000002</v>
      </c>
      <c r="V217" s="229">
        <f>ROUND(E217*U217,2)</f>
        <v>4.72</v>
      </c>
      <c r="W217" s="229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183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27"/>
      <c r="B218" s="228"/>
      <c r="C218" s="264" t="s">
        <v>1150</v>
      </c>
      <c r="D218" s="231"/>
      <c r="E218" s="232">
        <v>20</v>
      </c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185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46">
        <v>33</v>
      </c>
      <c r="B219" s="247" t="s">
        <v>1151</v>
      </c>
      <c r="C219" s="263" t="s">
        <v>1152</v>
      </c>
      <c r="D219" s="248" t="s">
        <v>356</v>
      </c>
      <c r="E219" s="249">
        <v>1</v>
      </c>
      <c r="F219" s="250"/>
      <c r="G219" s="251">
        <f>ROUND(E219*F219,2)</f>
        <v>0</v>
      </c>
      <c r="H219" s="230"/>
      <c r="I219" s="229">
        <f>ROUND(E219*H219,2)</f>
        <v>0</v>
      </c>
      <c r="J219" s="230"/>
      <c r="K219" s="229">
        <f>ROUND(E219*J219,2)</f>
        <v>0</v>
      </c>
      <c r="L219" s="229">
        <v>21</v>
      </c>
      <c r="M219" s="229">
        <f>G219*(1+L219/100)</f>
        <v>0</v>
      </c>
      <c r="N219" s="229">
        <v>6.0000000000000002E-5</v>
      </c>
      <c r="O219" s="229">
        <f>ROUND(E219*N219,2)</f>
        <v>0</v>
      </c>
      <c r="P219" s="229">
        <v>0</v>
      </c>
      <c r="Q219" s="229">
        <f>ROUND(E219*P219,2)</f>
        <v>0</v>
      </c>
      <c r="R219" s="229"/>
      <c r="S219" s="229" t="s">
        <v>181</v>
      </c>
      <c r="T219" s="229" t="s">
        <v>182</v>
      </c>
      <c r="U219" s="229">
        <v>0.24900000000000003</v>
      </c>
      <c r="V219" s="229">
        <f>ROUND(E219*U219,2)</f>
        <v>0.25</v>
      </c>
      <c r="W219" s="229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183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64" t="s">
        <v>1153</v>
      </c>
      <c r="D220" s="231"/>
      <c r="E220" s="232">
        <v>1</v>
      </c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185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46">
        <v>34</v>
      </c>
      <c r="B221" s="247" t="s">
        <v>1154</v>
      </c>
      <c r="C221" s="263" t="s">
        <v>1155</v>
      </c>
      <c r="D221" s="248" t="s">
        <v>356</v>
      </c>
      <c r="E221" s="249">
        <v>11</v>
      </c>
      <c r="F221" s="250"/>
      <c r="G221" s="251">
        <f>ROUND(E221*F221,2)</f>
        <v>0</v>
      </c>
      <c r="H221" s="230"/>
      <c r="I221" s="229">
        <f>ROUND(E221*H221,2)</f>
        <v>0</v>
      </c>
      <c r="J221" s="230"/>
      <c r="K221" s="229">
        <f>ROUND(E221*J221,2)</f>
        <v>0</v>
      </c>
      <c r="L221" s="229">
        <v>21</v>
      </c>
      <c r="M221" s="229">
        <f>G221*(1+L221/100)</f>
        <v>0</v>
      </c>
      <c r="N221" s="229">
        <v>7.0000000000000007E-5</v>
      </c>
      <c r="O221" s="229">
        <f>ROUND(E221*N221,2)</f>
        <v>0</v>
      </c>
      <c r="P221" s="229">
        <v>0</v>
      </c>
      <c r="Q221" s="229">
        <f>ROUND(E221*P221,2)</f>
        <v>0</v>
      </c>
      <c r="R221" s="229"/>
      <c r="S221" s="229" t="s">
        <v>181</v>
      </c>
      <c r="T221" s="229" t="s">
        <v>182</v>
      </c>
      <c r="U221" s="229">
        <v>0.626</v>
      </c>
      <c r="V221" s="229">
        <f>ROUND(E221*U221,2)</f>
        <v>6.89</v>
      </c>
      <c r="W221" s="229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183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27"/>
      <c r="B222" s="228"/>
      <c r="C222" s="264" t="s">
        <v>1156</v>
      </c>
      <c r="D222" s="231"/>
      <c r="E222" s="232">
        <v>11</v>
      </c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185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46">
        <v>35</v>
      </c>
      <c r="B223" s="247" t="s">
        <v>1157</v>
      </c>
      <c r="C223" s="263" t="s">
        <v>1158</v>
      </c>
      <c r="D223" s="248" t="s">
        <v>356</v>
      </c>
      <c r="E223" s="249">
        <v>55</v>
      </c>
      <c r="F223" s="250"/>
      <c r="G223" s="251">
        <f>ROUND(E223*F223,2)</f>
        <v>0</v>
      </c>
      <c r="H223" s="230"/>
      <c r="I223" s="229">
        <f>ROUND(E223*H223,2)</f>
        <v>0</v>
      </c>
      <c r="J223" s="230"/>
      <c r="K223" s="229">
        <f>ROUND(E223*J223,2)</f>
        <v>0</v>
      </c>
      <c r="L223" s="229">
        <v>21</v>
      </c>
      <c r="M223" s="229">
        <f>G223*(1+L223/100)</f>
        <v>0</v>
      </c>
      <c r="N223" s="229">
        <v>2.0000000000000002E-5</v>
      </c>
      <c r="O223" s="229">
        <f>ROUND(E223*N223,2)</f>
        <v>0</v>
      </c>
      <c r="P223" s="229">
        <v>0</v>
      </c>
      <c r="Q223" s="229">
        <f>ROUND(E223*P223,2)</f>
        <v>0</v>
      </c>
      <c r="R223" s="229"/>
      <c r="S223" s="229" t="s">
        <v>181</v>
      </c>
      <c r="T223" s="229" t="s">
        <v>182</v>
      </c>
      <c r="U223" s="229">
        <v>0.23600000000000002</v>
      </c>
      <c r="V223" s="229">
        <f>ROUND(E223*U223,2)</f>
        <v>12.98</v>
      </c>
      <c r="W223" s="229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183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7"/>
      <c r="B224" s="228"/>
      <c r="C224" s="264" t="s">
        <v>1159</v>
      </c>
      <c r="D224" s="231"/>
      <c r="E224" s="232">
        <v>13</v>
      </c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185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27"/>
      <c r="B225" s="228"/>
      <c r="C225" s="264" t="s">
        <v>1160</v>
      </c>
      <c r="D225" s="231"/>
      <c r="E225" s="232">
        <v>1</v>
      </c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185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27"/>
      <c r="B226" s="228"/>
      <c r="C226" s="264" t="s">
        <v>1161</v>
      </c>
      <c r="D226" s="231"/>
      <c r="E226" s="232">
        <v>1</v>
      </c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185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27"/>
      <c r="B227" s="228"/>
      <c r="C227" s="264" t="s">
        <v>1162</v>
      </c>
      <c r="D227" s="231"/>
      <c r="E227" s="232">
        <v>20</v>
      </c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185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7"/>
      <c r="B228" s="228"/>
      <c r="C228" s="264" t="s">
        <v>1163</v>
      </c>
      <c r="D228" s="231"/>
      <c r="E228" s="232">
        <v>20</v>
      </c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185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46">
        <v>36</v>
      </c>
      <c r="B229" s="247" t="s">
        <v>1164</v>
      </c>
      <c r="C229" s="263" t="s">
        <v>1165</v>
      </c>
      <c r="D229" s="248" t="s">
        <v>356</v>
      </c>
      <c r="E229" s="249">
        <v>1</v>
      </c>
      <c r="F229" s="250"/>
      <c r="G229" s="251">
        <f>ROUND(E229*F229,2)</f>
        <v>0</v>
      </c>
      <c r="H229" s="230"/>
      <c r="I229" s="229">
        <f>ROUND(E229*H229,2)</f>
        <v>0</v>
      </c>
      <c r="J229" s="230"/>
      <c r="K229" s="229">
        <f>ROUND(E229*J229,2)</f>
        <v>0</v>
      </c>
      <c r="L229" s="229">
        <v>21</v>
      </c>
      <c r="M229" s="229">
        <f>G229*(1+L229/100)</f>
        <v>0</v>
      </c>
      <c r="N229" s="229">
        <v>3.0000000000000001E-5</v>
      </c>
      <c r="O229" s="229">
        <f>ROUND(E229*N229,2)</f>
        <v>0</v>
      </c>
      <c r="P229" s="229">
        <v>0</v>
      </c>
      <c r="Q229" s="229">
        <f>ROUND(E229*P229,2)</f>
        <v>0</v>
      </c>
      <c r="R229" s="229"/>
      <c r="S229" s="229" t="s">
        <v>181</v>
      </c>
      <c r="T229" s="229" t="s">
        <v>182</v>
      </c>
      <c r="U229" s="229">
        <v>0.24900000000000003</v>
      </c>
      <c r="V229" s="229">
        <f>ROUND(E229*U229,2)</f>
        <v>0.25</v>
      </c>
      <c r="W229" s="229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183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27"/>
      <c r="B230" s="228"/>
      <c r="C230" s="264" t="s">
        <v>1166</v>
      </c>
      <c r="D230" s="231"/>
      <c r="E230" s="232">
        <v>1</v>
      </c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185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2.5" outlineLevel="1" x14ac:dyDescent="0.2">
      <c r="A231" s="246">
        <v>37</v>
      </c>
      <c r="B231" s="247" t="s">
        <v>1167</v>
      </c>
      <c r="C231" s="263" t="s">
        <v>1168</v>
      </c>
      <c r="D231" s="248" t="s">
        <v>207</v>
      </c>
      <c r="E231" s="249">
        <v>119.80000000000001</v>
      </c>
      <c r="F231" s="250"/>
      <c r="G231" s="251">
        <f>ROUND(E231*F231,2)</f>
        <v>0</v>
      </c>
      <c r="H231" s="230"/>
      <c r="I231" s="229">
        <f>ROUND(E231*H231,2)</f>
        <v>0</v>
      </c>
      <c r="J231" s="230"/>
      <c r="K231" s="229">
        <f>ROUND(E231*J231,2)</f>
        <v>0</v>
      </c>
      <c r="L231" s="229">
        <v>21</v>
      </c>
      <c r="M231" s="229">
        <f>G231*(1+L231/100)</f>
        <v>0</v>
      </c>
      <c r="N231" s="229">
        <v>0</v>
      </c>
      <c r="O231" s="229">
        <f>ROUND(E231*N231,2)</f>
        <v>0</v>
      </c>
      <c r="P231" s="229">
        <v>0</v>
      </c>
      <c r="Q231" s="229">
        <f>ROUND(E231*P231,2)</f>
        <v>0</v>
      </c>
      <c r="R231" s="229"/>
      <c r="S231" s="229" t="s">
        <v>181</v>
      </c>
      <c r="T231" s="229" t="s">
        <v>182</v>
      </c>
      <c r="U231" s="229">
        <v>5.9000000000000004E-2</v>
      </c>
      <c r="V231" s="229">
        <f>ROUND(E231*U231,2)</f>
        <v>7.07</v>
      </c>
      <c r="W231" s="229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183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27"/>
      <c r="B232" s="228"/>
      <c r="C232" s="264" t="s">
        <v>1169</v>
      </c>
      <c r="D232" s="231"/>
      <c r="E232" s="232">
        <v>119.80000000000001</v>
      </c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185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55">
        <v>38</v>
      </c>
      <c r="B233" s="256" t="s">
        <v>1170</v>
      </c>
      <c r="C233" s="271" t="s">
        <v>1171</v>
      </c>
      <c r="D233" s="257" t="s">
        <v>207</v>
      </c>
      <c r="E233" s="258">
        <v>224.45000000000002</v>
      </c>
      <c r="F233" s="259"/>
      <c r="G233" s="260">
        <f>ROUND(E233*F233,2)</f>
        <v>0</v>
      </c>
      <c r="H233" s="230"/>
      <c r="I233" s="229">
        <f>ROUND(E233*H233,2)</f>
        <v>0</v>
      </c>
      <c r="J233" s="230"/>
      <c r="K233" s="229">
        <f>ROUND(E233*J233,2)</f>
        <v>0</v>
      </c>
      <c r="L233" s="229">
        <v>21</v>
      </c>
      <c r="M233" s="229">
        <f>G233*(1+L233/100)</f>
        <v>0</v>
      </c>
      <c r="N233" s="229">
        <v>0</v>
      </c>
      <c r="O233" s="229">
        <f>ROUND(E233*N233,2)</f>
        <v>0</v>
      </c>
      <c r="P233" s="229">
        <v>0</v>
      </c>
      <c r="Q233" s="229">
        <f>ROUND(E233*P233,2)</f>
        <v>0</v>
      </c>
      <c r="R233" s="229"/>
      <c r="S233" s="229" t="s">
        <v>181</v>
      </c>
      <c r="T233" s="229" t="s">
        <v>182</v>
      </c>
      <c r="U233" s="229">
        <v>7.9000000000000001E-2</v>
      </c>
      <c r="V233" s="229">
        <f>ROUND(E233*U233,2)</f>
        <v>17.73</v>
      </c>
      <c r="W233" s="229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183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33.75" outlineLevel="1" x14ac:dyDescent="0.2">
      <c r="A234" s="255">
        <v>39</v>
      </c>
      <c r="B234" s="256" t="s">
        <v>1172</v>
      </c>
      <c r="C234" s="271" t="s">
        <v>1173</v>
      </c>
      <c r="D234" s="257" t="s">
        <v>1174</v>
      </c>
      <c r="E234" s="258">
        <v>21</v>
      </c>
      <c r="F234" s="259"/>
      <c r="G234" s="260">
        <f>ROUND(E234*F234,2)</f>
        <v>0</v>
      </c>
      <c r="H234" s="230"/>
      <c r="I234" s="229">
        <f>ROUND(E234*H234,2)</f>
        <v>0</v>
      </c>
      <c r="J234" s="230"/>
      <c r="K234" s="229">
        <f>ROUND(E234*J234,2)</f>
        <v>0</v>
      </c>
      <c r="L234" s="229">
        <v>21</v>
      </c>
      <c r="M234" s="229">
        <f>G234*(1+L234/100)</f>
        <v>0</v>
      </c>
      <c r="N234" s="229">
        <v>1.3000000000000002E-4</v>
      </c>
      <c r="O234" s="229">
        <f>ROUND(E234*N234,2)</f>
        <v>0</v>
      </c>
      <c r="P234" s="229">
        <v>0</v>
      </c>
      <c r="Q234" s="229">
        <f>ROUND(E234*P234,2)</f>
        <v>0</v>
      </c>
      <c r="R234" s="229"/>
      <c r="S234" s="229" t="s">
        <v>181</v>
      </c>
      <c r="T234" s="229" t="s">
        <v>182</v>
      </c>
      <c r="U234" s="229">
        <v>6.2</v>
      </c>
      <c r="V234" s="229">
        <f>ROUND(E234*U234,2)</f>
        <v>130.19999999999999</v>
      </c>
      <c r="W234" s="229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183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33.75" outlineLevel="1" x14ac:dyDescent="0.2">
      <c r="A235" s="255">
        <v>40</v>
      </c>
      <c r="B235" s="256" t="s">
        <v>1175</v>
      </c>
      <c r="C235" s="271" t="s">
        <v>1176</v>
      </c>
      <c r="D235" s="257" t="s">
        <v>1174</v>
      </c>
      <c r="E235" s="258">
        <v>3</v>
      </c>
      <c r="F235" s="259"/>
      <c r="G235" s="260">
        <f>ROUND(E235*F235,2)</f>
        <v>0</v>
      </c>
      <c r="H235" s="230"/>
      <c r="I235" s="229">
        <f>ROUND(E235*H235,2)</f>
        <v>0</v>
      </c>
      <c r="J235" s="230"/>
      <c r="K235" s="229">
        <f>ROUND(E235*J235,2)</f>
        <v>0</v>
      </c>
      <c r="L235" s="229">
        <v>21</v>
      </c>
      <c r="M235" s="229">
        <f>G235*(1+L235/100)</f>
        <v>0</v>
      </c>
      <c r="N235" s="229">
        <v>1.7000000000000001E-4</v>
      </c>
      <c r="O235" s="229">
        <f>ROUND(E235*N235,2)</f>
        <v>0</v>
      </c>
      <c r="P235" s="229">
        <v>0</v>
      </c>
      <c r="Q235" s="229">
        <f>ROUND(E235*P235,2)</f>
        <v>0</v>
      </c>
      <c r="R235" s="229"/>
      <c r="S235" s="229" t="s">
        <v>181</v>
      </c>
      <c r="T235" s="229" t="s">
        <v>182</v>
      </c>
      <c r="U235" s="229">
        <v>7.1000000000000005</v>
      </c>
      <c r="V235" s="229">
        <f>ROUND(E235*U235,2)</f>
        <v>21.3</v>
      </c>
      <c r="W235" s="229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183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55">
        <v>41</v>
      </c>
      <c r="B236" s="256" t="s">
        <v>1177</v>
      </c>
      <c r="C236" s="271" t="s">
        <v>1178</v>
      </c>
      <c r="D236" s="257" t="s">
        <v>207</v>
      </c>
      <c r="E236" s="258">
        <v>224.45000000000002</v>
      </c>
      <c r="F236" s="259"/>
      <c r="G236" s="260">
        <f>ROUND(E236*F236,2)</f>
        <v>0</v>
      </c>
      <c r="H236" s="230"/>
      <c r="I236" s="229">
        <f>ROUND(E236*H236,2)</f>
        <v>0</v>
      </c>
      <c r="J236" s="230"/>
      <c r="K236" s="229">
        <f>ROUND(E236*J236,2)</f>
        <v>0</v>
      </c>
      <c r="L236" s="229">
        <v>21</v>
      </c>
      <c r="M236" s="229">
        <f>G236*(1+L236/100)</f>
        <v>0</v>
      </c>
      <c r="N236" s="229">
        <v>0</v>
      </c>
      <c r="O236" s="229">
        <f>ROUND(E236*N236,2)</f>
        <v>0</v>
      </c>
      <c r="P236" s="229">
        <v>0</v>
      </c>
      <c r="Q236" s="229">
        <f>ROUND(E236*P236,2)</f>
        <v>0</v>
      </c>
      <c r="R236" s="229"/>
      <c r="S236" s="229" t="s">
        <v>181</v>
      </c>
      <c r="T236" s="229" t="s">
        <v>182</v>
      </c>
      <c r="U236" s="229">
        <v>5.1000000000000004E-2</v>
      </c>
      <c r="V236" s="229">
        <f>ROUND(E236*U236,2)</f>
        <v>11.45</v>
      </c>
      <c r="W236" s="229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183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46">
        <v>42</v>
      </c>
      <c r="B237" s="247" t="s">
        <v>1179</v>
      </c>
      <c r="C237" s="263" t="s">
        <v>1180</v>
      </c>
      <c r="D237" s="248" t="s">
        <v>214</v>
      </c>
      <c r="E237" s="249">
        <v>19.918500000000002</v>
      </c>
      <c r="F237" s="250"/>
      <c r="G237" s="251">
        <f>ROUND(E237*F237,2)</f>
        <v>0</v>
      </c>
      <c r="H237" s="230"/>
      <c r="I237" s="229">
        <f>ROUND(E237*H237,2)</f>
        <v>0</v>
      </c>
      <c r="J237" s="230"/>
      <c r="K237" s="229">
        <f>ROUND(E237*J237,2)</f>
        <v>0</v>
      </c>
      <c r="L237" s="229">
        <v>21</v>
      </c>
      <c r="M237" s="229">
        <f>G237*(1+L237/100)</f>
        <v>0</v>
      </c>
      <c r="N237" s="229">
        <v>0</v>
      </c>
      <c r="O237" s="229">
        <f>ROUND(E237*N237,2)</f>
        <v>0</v>
      </c>
      <c r="P237" s="229">
        <v>0</v>
      </c>
      <c r="Q237" s="229">
        <f>ROUND(E237*P237,2)</f>
        <v>0</v>
      </c>
      <c r="R237" s="229"/>
      <c r="S237" s="229" t="s">
        <v>181</v>
      </c>
      <c r="T237" s="229" t="s">
        <v>182</v>
      </c>
      <c r="U237" s="229">
        <v>2.5590000000000002</v>
      </c>
      <c r="V237" s="229">
        <f>ROUND(E237*U237,2)</f>
        <v>50.97</v>
      </c>
      <c r="W237" s="229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183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7"/>
      <c r="B238" s="228"/>
      <c r="C238" s="264" t="s">
        <v>1086</v>
      </c>
      <c r="D238" s="231"/>
      <c r="E238" s="232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185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27"/>
      <c r="B239" s="228"/>
      <c r="C239" s="264" t="s">
        <v>1087</v>
      </c>
      <c r="D239" s="231"/>
      <c r="E239" s="232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185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7"/>
      <c r="B240" s="228"/>
      <c r="C240" s="264" t="s">
        <v>1181</v>
      </c>
      <c r="D240" s="231"/>
      <c r="E240" s="232">
        <v>1.1760000000000002</v>
      </c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185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27"/>
      <c r="B241" s="228"/>
      <c r="C241" s="264" t="s">
        <v>1182</v>
      </c>
      <c r="D241" s="231"/>
      <c r="E241" s="232">
        <v>3.9690000000000003</v>
      </c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185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7"/>
      <c r="B242" s="228"/>
      <c r="C242" s="264" t="s">
        <v>1183</v>
      </c>
      <c r="D242" s="231"/>
      <c r="E242" s="232">
        <v>0.94500000000000006</v>
      </c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185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27"/>
      <c r="B243" s="228"/>
      <c r="C243" s="264" t="s">
        <v>1184</v>
      </c>
      <c r="D243" s="231"/>
      <c r="E243" s="232">
        <v>1.4175000000000002</v>
      </c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185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7"/>
      <c r="B244" s="228"/>
      <c r="C244" s="264" t="s">
        <v>1185</v>
      </c>
      <c r="D244" s="231"/>
      <c r="E244" s="232">
        <v>1.1760000000000002</v>
      </c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185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27"/>
      <c r="B245" s="228"/>
      <c r="C245" s="264" t="s">
        <v>1087</v>
      </c>
      <c r="D245" s="231"/>
      <c r="E245" s="232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185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27"/>
      <c r="B246" s="228"/>
      <c r="C246" s="264" t="s">
        <v>1186</v>
      </c>
      <c r="D246" s="231"/>
      <c r="E246" s="232">
        <v>1.26</v>
      </c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185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27"/>
      <c r="B247" s="228"/>
      <c r="C247" s="264" t="s">
        <v>1187</v>
      </c>
      <c r="D247" s="231"/>
      <c r="E247" s="232">
        <v>5.6025</v>
      </c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185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27"/>
      <c r="B248" s="228"/>
      <c r="C248" s="264" t="s">
        <v>1188</v>
      </c>
      <c r="D248" s="231"/>
      <c r="E248" s="232">
        <v>1.2450000000000001</v>
      </c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185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7"/>
      <c r="B249" s="228"/>
      <c r="C249" s="264" t="s">
        <v>1189</v>
      </c>
      <c r="D249" s="231"/>
      <c r="E249" s="232">
        <v>1.8675000000000002</v>
      </c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185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27"/>
      <c r="B250" s="228"/>
      <c r="C250" s="264" t="s">
        <v>1190</v>
      </c>
      <c r="D250" s="231"/>
      <c r="E250" s="232">
        <v>1.26</v>
      </c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185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45" outlineLevel="1" x14ac:dyDescent="0.2">
      <c r="A251" s="255">
        <v>43</v>
      </c>
      <c r="B251" s="256" t="s">
        <v>1191</v>
      </c>
      <c r="C251" s="271" t="s">
        <v>1192</v>
      </c>
      <c r="D251" s="257" t="s">
        <v>356</v>
      </c>
      <c r="E251" s="258">
        <v>11</v>
      </c>
      <c r="F251" s="259"/>
      <c r="G251" s="260">
        <f>ROUND(E251*F251,2)</f>
        <v>0</v>
      </c>
      <c r="H251" s="230"/>
      <c r="I251" s="229">
        <f>ROUND(E251*H251,2)</f>
        <v>0</v>
      </c>
      <c r="J251" s="230"/>
      <c r="K251" s="229">
        <f>ROUND(E251*J251,2)</f>
        <v>0</v>
      </c>
      <c r="L251" s="229">
        <v>21</v>
      </c>
      <c r="M251" s="229">
        <f>G251*(1+L251/100)</f>
        <v>0</v>
      </c>
      <c r="N251" s="229">
        <v>0</v>
      </c>
      <c r="O251" s="229">
        <f>ROUND(E251*N251,2)</f>
        <v>0</v>
      </c>
      <c r="P251" s="229">
        <v>0</v>
      </c>
      <c r="Q251" s="229">
        <f>ROUND(E251*P251,2)</f>
        <v>0</v>
      </c>
      <c r="R251" s="229"/>
      <c r="S251" s="229" t="s">
        <v>181</v>
      </c>
      <c r="T251" s="229" t="s">
        <v>182</v>
      </c>
      <c r="U251" s="229">
        <v>21.292000000000002</v>
      </c>
      <c r="V251" s="229">
        <f>ROUND(E251*U251,2)</f>
        <v>234.21</v>
      </c>
      <c r="W251" s="229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183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46">
        <v>44</v>
      </c>
      <c r="B252" s="247" t="s">
        <v>1193</v>
      </c>
      <c r="C252" s="263" t="s">
        <v>1194</v>
      </c>
      <c r="D252" s="248" t="s">
        <v>356</v>
      </c>
      <c r="E252" s="249">
        <v>9</v>
      </c>
      <c r="F252" s="250"/>
      <c r="G252" s="251">
        <f>ROUND(E252*F252,2)</f>
        <v>0</v>
      </c>
      <c r="H252" s="230"/>
      <c r="I252" s="229">
        <f>ROUND(E252*H252,2)</f>
        <v>0</v>
      </c>
      <c r="J252" s="230"/>
      <c r="K252" s="229">
        <f>ROUND(E252*J252,2)</f>
        <v>0</v>
      </c>
      <c r="L252" s="229">
        <v>21</v>
      </c>
      <c r="M252" s="229">
        <f>G252*(1+L252/100)</f>
        <v>0</v>
      </c>
      <c r="N252" s="229">
        <v>3.9030000000000002E-2</v>
      </c>
      <c r="O252" s="229">
        <f>ROUND(E252*N252,2)</f>
        <v>0.35</v>
      </c>
      <c r="P252" s="229">
        <v>0</v>
      </c>
      <c r="Q252" s="229">
        <f>ROUND(E252*P252,2)</f>
        <v>0</v>
      </c>
      <c r="R252" s="229"/>
      <c r="S252" s="229" t="s">
        <v>181</v>
      </c>
      <c r="T252" s="229" t="s">
        <v>182</v>
      </c>
      <c r="U252" s="229">
        <v>0.81700000000000006</v>
      </c>
      <c r="V252" s="229">
        <f>ROUND(E252*U252,2)</f>
        <v>7.35</v>
      </c>
      <c r="W252" s="229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183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27"/>
      <c r="B253" s="228"/>
      <c r="C253" s="264" t="s">
        <v>1195</v>
      </c>
      <c r="D253" s="231"/>
      <c r="E253" s="232">
        <v>9</v>
      </c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185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46">
        <v>45</v>
      </c>
      <c r="B254" s="247" t="s">
        <v>1196</v>
      </c>
      <c r="C254" s="263" t="s">
        <v>1197</v>
      </c>
      <c r="D254" s="248" t="s">
        <v>356</v>
      </c>
      <c r="E254" s="249">
        <v>6</v>
      </c>
      <c r="F254" s="250"/>
      <c r="G254" s="251">
        <f>ROUND(E254*F254,2)</f>
        <v>0</v>
      </c>
      <c r="H254" s="230"/>
      <c r="I254" s="229">
        <f>ROUND(E254*H254,2)</f>
        <v>0</v>
      </c>
      <c r="J254" s="230"/>
      <c r="K254" s="229">
        <f>ROUND(E254*J254,2)</f>
        <v>0</v>
      </c>
      <c r="L254" s="229">
        <v>21</v>
      </c>
      <c r="M254" s="229">
        <f>G254*(1+L254/100)</f>
        <v>0</v>
      </c>
      <c r="N254" s="229">
        <v>0</v>
      </c>
      <c r="O254" s="229">
        <f>ROUND(E254*N254,2)</f>
        <v>0</v>
      </c>
      <c r="P254" s="229">
        <v>0</v>
      </c>
      <c r="Q254" s="229">
        <f>ROUND(E254*P254,2)</f>
        <v>0</v>
      </c>
      <c r="R254" s="229"/>
      <c r="S254" s="229" t="s">
        <v>181</v>
      </c>
      <c r="T254" s="229" t="s">
        <v>182</v>
      </c>
      <c r="U254" s="229">
        <v>0.79</v>
      </c>
      <c r="V254" s="229">
        <f>ROUND(E254*U254,2)</f>
        <v>4.74</v>
      </c>
      <c r="W254" s="229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183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27"/>
      <c r="B255" s="228"/>
      <c r="C255" s="264" t="s">
        <v>1086</v>
      </c>
      <c r="D255" s="231"/>
      <c r="E255" s="232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185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27"/>
      <c r="B256" s="228"/>
      <c r="C256" s="264" t="s">
        <v>1087</v>
      </c>
      <c r="D256" s="231"/>
      <c r="E256" s="232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185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27"/>
      <c r="B257" s="228"/>
      <c r="C257" s="264" t="s">
        <v>1198</v>
      </c>
      <c r="D257" s="231"/>
      <c r="E257" s="232">
        <v>1</v>
      </c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185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27"/>
      <c r="B258" s="228"/>
      <c r="C258" s="264" t="s">
        <v>1199</v>
      </c>
      <c r="D258" s="231"/>
      <c r="E258" s="232">
        <v>1</v>
      </c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185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7"/>
      <c r="B259" s="228"/>
      <c r="C259" s="264" t="s">
        <v>1200</v>
      </c>
      <c r="D259" s="231"/>
      <c r="E259" s="232">
        <v>1</v>
      </c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185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27"/>
      <c r="B260" s="228"/>
      <c r="C260" s="264" t="s">
        <v>1201</v>
      </c>
      <c r="D260" s="231"/>
      <c r="E260" s="232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185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27"/>
      <c r="B261" s="228"/>
      <c r="C261" s="264" t="s">
        <v>1202</v>
      </c>
      <c r="D261" s="231"/>
      <c r="E261" s="232">
        <v>1</v>
      </c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185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7"/>
      <c r="B262" s="228"/>
      <c r="C262" s="264" t="s">
        <v>1200</v>
      </c>
      <c r="D262" s="231"/>
      <c r="E262" s="232">
        <v>1</v>
      </c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185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27"/>
      <c r="B263" s="228"/>
      <c r="C263" s="264" t="s">
        <v>1203</v>
      </c>
      <c r="D263" s="231"/>
      <c r="E263" s="232">
        <v>1</v>
      </c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185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46">
        <v>46</v>
      </c>
      <c r="B264" s="247" t="s">
        <v>1204</v>
      </c>
      <c r="C264" s="263" t="s">
        <v>1205</v>
      </c>
      <c r="D264" s="248" t="s">
        <v>356</v>
      </c>
      <c r="E264" s="249">
        <v>1</v>
      </c>
      <c r="F264" s="250"/>
      <c r="G264" s="251">
        <f>ROUND(E264*F264,2)</f>
        <v>0</v>
      </c>
      <c r="H264" s="230"/>
      <c r="I264" s="229">
        <f>ROUND(E264*H264,2)</f>
        <v>0</v>
      </c>
      <c r="J264" s="230"/>
      <c r="K264" s="229">
        <f>ROUND(E264*J264,2)</f>
        <v>0</v>
      </c>
      <c r="L264" s="229">
        <v>21</v>
      </c>
      <c r="M264" s="229">
        <f>G264*(1+L264/100)</f>
        <v>0</v>
      </c>
      <c r="N264" s="229">
        <v>0</v>
      </c>
      <c r="O264" s="229">
        <f>ROUND(E264*N264,2)</f>
        <v>0</v>
      </c>
      <c r="P264" s="229">
        <v>0</v>
      </c>
      <c r="Q264" s="229">
        <f>ROUND(E264*P264,2)</f>
        <v>0</v>
      </c>
      <c r="R264" s="229"/>
      <c r="S264" s="229" t="s">
        <v>181</v>
      </c>
      <c r="T264" s="229" t="s">
        <v>182</v>
      </c>
      <c r="U264" s="229">
        <v>0.9</v>
      </c>
      <c r="V264" s="229">
        <f>ROUND(E264*U264,2)</f>
        <v>0.9</v>
      </c>
      <c r="W264" s="229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183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27"/>
      <c r="B265" s="228"/>
      <c r="C265" s="264" t="s">
        <v>1206</v>
      </c>
      <c r="D265" s="231"/>
      <c r="E265" s="232">
        <v>1</v>
      </c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185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46">
        <v>47</v>
      </c>
      <c r="B266" s="247" t="s">
        <v>1207</v>
      </c>
      <c r="C266" s="263" t="s">
        <v>1208</v>
      </c>
      <c r="D266" s="248" t="s">
        <v>180</v>
      </c>
      <c r="E266" s="249">
        <v>107.91000000000001</v>
      </c>
      <c r="F266" s="250"/>
      <c r="G266" s="251">
        <f>ROUND(E266*F266,2)</f>
        <v>0</v>
      </c>
      <c r="H266" s="230"/>
      <c r="I266" s="229">
        <f>ROUND(E266*H266,2)</f>
        <v>0</v>
      </c>
      <c r="J266" s="230"/>
      <c r="K266" s="229">
        <f>ROUND(E266*J266,2)</f>
        <v>0</v>
      </c>
      <c r="L266" s="229">
        <v>21</v>
      </c>
      <c r="M266" s="229">
        <f>G266*(1+L266/100)</f>
        <v>0</v>
      </c>
      <c r="N266" s="229">
        <v>1.2960000000000001E-2</v>
      </c>
      <c r="O266" s="229">
        <f>ROUND(E266*N266,2)</f>
        <v>1.4</v>
      </c>
      <c r="P266" s="229">
        <v>0</v>
      </c>
      <c r="Q266" s="229">
        <f>ROUND(E266*P266,2)</f>
        <v>0</v>
      </c>
      <c r="R266" s="229"/>
      <c r="S266" s="229" t="s">
        <v>181</v>
      </c>
      <c r="T266" s="229" t="s">
        <v>182</v>
      </c>
      <c r="U266" s="229">
        <v>0.9</v>
      </c>
      <c r="V266" s="229">
        <f>ROUND(E266*U266,2)</f>
        <v>97.12</v>
      </c>
      <c r="W266" s="229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183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7"/>
      <c r="B267" s="228"/>
      <c r="C267" s="264" t="s">
        <v>1086</v>
      </c>
      <c r="D267" s="231"/>
      <c r="E267" s="232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185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27"/>
      <c r="B268" s="228"/>
      <c r="C268" s="264" t="s">
        <v>1209</v>
      </c>
      <c r="D268" s="231"/>
      <c r="E268" s="232">
        <v>28.490000000000002</v>
      </c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185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27"/>
      <c r="B269" s="228"/>
      <c r="C269" s="264" t="s">
        <v>1210</v>
      </c>
      <c r="D269" s="231"/>
      <c r="E269" s="232">
        <v>19.25</v>
      </c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185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27"/>
      <c r="B270" s="228"/>
      <c r="C270" s="264" t="s">
        <v>1211</v>
      </c>
      <c r="D270" s="231"/>
      <c r="E270" s="232">
        <v>37.340000000000003</v>
      </c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185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27"/>
      <c r="B271" s="228"/>
      <c r="C271" s="264" t="s">
        <v>1212</v>
      </c>
      <c r="D271" s="231"/>
      <c r="E271" s="232">
        <v>22.82</v>
      </c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185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6">
        <v>48</v>
      </c>
      <c r="B272" s="247" t="s">
        <v>1213</v>
      </c>
      <c r="C272" s="263" t="s">
        <v>1214</v>
      </c>
      <c r="D272" s="248" t="s">
        <v>404</v>
      </c>
      <c r="E272" s="249">
        <v>3.8280000000000002E-2</v>
      </c>
      <c r="F272" s="250"/>
      <c r="G272" s="251">
        <f>ROUND(E272*F272,2)</f>
        <v>0</v>
      </c>
      <c r="H272" s="230"/>
      <c r="I272" s="229">
        <f>ROUND(E272*H272,2)</f>
        <v>0</v>
      </c>
      <c r="J272" s="230"/>
      <c r="K272" s="229">
        <f>ROUND(E272*J272,2)</f>
        <v>0</v>
      </c>
      <c r="L272" s="229">
        <v>21</v>
      </c>
      <c r="M272" s="229">
        <f>G272*(1+L272/100)</f>
        <v>0</v>
      </c>
      <c r="N272" s="229">
        <v>1.0059400000000001</v>
      </c>
      <c r="O272" s="229">
        <f>ROUND(E272*N272,2)</f>
        <v>0.04</v>
      </c>
      <c r="P272" s="229">
        <v>0</v>
      </c>
      <c r="Q272" s="229">
        <f>ROUND(E272*P272,2)</f>
        <v>0</v>
      </c>
      <c r="R272" s="229"/>
      <c r="S272" s="229" t="s">
        <v>181</v>
      </c>
      <c r="T272" s="229" t="s">
        <v>182</v>
      </c>
      <c r="U272" s="229">
        <v>14</v>
      </c>
      <c r="V272" s="229">
        <f>ROUND(E272*U272,2)</f>
        <v>0.54</v>
      </c>
      <c r="W272" s="229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183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27"/>
      <c r="B273" s="228"/>
      <c r="C273" s="264" t="s">
        <v>1086</v>
      </c>
      <c r="D273" s="231"/>
      <c r="E273" s="232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185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27"/>
      <c r="B274" s="228"/>
      <c r="C274" s="264" t="s">
        <v>1087</v>
      </c>
      <c r="D274" s="231"/>
      <c r="E274" s="232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185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27"/>
      <c r="B275" s="228"/>
      <c r="C275" s="264" t="s">
        <v>1215</v>
      </c>
      <c r="D275" s="231"/>
      <c r="E275" s="232">
        <v>0.02</v>
      </c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185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7"/>
      <c r="B276" s="228"/>
      <c r="C276" s="264" t="s">
        <v>1092</v>
      </c>
      <c r="D276" s="231"/>
      <c r="E276" s="232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185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27"/>
      <c r="B277" s="228"/>
      <c r="C277" s="264" t="s">
        <v>1216</v>
      </c>
      <c r="D277" s="231"/>
      <c r="E277" s="232">
        <v>0.02</v>
      </c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185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33.75" outlineLevel="1" x14ac:dyDescent="0.2">
      <c r="A278" s="246">
        <v>49</v>
      </c>
      <c r="B278" s="247" t="s">
        <v>1217</v>
      </c>
      <c r="C278" s="263" t="s">
        <v>1218</v>
      </c>
      <c r="D278" s="248" t="s">
        <v>180</v>
      </c>
      <c r="E278" s="249">
        <v>9.0500000000000007</v>
      </c>
      <c r="F278" s="250"/>
      <c r="G278" s="251">
        <f>ROUND(E278*F278,2)</f>
        <v>0</v>
      </c>
      <c r="H278" s="230"/>
      <c r="I278" s="229">
        <f>ROUND(E278*H278,2)</f>
        <v>0</v>
      </c>
      <c r="J278" s="230"/>
      <c r="K278" s="229">
        <f>ROUND(E278*J278,2)</f>
        <v>0</v>
      </c>
      <c r="L278" s="229">
        <v>21</v>
      </c>
      <c r="M278" s="229">
        <f>G278*(1+L278/100)</f>
        <v>0</v>
      </c>
      <c r="N278" s="229">
        <v>0.10940000000000001</v>
      </c>
      <c r="O278" s="229">
        <f>ROUND(E278*N278,2)</f>
        <v>0.99</v>
      </c>
      <c r="P278" s="229">
        <v>0</v>
      </c>
      <c r="Q278" s="229">
        <f>ROUND(E278*P278,2)</f>
        <v>0</v>
      </c>
      <c r="R278" s="229"/>
      <c r="S278" s="229" t="s">
        <v>181</v>
      </c>
      <c r="T278" s="229" t="s">
        <v>182</v>
      </c>
      <c r="U278" s="229">
        <v>1.8030000000000002</v>
      </c>
      <c r="V278" s="229">
        <f>ROUND(E278*U278,2)</f>
        <v>16.32</v>
      </c>
      <c r="W278" s="229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183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27"/>
      <c r="B279" s="228"/>
      <c r="C279" s="264" t="s">
        <v>1087</v>
      </c>
      <c r="D279" s="231"/>
      <c r="E279" s="232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185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27"/>
      <c r="B280" s="228"/>
      <c r="C280" s="264" t="s">
        <v>1219</v>
      </c>
      <c r="D280" s="231"/>
      <c r="E280" s="232">
        <v>0.88</v>
      </c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1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185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27"/>
      <c r="B281" s="228"/>
      <c r="C281" s="264" t="s">
        <v>1092</v>
      </c>
      <c r="D281" s="231"/>
      <c r="E281" s="232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185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27"/>
      <c r="B282" s="228"/>
      <c r="C282" s="264" t="s">
        <v>1220</v>
      </c>
      <c r="D282" s="231"/>
      <c r="E282" s="232">
        <v>0.88</v>
      </c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185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27"/>
      <c r="B283" s="228"/>
      <c r="C283" s="264" t="s">
        <v>1221</v>
      </c>
      <c r="D283" s="231"/>
      <c r="E283" s="232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1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185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27"/>
      <c r="B284" s="228"/>
      <c r="C284" s="264" t="s">
        <v>1222</v>
      </c>
      <c r="D284" s="231"/>
      <c r="E284" s="232">
        <v>3.1500000000000004</v>
      </c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185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27"/>
      <c r="B285" s="228"/>
      <c r="C285" s="264" t="s">
        <v>1223</v>
      </c>
      <c r="D285" s="231"/>
      <c r="E285" s="232">
        <v>4.1500000000000004</v>
      </c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185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33.75" outlineLevel="1" x14ac:dyDescent="0.2">
      <c r="A286" s="255">
        <v>50</v>
      </c>
      <c r="B286" s="256" t="s">
        <v>1224</v>
      </c>
      <c r="C286" s="271" t="s">
        <v>1225</v>
      </c>
      <c r="D286" s="257" t="s">
        <v>356</v>
      </c>
      <c r="E286" s="258">
        <v>20</v>
      </c>
      <c r="F286" s="259"/>
      <c r="G286" s="260">
        <f>ROUND(E286*F286,2)</f>
        <v>0</v>
      </c>
      <c r="H286" s="230"/>
      <c r="I286" s="229">
        <f>ROUND(E286*H286,2)</f>
        <v>0</v>
      </c>
      <c r="J286" s="230"/>
      <c r="K286" s="229">
        <f>ROUND(E286*J286,2)</f>
        <v>0</v>
      </c>
      <c r="L286" s="229">
        <v>21</v>
      </c>
      <c r="M286" s="229">
        <f>G286*(1+L286/100)</f>
        <v>0</v>
      </c>
      <c r="N286" s="229">
        <v>3.0596700000000001</v>
      </c>
      <c r="O286" s="229">
        <f>ROUND(E286*N286,2)</f>
        <v>61.19</v>
      </c>
      <c r="P286" s="229">
        <v>0</v>
      </c>
      <c r="Q286" s="229">
        <f>ROUND(E286*P286,2)</f>
        <v>0</v>
      </c>
      <c r="R286" s="229"/>
      <c r="S286" s="229" t="s">
        <v>181</v>
      </c>
      <c r="T286" s="229" t="s">
        <v>182</v>
      </c>
      <c r="U286" s="229">
        <v>5.024</v>
      </c>
      <c r="V286" s="229">
        <f>ROUND(E286*U286,2)</f>
        <v>100.48</v>
      </c>
      <c r="W286" s="229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183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46">
        <v>51</v>
      </c>
      <c r="B287" s="247" t="s">
        <v>1226</v>
      </c>
      <c r="C287" s="263" t="s">
        <v>1227</v>
      </c>
      <c r="D287" s="248" t="s">
        <v>356</v>
      </c>
      <c r="E287" s="249">
        <v>13</v>
      </c>
      <c r="F287" s="250"/>
      <c r="G287" s="251">
        <f>ROUND(E287*F287,2)</f>
        <v>0</v>
      </c>
      <c r="H287" s="230"/>
      <c r="I287" s="229">
        <f>ROUND(E287*H287,2)</f>
        <v>0</v>
      </c>
      <c r="J287" s="230"/>
      <c r="K287" s="229">
        <f>ROUND(E287*J287,2)</f>
        <v>0</v>
      </c>
      <c r="L287" s="229">
        <v>21</v>
      </c>
      <c r="M287" s="229">
        <f>G287*(1+L287/100)</f>
        <v>0</v>
      </c>
      <c r="N287" s="229">
        <v>7.0200000000000002E-3</v>
      </c>
      <c r="O287" s="229">
        <f>ROUND(E287*N287,2)</f>
        <v>0.09</v>
      </c>
      <c r="P287" s="229">
        <v>0</v>
      </c>
      <c r="Q287" s="229">
        <f>ROUND(E287*P287,2)</f>
        <v>0</v>
      </c>
      <c r="R287" s="229"/>
      <c r="S287" s="229" t="s">
        <v>181</v>
      </c>
      <c r="T287" s="229" t="s">
        <v>182</v>
      </c>
      <c r="U287" s="229">
        <v>1.3140000000000001</v>
      </c>
      <c r="V287" s="229">
        <f>ROUND(E287*U287,2)</f>
        <v>17.079999999999998</v>
      </c>
      <c r="W287" s="229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183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27"/>
      <c r="B288" s="228"/>
      <c r="C288" s="264" t="s">
        <v>1228</v>
      </c>
      <c r="D288" s="231"/>
      <c r="E288" s="232">
        <v>11</v>
      </c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185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27"/>
      <c r="B289" s="228"/>
      <c r="C289" s="264" t="s">
        <v>1229</v>
      </c>
      <c r="D289" s="231"/>
      <c r="E289" s="232">
        <v>2</v>
      </c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185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55">
        <v>52</v>
      </c>
      <c r="B290" s="256" t="s">
        <v>1230</v>
      </c>
      <c r="C290" s="271" t="s">
        <v>1231</v>
      </c>
      <c r="D290" s="257" t="s">
        <v>356</v>
      </c>
      <c r="E290" s="258">
        <v>20</v>
      </c>
      <c r="F290" s="259"/>
      <c r="G290" s="260">
        <f>ROUND(E290*F290,2)</f>
        <v>0</v>
      </c>
      <c r="H290" s="230"/>
      <c r="I290" s="229">
        <f>ROUND(E290*H290,2)</f>
        <v>0</v>
      </c>
      <c r="J290" s="230"/>
      <c r="K290" s="229">
        <f>ROUND(E290*J290,2)</f>
        <v>0</v>
      </c>
      <c r="L290" s="229">
        <v>21</v>
      </c>
      <c r="M290" s="229">
        <f>G290*(1+L290/100)</f>
        <v>0</v>
      </c>
      <c r="N290" s="229">
        <v>9.3600000000000003E-3</v>
      </c>
      <c r="O290" s="229">
        <f>ROUND(E290*N290,2)</f>
        <v>0.19</v>
      </c>
      <c r="P290" s="229">
        <v>0</v>
      </c>
      <c r="Q290" s="229">
        <f>ROUND(E290*P290,2)</f>
        <v>0</v>
      </c>
      <c r="R290" s="229"/>
      <c r="S290" s="229" t="s">
        <v>181</v>
      </c>
      <c r="T290" s="229" t="s">
        <v>182</v>
      </c>
      <c r="U290" s="229">
        <v>1.6890000000000001</v>
      </c>
      <c r="V290" s="229">
        <f>ROUND(E290*U290,2)</f>
        <v>33.78</v>
      </c>
      <c r="W290" s="229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183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1" x14ac:dyDescent="0.2">
      <c r="A291" s="246">
        <v>53</v>
      </c>
      <c r="B291" s="247" t="s">
        <v>1232</v>
      </c>
      <c r="C291" s="263" t="s">
        <v>1233</v>
      </c>
      <c r="D291" s="248" t="s">
        <v>356</v>
      </c>
      <c r="E291" s="249">
        <v>32</v>
      </c>
      <c r="F291" s="250"/>
      <c r="G291" s="251">
        <f>ROUND(E291*F291,2)</f>
        <v>0</v>
      </c>
      <c r="H291" s="230"/>
      <c r="I291" s="229">
        <f>ROUND(E291*H291,2)</f>
        <v>0</v>
      </c>
      <c r="J291" s="230"/>
      <c r="K291" s="229">
        <f>ROUND(E291*J291,2)</f>
        <v>0</v>
      </c>
      <c r="L291" s="229">
        <v>21</v>
      </c>
      <c r="M291" s="229">
        <f>G291*(1+L291/100)</f>
        <v>0</v>
      </c>
      <c r="N291" s="229">
        <v>1.5E-3</v>
      </c>
      <c r="O291" s="229">
        <f>ROUND(E291*N291,2)</f>
        <v>0.05</v>
      </c>
      <c r="P291" s="229">
        <v>0</v>
      </c>
      <c r="Q291" s="229">
        <f>ROUND(E291*P291,2)</f>
        <v>0</v>
      </c>
      <c r="R291" s="229"/>
      <c r="S291" s="229" t="s">
        <v>181</v>
      </c>
      <c r="T291" s="229" t="s">
        <v>182</v>
      </c>
      <c r="U291" s="229">
        <v>0.14000000000000001</v>
      </c>
      <c r="V291" s="229">
        <f>ROUND(E291*U291,2)</f>
        <v>4.4800000000000004</v>
      </c>
      <c r="W291" s="229"/>
      <c r="X291" s="21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183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27"/>
      <c r="B292" s="228"/>
      <c r="C292" s="264" t="s">
        <v>1234</v>
      </c>
      <c r="D292" s="231"/>
      <c r="E292" s="232">
        <v>15</v>
      </c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1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185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27"/>
      <c r="B293" s="228"/>
      <c r="C293" s="264" t="s">
        <v>1235</v>
      </c>
      <c r="D293" s="231"/>
      <c r="E293" s="232">
        <v>17</v>
      </c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185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46">
        <v>54</v>
      </c>
      <c r="B294" s="247" t="s">
        <v>1236</v>
      </c>
      <c r="C294" s="263" t="s">
        <v>1237</v>
      </c>
      <c r="D294" s="248" t="s">
        <v>214</v>
      </c>
      <c r="E294" s="249">
        <v>178.36750000000001</v>
      </c>
      <c r="F294" s="250"/>
      <c r="G294" s="251">
        <f>ROUND(E294*F294,2)</f>
        <v>0</v>
      </c>
      <c r="H294" s="230"/>
      <c r="I294" s="229">
        <f>ROUND(E294*H294,2)</f>
        <v>0</v>
      </c>
      <c r="J294" s="230"/>
      <c r="K294" s="229">
        <f>ROUND(E294*J294,2)</f>
        <v>0</v>
      </c>
      <c r="L294" s="229">
        <v>21</v>
      </c>
      <c r="M294" s="229">
        <f>G294*(1+L294/100)</f>
        <v>0</v>
      </c>
      <c r="N294" s="229">
        <v>0</v>
      </c>
      <c r="O294" s="229">
        <f>ROUND(E294*N294,2)</f>
        <v>0</v>
      </c>
      <c r="P294" s="229">
        <v>0</v>
      </c>
      <c r="Q294" s="229">
        <f>ROUND(E294*P294,2)</f>
        <v>0</v>
      </c>
      <c r="R294" s="229"/>
      <c r="S294" s="229" t="s">
        <v>181</v>
      </c>
      <c r="T294" s="229" t="s">
        <v>182</v>
      </c>
      <c r="U294" s="229">
        <v>1.3030000000000002</v>
      </c>
      <c r="V294" s="229">
        <f>ROUND(E294*U294,2)</f>
        <v>232.41</v>
      </c>
      <c r="W294" s="229"/>
      <c r="X294" s="21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183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27"/>
      <c r="B295" s="228"/>
      <c r="C295" s="264" t="s">
        <v>1238</v>
      </c>
      <c r="D295" s="231"/>
      <c r="E295" s="232">
        <v>46.172500000000007</v>
      </c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1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185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27"/>
      <c r="B296" s="228"/>
      <c r="C296" s="264" t="s">
        <v>1239</v>
      </c>
      <c r="D296" s="231"/>
      <c r="E296" s="232">
        <v>20.900000000000002</v>
      </c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185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27"/>
      <c r="B297" s="228"/>
      <c r="C297" s="264" t="s">
        <v>1240</v>
      </c>
      <c r="D297" s="231"/>
      <c r="E297" s="232">
        <v>56.375</v>
      </c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1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185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27"/>
      <c r="B298" s="228"/>
      <c r="C298" s="264" t="s">
        <v>1241</v>
      </c>
      <c r="D298" s="231"/>
      <c r="E298" s="232">
        <v>47.92</v>
      </c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1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185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27"/>
      <c r="B299" s="228"/>
      <c r="C299" s="264" t="s">
        <v>1242</v>
      </c>
      <c r="D299" s="231"/>
      <c r="E299" s="232">
        <v>7</v>
      </c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1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185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2.5" outlineLevel="1" x14ac:dyDescent="0.2">
      <c r="A300" s="246">
        <v>55</v>
      </c>
      <c r="B300" s="247" t="s">
        <v>1243</v>
      </c>
      <c r="C300" s="263" t="s">
        <v>1244</v>
      </c>
      <c r="D300" s="248" t="s">
        <v>214</v>
      </c>
      <c r="E300" s="249">
        <v>0.89</v>
      </c>
      <c r="F300" s="250"/>
      <c r="G300" s="251">
        <f>ROUND(E300*F300,2)</f>
        <v>0</v>
      </c>
      <c r="H300" s="230"/>
      <c r="I300" s="229">
        <f>ROUND(E300*H300,2)</f>
        <v>0</v>
      </c>
      <c r="J300" s="230"/>
      <c r="K300" s="229">
        <f>ROUND(E300*J300,2)</f>
        <v>0</v>
      </c>
      <c r="L300" s="229">
        <v>21</v>
      </c>
      <c r="M300" s="229">
        <f>G300*(1+L300/100)</f>
        <v>0</v>
      </c>
      <c r="N300" s="229">
        <v>0</v>
      </c>
      <c r="O300" s="229">
        <f>ROUND(E300*N300,2)</f>
        <v>0</v>
      </c>
      <c r="P300" s="229">
        <v>0</v>
      </c>
      <c r="Q300" s="229">
        <f>ROUND(E300*P300,2)</f>
        <v>0</v>
      </c>
      <c r="R300" s="229"/>
      <c r="S300" s="229" t="s">
        <v>181</v>
      </c>
      <c r="T300" s="229" t="s">
        <v>182</v>
      </c>
      <c r="U300" s="229">
        <v>1.3030000000000002</v>
      </c>
      <c r="V300" s="229">
        <f>ROUND(E300*U300,2)</f>
        <v>1.1599999999999999</v>
      </c>
      <c r="W300" s="229"/>
      <c r="X300" s="21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183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27"/>
      <c r="B301" s="228"/>
      <c r="C301" s="264" t="s">
        <v>1087</v>
      </c>
      <c r="D301" s="231"/>
      <c r="E301" s="232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1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185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27"/>
      <c r="B302" s="228"/>
      <c r="C302" s="264" t="s">
        <v>1245</v>
      </c>
      <c r="D302" s="231"/>
      <c r="E302" s="232">
        <v>0.15625</v>
      </c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1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185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27"/>
      <c r="B303" s="228"/>
      <c r="C303" s="264" t="s">
        <v>1246</v>
      </c>
      <c r="D303" s="231"/>
      <c r="E303" s="232">
        <v>0.23625000000000002</v>
      </c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1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185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27"/>
      <c r="B304" s="228"/>
      <c r="C304" s="264" t="s">
        <v>1092</v>
      </c>
      <c r="D304" s="231"/>
      <c r="E304" s="232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1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185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27"/>
      <c r="B305" s="228"/>
      <c r="C305" s="264" t="s">
        <v>1247</v>
      </c>
      <c r="D305" s="231"/>
      <c r="E305" s="232">
        <v>0.15625</v>
      </c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1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185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27"/>
      <c r="B306" s="228"/>
      <c r="C306" s="264" t="s">
        <v>1248</v>
      </c>
      <c r="D306" s="231"/>
      <c r="E306" s="232">
        <v>0.34125000000000005</v>
      </c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185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55">
        <v>56</v>
      </c>
      <c r="B307" s="256" t="s">
        <v>1249</v>
      </c>
      <c r="C307" s="271" t="s">
        <v>1250</v>
      </c>
      <c r="D307" s="257" t="s">
        <v>377</v>
      </c>
      <c r="E307" s="258">
        <v>1</v>
      </c>
      <c r="F307" s="259"/>
      <c r="G307" s="260">
        <f>ROUND(E307*F307,2)</f>
        <v>0</v>
      </c>
      <c r="H307" s="230"/>
      <c r="I307" s="229">
        <f>ROUND(E307*H307,2)</f>
        <v>0</v>
      </c>
      <c r="J307" s="230"/>
      <c r="K307" s="229">
        <f>ROUND(E307*J307,2)</f>
        <v>0</v>
      </c>
      <c r="L307" s="229">
        <v>21</v>
      </c>
      <c r="M307" s="229">
        <f>G307*(1+L307/100)</f>
        <v>0</v>
      </c>
      <c r="N307" s="229">
        <v>0</v>
      </c>
      <c r="O307" s="229">
        <f>ROUND(E307*N307,2)</f>
        <v>0</v>
      </c>
      <c r="P307" s="229">
        <v>0</v>
      </c>
      <c r="Q307" s="229">
        <f>ROUND(E307*P307,2)</f>
        <v>0</v>
      </c>
      <c r="R307" s="229"/>
      <c r="S307" s="229" t="s">
        <v>292</v>
      </c>
      <c r="T307" s="229" t="s">
        <v>293</v>
      </c>
      <c r="U307" s="229">
        <v>0</v>
      </c>
      <c r="V307" s="229">
        <f>ROUND(E307*U307,2)</f>
        <v>0</v>
      </c>
      <c r="W307" s="229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183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55">
        <v>57</v>
      </c>
      <c r="B308" s="256" t="s">
        <v>1251</v>
      </c>
      <c r="C308" s="271" t="s">
        <v>1252</v>
      </c>
      <c r="D308" s="257" t="s">
        <v>377</v>
      </c>
      <c r="E308" s="258">
        <v>1</v>
      </c>
      <c r="F308" s="259"/>
      <c r="G308" s="260">
        <f>ROUND(E308*F308,2)</f>
        <v>0</v>
      </c>
      <c r="H308" s="230"/>
      <c r="I308" s="229">
        <f>ROUND(E308*H308,2)</f>
        <v>0</v>
      </c>
      <c r="J308" s="230"/>
      <c r="K308" s="229">
        <f>ROUND(E308*J308,2)</f>
        <v>0</v>
      </c>
      <c r="L308" s="229">
        <v>21</v>
      </c>
      <c r="M308" s="229">
        <f>G308*(1+L308/100)</f>
        <v>0</v>
      </c>
      <c r="N308" s="229">
        <v>0</v>
      </c>
      <c r="O308" s="229">
        <f>ROUND(E308*N308,2)</f>
        <v>0</v>
      </c>
      <c r="P308" s="229">
        <v>0</v>
      </c>
      <c r="Q308" s="229">
        <f>ROUND(E308*P308,2)</f>
        <v>0</v>
      </c>
      <c r="R308" s="229"/>
      <c r="S308" s="229" t="s">
        <v>292</v>
      </c>
      <c r="T308" s="229" t="s">
        <v>293</v>
      </c>
      <c r="U308" s="229">
        <v>0</v>
      </c>
      <c r="V308" s="229">
        <f>ROUND(E308*U308,2)</f>
        <v>0</v>
      </c>
      <c r="W308" s="229"/>
      <c r="X308" s="21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183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55">
        <v>58</v>
      </c>
      <c r="B309" s="256" t="s">
        <v>1253</v>
      </c>
      <c r="C309" s="271" t="s">
        <v>1254</v>
      </c>
      <c r="D309" s="257" t="s">
        <v>377</v>
      </c>
      <c r="E309" s="258">
        <v>3</v>
      </c>
      <c r="F309" s="259"/>
      <c r="G309" s="260">
        <f>ROUND(E309*F309,2)</f>
        <v>0</v>
      </c>
      <c r="H309" s="230"/>
      <c r="I309" s="229">
        <f>ROUND(E309*H309,2)</f>
        <v>0</v>
      </c>
      <c r="J309" s="230"/>
      <c r="K309" s="229">
        <f>ROUND(E309*J309,2)</f>
        <v>0</v>
      </c>
      <c r="L309" s="229">
        <v>21</v>
      </c>
      <c r="M309" s="229">
        <f>G309*(1+L309/100)</f>
        <v>0</v>
      </c>
      <c r="N309" s="229">
        <v>0</v>
      </c>
      <c r="O309" s="229">
        <f>ROUND(E309*N309,2)</f>
        <v>0</v>
      </c>
      <c r="P309" s="229">
        <v>0</v>
      </c>
      <c r="Q309" s="229">
        <f>ROUND(E309*P309,2)</f>
        <v>0</v>
      </c>
      <c r="R309" s="229"/>
      <c r="S309" s="229" t="s">
        <v>292</v>
      </c>
      <c r="T309" s="229" t="s">
        <v>293</v>
      </c>
      <c r="U309" s="229">
        <v>0</v>
      </c>
      <c r="V309" s="229">
        <f>ROUND(E309*U309,2)</f>
        <v>0</v>
      </c>
      <c r="W309" s="229"/>
      <c r="X309" s="21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183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46">
        <v>59</v>
      </c>
      <c r="B310" s="247" t="s">
        <v>1255</v>
      </c>
      <c r="C310" s="263" t="s">
        <v>1256</v>
      </c>
      <c r="D310" s="248" t="s">
        <v>207</v>
      </c>
      <c r="E310" s="249">
        <v>8</v>
      </c>
      <c r="F310" s="250"/>
      <c r="G310" s="251">
        <f>ROUND(E310*F310,2)</f>
        <v>0</v>
      </c>
      <c r="H310" s="230"/>
      <c r="I310" s="229">
        <f>ROUND(E310*H310,2)</f>
        <v>0</v>
      </c>
      <c r="J310" s="230"/>
      <c r="K310" s="229">
        <f>ROUND(E310*J310,2)</f>
        <v>0</v>
      </c>
      <c r="L310" s="229">
        <v>21</v>
      </c>
      <c r="M310" s="229">
        <f>G310*(1+L310/100)</f>
        <v>0</v>
      </c>
      <c r="N310" s="229">
        <v>0.10407000000000001</v>
      </c>
      <c r="O310" s="229">
        <f>ROUND(E310*N310,2)</f>
        <v>0.83</v>
      </c>
      <c r="P310" s="229">
        <v>0</v>
      </c>
      <c r="Q310" s="229">
        <f>ROUND(E310*P310,2)</f>
        <v>0</v>
      </c>
      <c r="R310" s="229"/>
      <c r="S310" s="229" t="s">
        <v>292</v>
      </c>
      <c r="T310" s="229" t="s">
        <v>293</v>
      </c>
      <c r="U310" s="229">
        <v>1.2330000000000001</v>
      </c>
      <c r="V310" s="229">
        <f>ROUND(E310*U310,2)</f>
        <v>9.86</v>
      </c>
      <c r="W310" s="229"/>
      <c r="X310" s="21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183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27"/>
      <c r="B311" s="228"/>
      <c r="C311" s="264" t="s">
        <v>1087</v>
      </c>
      <c r="D311" s="231"/>
      <c r="E311" s="232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1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185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27"/>
      <c r="B312" s="228"/>
      <c r="C312" s="264" t="s">
        <v>1257</v>
      </c>
      <c r="D312" s="231"/>
      <c r="E312" s="232">
        <v>1.25</v>
      </c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1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185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27"/>
      <c r="B313" s="228"/>
      <c r="C313" s="264" t="s">
        <v>1258</v>
      </c>
      <c r="D313" s="231"/>
      <c r="E313" s="232">
        <v>2.25</v>
      </c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1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185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27"/>
      <c r="B314" s="228"/>
      <c r="C314" s="264" t="s">
        <v>1092</v>
      </c>
      <c r="D314" s="231"/>
      <c r="E314" s="232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185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27"/>
      <c r="B315" s="228"/>
      <c r="C315" s="264" t="s">
        <v>1259</v>
      </c>
      <c r="D315" s="231"/>
      <c r="E315" s="232">
        <v>1.25</v>
      </c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185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27"/>
      <c r="B316" s="228"/>
      <c r="C316" s="264" t="s">
        <v>1260</v>
      </c>
      <c r="D316" s="231"/>
      <c r="E316" s="232">
        <v>3.25</v>
      </c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185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1" x14ac:dyDescent="0.2">
      <c r="A317" s="255">
        <v>60</v>
      </c>
      <c r="B317" s="256" t="s">
        <v>1261</v>
      </c>
      <c r="C317" s="271" t="s">
        <v>1262</v>
      </c>
      <c r="D317" s="257" t="s">
        <v>356</v>
      </c>
      <c r="E317" s="258">
        <v>1</v>
      </c>
      <c r="F317" s="259"/>
      <c r="G317" s="260">
        <f>ROUND(E317*F317,2)</f>
        <v>0</v>
      </c>
      <c r="H317" s="230"/>
      <c r="I317" s="229">
        <f>ROUND(E317*H317,2)</f>
        <v>0</v>
      </c>
      <c r="J317" s="230"/>
      <c r="K317" s="229">
        <f>ROUND(E317*J317,2)</f>
        <v>0</v>
      </c>
      <c r="L317" s="229">
        <v>21</v>
      </c>
      <c r="M317" s="229">
        <f>G317*(1+L317/100)</f>
        <v>0</v>
      </c>
      <c r="N317" s="229">
        <v>0.23522000000000001</v>
      </c>
      <c r="O317" s="229">
        <f>ROUND(E317*N317,2)</f>
        <v>0.24</v>
      </c>
      <c r="P317" s="229">
        <v>0</v>
      </c>
      <c r="Q317" s="229">
        <f>ROUND(E317*P317,2)</f>
        <v>0</v>
      </c>
      <c r="R317" s="229"/>
      <c r="S317" s="229" t="s">
        <v>181</v>
      </c>
      <c r="T317" s="229" t="s">
        <v>182</v>
      </c>
      <c r="U317" s="229">
        <v>2.9937500000000004</v>
      </c>
      <c r="V317" s="229">
        <f>ROUND(E317*U317,2)</f>
        <v>2.99</v>
      </c>
      <c r="W317" s="229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297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46">
        <v>61</v>
      </c>
      <c r="B318" s="247" t="s">
        <v>1263</v>
      </c>
      <c r="C318" s="263" t="s">
        <v>1264</v>
      </c>
      <c r="D318" s="248" t="s">
        <v>356</v>
      </c>
      <c r="E318" s="249">
        <v>13</v>
      </c>
      <c r="F318" s="250"/>
      <c r="G318" s="251">
        <f>ROUND(E318*F318,2)</f>
        <v>0</v>
      </c>
      <c r="H318" s="230"/>
      <c r="I318" s="229">
        <f>ROUND(E318*H318,2)</f>
        <v>0</v>
      </c>
      <c r="J318" s="230"/>
      <c r="K318" s="229">
        <f>ROUND(E318*J318,2)</f>
        <v>0</v>
      </c>
      <c r="L318" s="229">
        <v>21</v>
      </c>
      <c r="M318" s="229">
        <f>G318*(1+L318/100)</f>
        <v>0</v>
      </c>
      <c r="N318" s="229">
        <v>0.158</v>
      </c>
      <c r="O318" s="229">
        <f>ROUND(E318*N318,2)</f>
        <v>2.0499999999999998</v>
      </c>
      <c r="P318" s="229">
        <v>0</v>
      </c>
      <c r="Q318" s="229">
        <f>ROUND(E318*P318,2)</f>
        <v>0</v>
      </c>
      <c r="R318" s="229" t="s">
        <v>287</v>
      </c>
      <c r="S318" s="229" t="s">
        <v>181</v>
      </c>
      <c r="T318" s="229" t="s">
        <v>182</v>
      </c>
      <c r="U318" s="229">
        <v>0</v>
      </c>
      <c r="V318" s="229">
        <f>ROUND(E318*U318,2)</f>
        <v>0</v>
      </c>
      <c r="W318" s="229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288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27"/>
      <c r="B319" s="228"/>
      <c r="C319" s="264" t="s">
        <v>1228</v>
      </c>
      <c r="D319" s="231"/>
      <c r="E319" s="232">
        <v>11</v>
      </c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185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27"/>
      <c r="B320" s="228"/>
      <c r="C320" s="264" t="s">
        <v>1265</v>
      </c>
      <c r="D320" s="231"/>
      <c r="E320" s="232">
        <v>2</v>
      </c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1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185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55">
        <v>62</v>
      </c>
      <c r="B321" s="256" t="s">
        <v>1266</v>
      </c>
      <c r="C321" s="271" t="s">
        <v>1267</v>
      </c>
      <c r="D321" s="257" t="s">
        <v>356</v>
      </c>
      <c r="E321" s="258">
        <v>20</v>
      </c>
      <c r="F321" s="259"/>
      <c r="G321" s="260">
        <f>ROUND(E321*F321,2)</f>
        <v>0</v>
      </c>
      <c r="H321" s="230"/>
      <c r="I321" s="229">
        <f>ROUND(E321*H321,2)</f>
        <v>0</v>
      </c>
      <c r="J321" s="230"/>
      <c r="K321" s="229">
        <f>ROUND(E321*J321,2)</f>
        <v>0</v>
      </c>
      <c r="L321" s="229">
        <v>21</v>
      </c>
      <c r="M321" s="229">
        <f>G321*(1+L321/100)</f>
        <v>0</v>
      </c>
      <c r="N321" s="229">
        <v>0.10800000000000001</v>
      </c>
      <c r="O321" s="229">
        <f>ROUND(E321*N321,2)</f>
        <v>2.16</v>
      </c>
      <c r="P321" s="229">
        <v>0</v>
      </c>
      <c r="Q321" s="229">
        <f>ROUND(E321*P321,2)</f>
        <v>0</v>
      </c>
      <c r="R321" s="229"/>
      <c r="S321" s="229" t="s">
        <v>292</v>
      </c>
      <c r="T321" s="229" t="s">
        <v>277</v>
      </c>
      <c r="U321" s="229">
        <v>0</v>
      </c>
      <c r="V321" s="229">
        <f>ROUND(E321*U321,2)</f>
        <v>0</v>
      </c>
      <c r="W321" s="229"/>
      <c r="X321" s="21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288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55">
        <v>63</v>
      </c>
      <c r="B322" s="256" t="s">
        <v>1268</v>
      </c>
      <c r="C322" s="271" t="s">
        <v>1269</v>
      </c>
      <c r="D322" s="257" t="s">
        <v>356</v>
      </c>
      <c r="E322" s="258">
        <v>1</v>
      </c>
      <c r="F322" s="259"/>
      <c r="G322" s="260">
        <f>ROUND(E322*F322,2)</f>
        <v>0</v>
      </c>
      <c r="H322" s="230"/>
      <c r="I322" s="229">
        <f>ROUND(E322*H322,2)</f>
        <v>0</v>
      </c>
      <c r="J322" s="230"/>
      <c r="K322" s="229">
        <f>ROUND(E322*J322,2)</f>
        <v>0</v>
      </c>
      <c r="L322" s="229">
        <v>21</v>
      </c>
      <c r="M322" s="229">
        <f>G322*(1+L322/100)</f>
        <v>0</v>
      </c>
      <c r="N322" s="229">
        <v>2.4E-2</v>
      </c>
      <c r="O322" s="229">
        <f>ROUND(E322*N322,2)</f>
        <v>0.02</v>
      </c>
      <c r="P322" s="229">
        <v>0</v>
      </c>
      <c r="Q322" s="229">
        <f>ROUND(E322*P322,2)</f>
        <v>0</v>
      </c>
      <c r="R322" s="229" t="s">
        <v>287</v>
      </c>
      <c r="S322" s="229" t="s">
        <v>181</v>
      </c>
      <c r="T322" s="229" t="s">
        <v>182</v>
      </c>
      <c r="U322" s="229">
        <v>0</v>
      </c>
      <c r="V322" s="229">
        <f>ROUND(E322*U322,2)</f>
        <v>0</v>
      </c>
      <c r="W322" s="229"/>
      <c r="X322" s="21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288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55">
        <v>64</v>
      </c>
      <c r="B323" s="256" t="s">
        <v>1270</v>
      </c>
      <c r="C323" s="271" t="s">
        <v>1271</v>
      </c>
      <c r="D323" s="257" t="s">
        <v>356</v>
      </c>
      <c r="E323" s="258">
        <v>4</v>
      </c>
      <c r="F323" s="259"/>
      <c r="G323" s="260">
        <f>ROUND(E323*F323,2)</f>
        <v>0</v>
      </c>
      <c r="H323" s="230"/>
      <c r="I323" s="229">
        <f>ROUND(E323*H323,2)</f>
        <v>0</v>
      </c>
      <c r="J323" s="230"/>
      <c r="K323" s="229">
        <f>ROUND(E323*J323,2)</f>
        <v>0</v>
      </c>
      <c r="L323" s="229">
        <v>21</v>
      </c>
      <c r="M323" s="229">
        <f>G323*(1+L323/100)</f>
        <v>0</v>
      </c>
      <c r="N323" s="229">
        <v>3.9000000000000007E-2</v>
      </c>
      <c r="O323" s="229">
        <f>ROUND(E323*N323,2)</f>
        <v>0.16</v>
      </c>
      <c r="P323" s="229">
        <v>0</v>
      </c>
      <c r="Q323" s="229">
        <f>ROUND(E323*P323,2)</f>
        <v>0</v>
      </c>
      <c r="R323" s="229" t="s">
        <v>287</v>
      </c>
      <c r="S323" s="229" t="s">
        <v>181</v>
      </c>
      <c r="T323" s="229" t="s">
        <v>182</v>
      </c>
      <c r="U323" s="229">
        <v>0</v>
      </c>
      <c r="V323" s="229">
        <f>ROUND(E323*U323,2)</f>
        <v>0</v>
      </c>
      <c r="W323" s="229"/>
      <c r="X323" s="21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288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46">
        <v>65</v>
      </c>
      <c r="B324" s="247" t="s">
        <v>1272</v>
      </c>
      <c r="C324" s="263" t="s">
        <v>1273</v>
      </c>
      <c r="D324" s="248" t="s">
        <v>356</v>
      </c>
      <c r="E324" s="249">
        <v>5</v>
      </c>
      <c r="F324" s="250"/>
      <c r="G324" s="251">
        <f>ROUND(E324*F324,2)</f>
        <v>0</v>
      </c>
      <c r="H324" s="230"/>
      <c r="I324" s="229">
        <f>ROUND(E324*H324,2)</f>
        <v>0</v>
      </c>
      <c r="J324" s="230"/>
      <c r="K324" s="229">
        <f>ROUND(E324*J324,2)</f>
        <v>0</v>
      </c>
      <c r="L324" s="229">
        <v>21</v>
      </c>
      <c r="M324" s="229">
        <f>G324*(1+L324/100)</f>
        <v>0</v>
      </c>
      <c r="N324" s="229">
        <v>5.1000000000000004E-2</v>
      </c>
      <c r="O324" s="229">
        <f>ROUND(E324*N324,2)</f>
        <v>0.26</v>
      </c>
      <c r="P324" s="229">
        <v>0</v>
      </c>
      <c r="Q324" s="229">
        <f>ROUND(E324*P324,2)</f>
        <v>0</v>
      </c>
      <c r="R324" s="229" t="s">
        <v>287</v>
      </c>
      <c r="S324" s="229" t="s">
        <v>181</v>
      </c>
      <c r="T324" s="229" t="s">
        <v>182</v>
      </c>
      <c r="U324" s="229">
        <v>0</v>
      </c>
      <c r="V324" s="229">
        <f>ROUND(E324*U324,2)</f>
        <v>0</v>
      </c>
      <c r="W324" s="229"/>
      <c r="X324" s="21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288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27"/>
      <c r="B325" s="228"/>
      <c r="C325" s="264" t="s">
        <v>1274</v>
      </c>
      <c r="D325" s="231"/>
      <c r="E325" s="232">
        <v>4</v>
      </c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1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185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27"/>
      <c r="B326" s="228"/>
      <c r="C326" s="264" t="s">
        <v>1206</v>
      </c>
      <c r="D326" s="231"/>
      <c r="E326" s="232">
        <v>1</v>
      </c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1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185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46">
        <v>66</v>
      </c>
      <c r="B327" s="247" t="s">
        <v>1275</v>
      </c>
      <c r="C327" s="263" t="s">
        <v>1276</v>
      </c>
      <c r="D327" s="248" t="s">
        <v>356</v>
      </c>
      <c r="E327" s="249">
        <v>5</v>
      </c>
      <c r="F327" s="250"/>
      <c r="G327" s="251">
        <f>ROUND(E327*F327,2)</f>
        <v>0</v>
      </c>
      <c r="H327" s="230"/>
      <c r="I327" s="229">
        <f>ROUND(E327*H327,2)</f>
        <v>0</v>
      </c>
      <c r="J327" s="230"/>
      <c r="K327" s="229">
        <f>ROUND(E327*J327,2)</f>
        <v>0</v>
      </c>
      <c r="L327" s="229">
        <v>21</v>
      </c>
      <c r="M327" s="229">
        <f>G327*(1+L327/100)</f>
        <v>0</v>
      </c>
      <c r="N327" s="229">
        <v>0.08</v>
      </c>
      <c r="O327" s="229">
        <f>ROUND(E327*N327,2)</f>
        <v>0.4</v>
      </c>
      <c r="P327" s="229">
        <v>0</v>
      </c>
      <c r="Q327" s="229">
        <f>ROUND(E327*P327,2)</f>
        <v>0</v>
      </c>
      <c r="R327" s="229" t="s">
        <v>287</v>
      </c>
      <c r="S327" s="229" t="s">
        <v>181</v>
      </c>
      <c r="T327" s="229" t="s">
        <v>182</v>
      </c>
      <c r="U327" s="229">
        <v>0</v>
      </c>
      <c r="V327" s="229">
        <f>ROUND(E327*U327,2)</f>
        <v>0</v>
      </c>
      <c r="W327" s="229"/>
      <c r="X327" s="21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288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27"/>
      <c r="B328" s="228"/>
      <c r="C328" s="264" t="s">
        <v>1274</v>
      </c>
      <c r="D328" s="231"/>
      <c r="E328" s="232">
        <v>4</v>
      </c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1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185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27"/>
      <c r="B329" s="228"/>
      <c r="C329" s="264" t="s">
        <v>1277</v>
      </c>
      <c r="D329" s="231"/>
      <c r="E329" s="232">
        <v>1</v>
      </c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1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185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46">
        <v>67</v>
      </c>
      <c r="B330" s="247" t="s">
        <v>1278</v>
      </c>
      <c r="C330" s="263" t="s">
        <v>1279</v>
      </c>
      <c r="D330" s="248" t="s">
        <v>356</v>
      </c>
      <c r="E330" s="249">
        <v>7</v>
      </c>
      <c r="F330" s="250"/>
      <c r="G330" s="251">
        <f>ROUND(E330*F330,2)</f>
        <v>0</v>
      </c>
      <c r="H330" s="230"/>
      <c r="I330" s="229">
        <f>ROUND(E330*H330,2)</f>
        <v>0</v>
      </c>
      <c r="J330" s="230"/>
      <c r="K330" s="229">
        <f>ROUND(E330*J330,2)</f>
        <v>0</v>
      </c>
      <c r="L330" s="229">
        <v>21</v>
      </c>
      <c r="M330" s="229">
        <f>G330*(1+L330/100)</f>
        <v>0</v>
      </c>
      <c r="N330" s="229">
        <v>6.8000000000000005E-2</v>
      </c>
      <c r="O330" s="229">
        <f>ROUND(E330*N330,2)</f>
        <v>0.48</v>
      </c>
      <c r="P330" s="229">
        <v>0</v>
      </c>
      <c r="Q330" s="229">
        <f>ROUND(E330*P330,2)</f>
        <v>0</v>
      </c>
      <c r="R330" s="229" t="s">
        <v>287</v>
      </c>
      <c r="S330" s="229" t="s">
        <v>181</v>
      </c>
      <c r="T330" s="229" t="s">
        <v>182</v>
      </c>
      <c r="U330" s="229">
        <v>0</v>
      </c>
      <c r="V330" s="229">
        <f>ROUND(E330*U330,2)</f>
        <v>0</v>
      </c>
      <c r="W330" s="229"/>
      <c r="X330" s="21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288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27"/>
      <c r="B331" s="228"/>
      <c r="C331" s="264" t="s">
        <v>1280</v>
      </c>
      <c r="D331" s="231"/>
      <c r="E331" s="232">
        <v>6</v>
      </c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1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185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27"/>
      <c r="B332" s="228"/>
      <c r="C332" s="264" t="s">
        <v>1281</v>
      </c>
      <c r="D332" s="231"/>
      <c r="E332" s="232">
        <v>1</v>
      </c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185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46">
        <v>68</v>
      </c>
      <c r="B333" s="247" t="s">
        <v>1282</v>
      </c>
      <c r="C333" s="263" t="s">
        <v>1283</v>
      </c>
      <c r="D333" s="248" t="s">
        <v>356</v>
      </c>
      <c r="E333" s="249">
        <v>12</v>
      </c>
      <c r="F333" s="250"/>
      <c r="G333" s="251">
        <f>ROUND(E333*F333,2)</f>
        <v>0</v>
      </c>
      <c r="H333" s="230"/>
      <c r="I333" s="229">
        <f>ROUND(E333*H333,2)</f>
        <v>0</v>
      </c>
      <c r="J333" s="230"/>
      <c r="K333" s="229">
        <f>ROUND(E333*J333,2)</f>
        <v>0</v>
      </c>
      <c r="L333" s="229">
        <v>21</v>
      </c>
      <c r="M333" s="229">
        <f>G333*(1+L333/100)</f>
        <v>0</v>
      </c>
      <c r="N333" s="229">
        <v>0.58500000000000008</v>
      </c>
      <c r="O333" s="229">
        <f>ROUND(E333*N333,2)</f>
        <v>7.02</v>
      </c>
      <c r="P333" s="229">
        <v>0</v>
      </c>
      <c r="Q333" s="229">
        <f>ROUND(E333*P333,2)</f>
        <v>0</v>
      </c>
      <c r="R333" s="229" t="s">
        <v>287</v>
      </c>
      <c r="S333" s="229" t="s">
        <v>181</v>
      </c>
      <c r="T333" s="229" t="s">
        <v>182</v>
      </c>
      <c r="U333" s="229">
        <v>0</v>
      </c>
      <c r="V333" s="229">
        <f>ROUND(E333*U333,2)</f>
        <v>0</v>
      </c>
      <c r="W333" s="229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288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27"/>
      <c r="B334" s="228"/>
      <c r="C334" s="264" t="s">
        <v>1284</v>
      </c>
      <c r="D334" s="231"/>
      <c r="E334" s="232">
        <v>11</v>
      </c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185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27"/>
      <c r="B335" s="228"/>
      <c r="C335" s="264" t="s">
        <v>1285</v>
      </c>
      <c r="D335" s="231"/>
      <c r="E335" s="232">
        <v>1</v>
      </c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185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46">
        <v>69</v>
      </c>
      <c r="B336" s="247" t="s">
        <v>1286</v>
      </c>
      <c r="C336" s="263" t="s">
        <v>1287</v>
      </c>
      <c r="D336" s="248" t="s">
        <v>356</v>
      </c>
      <c r="E336" s="249">
        <v>1</v>
      </c>
      <c r="F336" s="250"/>
      <c r="G336" s="251">
        <f>ROUND(E336*F336,2)</f>
        <v>0</v>
      </c>
      <c r="H336" s="230"/>
      <c r="I336" s="229">
        <f>ROUND(E336*H336,2)</f>
        <v>0</v>
      </c>
      <c r="J336" s="230"/>
      <c r="K336" s="229">
        <f>ROUND(E336*J336,2)</f>
        <v>0</v>
      </c>
      <c r="L336" s="229">
        <v>21</v>
      </c>
      <c r="M336" s="229">
        <f>G336*(1+L336/100)</f>
        <v>0</v>
      </c>
      <c r="N336" s="229">
        <v>0.43000000000000005</v>
      </c>
      <c r="O336" s="229">
        <f>ROUND(E336*N336,2)</f>
        <v>0.43</v>
      </c>
      <c r="P336" s="229">
        <v>0</v>
      </c>
      <c r="Q336" s="229">
        <f>ROUND(E336*P336,2)</f>
        <v>0</v>
      </c>
      <c r="R336" s="229" t="s">
        <v>287</v>
      </c>
      <c r="S336" s="229" t="s">
        <v>181</v>
      </c>
      <c r="T336" s="229" t="s">
        <v>182</v>
      </c>
      <c r="U336" s="229">
        <v>0</v>
      </c>
      <c r="V336" s="229">
        <f>ROUND(E336*U336,2)</f>
        <v>0</v>
      </c>
      <c r="W336" s="229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288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27"/>
      <c r="B337" s="228"/>
      <c r="C337" s="264" t="s">
        <v>1277</v>
      </c>
      <c r="D337" s="231"/>
      <c r="E337" s="232">
        <v>1</v>
      </c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185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55">
        <v>70</v>
      </c>
      <c r="B338" s="256" t="s">
        <v>1288</v>
      </c>
      <c r="C338" s="271" t="s">
        <v>1289</v>
      </c>
      <c r="D338" s="257" t="s">
        <v>356</v>
      </c>
      <c r="E338" s="258">
        <v>5</v>
      </c>
      <c r="F338" s="259"/>
      <c r="G338" s="260">
        <f>ROUND(E338*F338,2)</f>
        <v>0</v>
      </c>
      <c r="H338" s="230"/>
      <c r="I338" s="229">
        <f>ROUND(E338*H338,2)</f>
        <v>0</v>
      </c>
      <c r="J338" s="230"/>
      <c r="K338" s="229">
        <f>ROUND(E338*J338,2)</f>
        <v>0</v>
      </c>
      <c r="L338" s="229">
        <v>21</v>
      </c>
      <c r="M338" s="229">
        <f>G338*(1+L338/100)</f>
        <v>0</v>
      </c>
      <c r="N338" s="229">
        <v>0.25</v>
      </c>
      <c r="O338" s="229">
        <f>ROUND(E338*N338,2)</f>
        <v>1.25</v>
      </c>
      <c r="P338" s="229">
        <v>0</v>
      </c>
      <c r="Q338" s="229">
        <f>ROUND(E338*P338,2)</f>
        <v>0</v>
      </c>
      <c r="R338" s="229" t="s">
        <v>287</v>
      </c>
      <c r="S338" s="229" t="s">
        <v>181</v>
      </c>
      <c r="T338" s="229" t="s">
        <v>182</v>
      </c>
      <c r="U338" s="229">
        <v>0</v>
      </c>
      <c r="V338" s="229">
        <f>ROUND(E338*U338,2)</f>
        <v>0</v>
      </c>
      <c r="W338" s="229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288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46">
        <v>71</v>
      </c>
      <c r="B339" s="247" t="s">
        <v>1290</v>
      </c>
      <c r="C339" s="263" t="s">
        <v>1291</v>
      </c>
      <c r="D339" s="248" t="s">
        <v>356</v>
      </c>
      <c r="E339" s="249">
        <v>10</v>
      </c>
      <c r="F339" s="250"/>
      <c r="G339" s="251">
        <f>ROUND(E339*F339,2)</f>
        <v>0</v>
      </c>
      <c r="H339" s="230"/>
      <c r="I339" s="229">
        <f>ROUND(E339*H339,2)</f>
        <v>0</v>
      </c>
      <c r="J339" s="230"/>
      <c r="K339" s="229">
        <f>ROUND(E339*J339,2)</f>
        <v>0</v>
      </c>
      <c r="L339" s="229">
        <v>21</v>
      </c>
      <c r="M339" s="229">
        <f>G339*(1+L339/100)</f>
        <v>0</v>
      </c>
      <c r="N339" s="229">
        <v>0.5</v>
      </c>
      <c r="O339" s="229">
        <f>ROUND(E339*N339,2)</f>
        <v>5</v>
      </c>
      <c r="P339" s="229">
        <v>0</v>
      </c>
      <c r="Q339" s="229">
        <f>ROUND(E339*P339,2)</f>
        <v>0</v>
      </c>
      <c r="R339" s="229" t="s">
        <v>287</v>
      </c>
      <c r="S339" s="229" t="s">
        <v>181</v>
      </c>
      <c r="T339" s="229" t="s">
        <v>182</v>
      </c>
      <c r="U339" s="229">
        <v>0</v>
      </c>
      <c r="V339" s="229">
        <f>ROUND(E339*U339,2)</f>
        <v>0</v>
      </c>
      <c r="W339" s="229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288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27"/>
      <c r="B340" s="228"/>
      <c r="C340" s="264" t="s">
        <v>1292</v>
      </c>
      <c r="D340" s="231"/>
      <c r="E340" s="232">
        <v>8</v>
      </c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185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27"/>
      <c r="B341" s="228"/>
      <c r="C341" s="264" t="s">
        <v>1285</v>
      </c>
      <c r="D341" s="231"/>
      <c r="E341" s="232">
        <v>1</v>
      </c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1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185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27"/>
      <c r="B342" s="228"/>
      <c r="C342" s="264" t="s">
        <v>1277</v>
      </c>
      <c r="D342" s="231"/>
      <c r="E342" s="232">
        <v>1</v>
      </c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185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55">
        <v>72</v>
      </c>
      <c r="B343" s="256" t="s">
        <v>1293</v>
      </c>
      <c r="C343" s="271" t="s">
        <v>1294</v>
      </c>
      <c r="D343" s="257" t="s">
        <v>356</v>
      </c>
      <c r="E343" s="258">
        <v>3</v>
      </c>
      <c r="F343" s="259"/>
      <c r="G343" s="260">
        <f>ROUND(E343*F343,2)</f>
        <v>0</v>
      </c>
      <c r="H343" s="230"/>
      <c r="I343" s="229">
        <f>ROUND(E343*H343,2)</f>
        <v>0</v>
      </c>
      <c r="J343" s="230"/>
      <c r="K343" s="229">
        <f>ROUND(E343*J343,2)</f>
        <v>0</v>
      </c>
      <c r="L343" s="229">
        <v>21</v>
      </c>
      <c r="M343" s="229">
        <f>G343*(1+L343/100)</f>
        <v>0</v>
      </c>
      <c r="N343" s="229">
        <v>1</v>
      </c>
      <c r="O343" s="229">
        <f>ROUND(E343*N343,2)</f>
        <v>3</v>
      </c>
      <c r="P343" s="229">
        <v>0</v>
      </c>
      <c r="Q343" s="229">
        <f>ROUND(E343*P343,2)</f>
        <v>0</v>
      </c>
      <c r="R343" s="229" t="s">
        <v>287</v>
      </c>
      <c r="S343" s="229" t="s">
        <v>181</v>
      </c>
      <c r="T343" s="229" t="s">
        <v>182</v>
      </c>
      <c r="U343" s="229">
        <v>0</v>
      </c>
      <c r="V343" s="229">
        <f>ROUND(E343*U343,2)</f>
        <v>0</v>
      </c>
      <c r="W343" s="229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288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55">
        <v>73</v>
      </c>
      <c r="B344" s="256" t="s">
        <v>1295</v>
      </c>
      <c r="C344" s="271" t="s">
        <v>1296</v>
      </c>
      <c r="D344" s="257" t="s">
        <v>356</v>
      </c>
      <c r="E344" s="258">
        <v>11</v>
      </c>
      <c r="F344" s="259"/>
      <c r="G344" s="260">
        <f>ROUND(E344*F344,2)</f>
        <v>0</v>
      </c>
      <c r="H344" s="230"/>
      <c r="I344" s="229">
        <f>ROUND(E344*H344,2)</f>
        <v>0</v>
      </c>
      <c r="J344" s="230"/>
      <c r="K344" s="229">
        <f>ROUND(E344*J344,2)</f>
        <v>0</v>
      </c>
      <c r="L344" s="229">
        <v>21</v>
      </c>
      <c r="M344" s="229">
        <f>G344*(1+L344/100)</f>
        <v>0</v>
      </c>
      <c r="N344" s="229">
        <v>1.6</v>
      </c>
      <c r="O344" s="229">
        <f>ROUND(E344*N344,2)</f>
        <v>17.600000000000001</v>
      </c>
      <c r="P344" s="229">
        <v>0</v>
      </c>
      <c r="Q344" s="229">
        <f>ROUND(E344*P344,2)</f>
        <v>0</v>
      </c>
      <c r="R344" s="229" t="s">
        <v>287</v>
      </c>
      <c r="S344" s="229" t="s">
        <v>181</v>
      </c>
      <c r="T344" s="229" t="s">
        <v>182</v>
      </c>
      <c r="U344" s="229">
        <v>0</v>
      </c>
      <c r="V344" s="229">
        <f>ROUND(E344*U344,2)</f>
        <v>0</v>
      </c>
      <c r="W344" s="229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288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55">
        <v>74</v>
      </c>
      <c r="B345" s="256" t="s">
        <v>1297</v>
      </c>
      <c r="C345" s="271" t="s">
        <v>1298</v>
      </c>
      <c r="D345" s="257" t="s">
        <v>356</v>
      </c>
      <c r="E345" s="258">
        <v>29</v>
      </c>
      <c r="F345" s="259"/>
      <c r="G345" s="260">
        <f>ROUND(E345*F345,2)</f>
        <v>0</v>
      </c>
      <c r="H345" s="230"/>
      <c r="I345" s="229">
        <f>ROUND(E345*H345,2)</f>
        <v>0</v>
      </c>
      <c r="J345" s="230"/>
      <c r="K345" s="229">
        <f>ROUND(E345*J345,2)</f>
        <v>0</v>
      </c>
      <c r="L345" s="229">
        <v>21</v>
      </c>
      <c r="M345" s="229">
        <f>G345*(1+L345/100)</f>
        <v>0</v>
      </c>
      <c r="N345" s="229">
        <v>2E-3</v>
      </c>
      <c r="O345" s="229">
        <f>ROUND(E345*N345,2)</f>
        <v>0.06</v>
      </c>
      <c r="P345" s="229">
        <v>0</v>
      </c>
      <c r="Q345" s="229">
        <f>ROUND(E345*P345,2)</f>
        <v>0</v>
      </c>
      <c r="R345" s="229" t="s">
        <v>287</v>
      </c>
      <c r="S345" s="229" t="s">
        <v>181</v>
      </c>
      <c r="T345" s="229" t="s">
        <v>182</v>
      </c>
      <c r="U345" s="229">
        <v>0</v>
      </c>
      <c r="V345" s="229">
        <f>ROUND(E345*U345,2)</f>
        <v>0</v>
      </c>
      <c r="W345" s="229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288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46">
        <v>75</v>
      </c>
      <c r="B346" s="247" t="s">
        <v>1299</v>
      </c>
      <c r="C346" s="263" t="s">
        <v>1300</v>
      </c>
      <c r="D346" s="248" t="s">
        <v>356</v>
      </c>
      <c r="E346" s="249">
        <v>9</v>
      </c>
      <c r="F346" s="250"/>
      <c r="G346" s="251">
        <f>ROUND(E346*F346,2)</f>
        <v>0</v>
      </c>
      <c r="H346" s="230"/>
      <c r="I346" s="229">
        <f>ROUND(E346*H346,2)</f>
        <v>0</v>
      </c>
      <c r="J346" s="230"/>
      <c r="K346" s="229">
        <f>ROUND(E346*J346,2)</f>
        <v>0</v>
      </c>
      <c r="L346" s="229">
        <v>21</v>
      </c>
      <c r="M346" s="229">
        <f>G346*(1+L346/100)</f>
        <v>0</v>
      </c>
      <c r="N346" s="229">
        <v>7.3000000000000009E-2</v>
      </c>
      <c r="O346" s="229">
        <f>ROUND(E346*N346,2)</f>
        <v>0.66</v>
      </c>
      <c r="P346" s="229">
        <v>0</v>
      </c>
      <c r="Q346" s="229">
        <f>ROUND(E346*P346,2)</f>
        <v>0</v>
      </c>
      <c r="R346" s="229" t="s">
        <v>287</v>
      </c>
      <c r="S346" s="229" t="s">
        <v>181</v>
      </c>
      <c r="T346" s="229" t="s">
        <v>182</v>
      </c>
      <c r="U346" s="229">
        <v>0</v>
      </c>
      <c r="V346" s="229">
        <f>ROUND(E346*U346,2)</f>
        <v>0</v>
      </c>
      <c r="W346" s="229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288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27"/>
      <c r="B347" s="228"/>
      <c r="C347" s="264" t="s">
        <v>1195</v>
      </c>
      <c r="D347" s="231"/>
      <c r="E347" s="232">
        <v>9</v>
      </c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1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185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2.5" outlineLevel="1" x14ac:dyDescent="0.2">
      <c r="A348" s="255">
        <v>76</v>
      </c>
      <c r="B348" s="256" t="s">
        <v>1301</v>
      </c>
      <c r="C348" s="271" t="s">
        <v>1302</v>
      </c>
      <c r="D348" s="257" t="s">
        <v>356</v>
      </c>
      <c r="E348" s="258">
        <v>20</v>
      </c>
      <c r="F348" s="259"/>
      <c r="G348" s="260">
        <f>ROUND(E348*F348,2)</f>
        <v>0</v>
      </c>
      <c r="H348" s="230"/>
      <c r="I348" s="229">
        <f>ROUND(E348*H348,2)</f>
        <v>0</v>
      </c>
      <c r="J348" s="230"/>
      <c r="K348" s="229">
        <f>ROUND(E348*J348,2)</f>
        <v>0</v>
      </c>
      <c r="L348" s="229">
        <v>21</v>
      </c>
      <c r="M348" s="229">
        <f>G348*(1+L348/100)</f>
        <v>0</v>
      </c>
      <c r="N348" s="229">
        <v>0.01</v>
      </c>
      <c r="O348" s="229">
        <f>ROUND(E348*N348,2)</f>
        <v>0.2</v>
      </c>
      <c r="P348" s="229">
        <v>0</v>
      </c>
      <c r="Q348" s="229">
        <f>ROUND(E348*P348,2)</f>
        <v>0</v>
      </c>
      <c r="R348" s="229"/>
      <c r="S348" s="229" t="s">
        <v>292</v>
      </c>
      <c r="T348" s="229" t="s">
        <v>277</v>
      </c>
      <c r="U348" s="229">
        <v>0</v>
      </c>
      <c r="V348" s="229">
        <f>ROUND(E348*U348,2)</f>
        <v>0</v>
      </c>
      <c r="W348" s="229"/>
      <c r="X348" s="21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288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2.5" outlineLevel="1" x14ac:dyDescent="0.2">
      <c r="A349" s="255">
        <v>77</v>
      </c>
      <c r="B349" s="256" t="s">
        <v>1303</v>
      </c>
      <c r="C349" s="271" t="s">
        <v>1304</v>
      </c>
      <c r="D349" s="257" t="s">
        <v>356</v>
      </c>
      <c r="E349" s="258">
        <v>20</v>
      </c>
      <c r="F349" s="259"/>
      <c r="G349" s="260">
        <f>ROUND(E349*F349,2)</f>
        <v>0</v>
      </c>
      <c r="H349" s="230"/>
      <c r="I349" s="229">
        <f>ROUND(E349*H349,2)</f>
        <v>0</v>
      </c>
      <c r="J349" s="230"/>
      <c r="K349" s="229">
        <f>ROUND(E349*J349,2)</f>
        <v>0</v>
      </c>
      <c r="L349" s="229">
        <v>21</v>
      </c>
      <c r="M349" s="229">
        <f>G349*(1+L349/100)</f>
        <v>0</v>
      </c>
      <c r="N349" s="229">
        <v>0.01</v>
      </c>
      <c r="O349" s="229">
        <f>ROUND(E349*N349,2)</f>
        <v>0.2</v>
      </c>
      <c r="P349" s="229">
        <v>0</v>
      </c>
      <c r="Q349" s="229">
        <f>ROUND(E349*P349,2)</f>
        <v>0</v>
      </c>
      <c r="R349" s="229" t="s">
        <v>287</v>
      </c>
      <c r="S349" s="229" t="s">
        <v>181</v>
      </c>
      <c r="T349" s="229" t="s">
        <v>182</v>
      </c>
      <c r="U349" s="229">
        <v>0</v>
      </c>
      <c r="V349" s="229">
        <f>ROUND(E349*U349,2)</f>
        <v>0</v>
      </c>
      <c r="W349" s="229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288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2.5" outlineLevel="1" x14ac:dyDescent="0.2">
      <c r="A350" s="255">
        <v>78</v>
      </c>
      <c r="B350" s="256" t="s">
        <v>1305</v>
      </c>
      <c r="C350" s="271" t="s">
        <v>1306</v>
      </c>
      <c r="D350" s="257" t="s">
        <v>356</v>
      </c>
      <c r="E350" s="258">
        <v>1</v>
      </c>
      <c r="F350" s="259"/>
      <c r="G350" s="260">
        <f>ROUND(E350*F350,2)</f>
        <v>0</v>
      </c>
      <c r="H350" s="230"/>
      <c r="I350" s="229">
        <f>ROUND(E350*H350,2)</f>
        <v>0</v>
      </c>
      <c r="J350" s="230"/>
      <c r="K350" s="229">
        <f>ROUND(E350*J350,2)</f>
        <v>0</v>
      </c>
      <c r="L350" s="229">
        <v>21</v>
      </c>
      <c r="M350" s="229">
        <f>G350*(1+L350/100)</f>
        <v>0</v>
      </c>
      <c r="N350" s="229">
        <v>1.5000000000000001E-2</v>
      </c>
      <c r="O350" s="229">
        <f>ROUND(E350*N350,2)</f>
        <v>0.02</v>
      </c>
      <c r="P350" s="229">
        <v>0</v>
      </c>
      <c r="Q350" s="229">
        <f>ROUND(E350*P350,2)</f>
        <v>0</v>
      </c>
      <c r="R350" s="229"/>
      <c r="S350" s="229" t="s">
        <v>292</v>
      </c>
      <c r="T350" s="229" t="s">
        <v>277</v>
      </c>
      <c r="U350" s="229">
        <v>0</v>
      </c>
      <c r="V350" s="229">
        <f>ROUND(E350*U350,2)</f>
        <v>0</v>
      </c>
      <c r="W350" s="229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288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1" x14ac:dyDescent="0.2">
      <c r="A351" s="246">
        <v>79</v>
      </c>
      <c r="B351" s="247" t="s">
        <v>1307</v>
      </c>
      <c r="C351" s="263" t="s">
        <v>1308</v>
      </c>
      <c r="D351" s="248" t="s">
        <v>207</v>
      </c>
      <c r="E351" s="249">
        <v>118.45050000000001</v>
      </c>
      <c r="F351" s="250"/>
      <c r="G351" s="251">
        <f>ROUND(E351*F351,2)</f>
        <v>0</v>
      </c>
      <c r="H351" s="230"/>
      <c r="I351" s="229">
        <f>ROUND(E351*H351,2)</f>
        <v>0</v>
      </c>
      <c r="J351" s="230"/>
      <c r="K351" s="229">
        <f>ROUND(E351*J351,2)</f>
        <v>0</v>
      </c>
      <c r="L351" s="229">
        <v>21</v>
      </c>
      <c r="M351" s="229">
        <f>G351*(1+L351/100)</f>
        <v>0</v>
      </c>
      <c r="N351" s="229">
        <v>2.4E-2</v>
      </c>
      <c r="O351" s="229">
        <f>ROUND(E351*N351,2)</f>
        <v>2.84</v>
      </c>
      <c r="P351" s="229">
        <v>0</v>
      </c>
      <c r="Q351" s="229">
        <f>ROUND(E351*P351,2)</f>
        <v>0</v>
      </c>
      <c r="R351" s="229" t="s">
        <v>287</v>
      </c>
      <c r="S351" s="229" t="s">
        <v>181</v>
      </c>
      <c r="T351" s="229" t="s">
        <v>182</v>
      </c>
      <c r="U351" s="229">
        <v>0</v>
      </c>
      <c r="V351" s="229">
        <f>ROUND(E351*U351,2)</f>
        <v>0</v>
      </c>
      <c r="W351" s="229"/>
      <c r="X351" s="21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288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27"/>
      <c r="B352" s="228"/>
      <c r="C352" s="264" t="s">
        <v>1309</v>
      </c>
      <c r="D352" s="231"/>
      <c r="E352" s="232">
        <v>118.45</v>
      </c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1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185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46">
        <v>80</v>
      </c>
      <c r="B353" s="247" t="s">
        <v>1310</v>
      </c>
      <c r="C353" s="263" t="s">
        <v>1311</v>
      </c>
      <c r="D353" s="248" t="s">
        <v>207</v>
      </c>
      <c r="E353" s="249">
        <v>3.1465000000000001</v>
      </c>
      <c r="F353" s="250"/>
      <c r="G353" s="251">
        <f>ROUND(E353*F353,2)</f>
        <v>0</v>
      </c>
      <c r="H353" s="230"/>
      <c r="I353" s="229">
        <f>ROUND(E353*H353,2)</f>
        <v>0</v>
      </c>
      <c r="J353" s="230"/>
      <c r="K353" s="229">
        <f>ROUND(E353*J353,2)</f>
        <v>0</v>
      </c>
      <c r="L353" s="229">
        <v>21</v>
      </c>
      <c r="M353" s="229">
        <f>G353*(1+L353/100)</f>
        <v>0</v>
      </c>
      <c r="N353" s="229">
        <v>3.8000000000000006E-2</v>
      </c>
      <c r="O353" s="229">
        <f>ROUND(E353*N353,2)</f>
        <v>0.12</v>
      </c>
      <c r="P353" s="229">
        <v>0</v>
      </c>
      <c r="Q353" s="229">
        <f>ROUND(E353*P353,2)</f>
        <v>0</v>
      </c>
      <c r="R353" s="229" t="s">
        <v>287</v>
      </c>
      <c r="S353" s="229" t="s">
        <v>181</v>
      </c>
      <c r="T353" s="229" t="s">
        <v>182</v>
      </c>
      <c r="U353" s="229">
        <v>0</v>
      </c>
      <c r="V353" s="229">
        <f>ROUND(E353*U353,2)</f>
        <v>0</v>
      </c>
      <c r="W353" s="229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288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27"/>
      <c r="B354" s="228"/>
      <c r="C354" s="264" t="s">
        <v>1312</v>
      </c>
      <c r="D354" s="231"/>
      <c r="E354" s="232">
        <v>3.1500000000000004</v>
      </c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1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185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33.75" outlineLevel="1" x14ac:dyDescent="0.2">
      <c r="A355" s="246">
        <v>81</v>
      </c>
      <c r="B355" s="247" t="s">
        <v>1313</v>
      </c>
      <c r="C355" s="263" t="s">
        <v>1314</v>
      </c>
      <c r="D355" s="248" t="s">
        <v>207</v>
      </c>
      <c r="E355" s="249">
        <v>227.81675000000001</v>
      </c>
      <c r="F355" s="250"/>
      <c r="G355" s="251">
        <f>ROUND(E355*F355,2)</f>
        <v>0</v>
      </c>
      <c r="H355" s="230"/>
      <c r="I355" s="229">
        <f>ROUND(E355*H355,2)</f>
        <v>0</v>
      </c>
      <c r="J355" s="230"/>
      <c r="K355" s="229">
        <f>ROUND(E355*J355,2)</f>
        <v>0</v>
      </c>
      <c r="L355" s="229">
        <v>21</v>
      </c>
      <c r="M355" s="229">
        <f>G355*(1+L355/100)</f>
        <v>0</v>
      </c>
      <c r="N355" s="229">
        <v>7.2000000000000008E-2</v>
      </c>
      <c r="O355" s="229">
        <f>ROUND(E355*N355,2)</f>
        <v>16.399999999999999</v>
      </c>
      <c r="P355" s="229">
        <v>0</v>
      </c>
      <c r="Q355" s="229">
        <f>ROUND(E355*P355,2)</f>
        <v>0</v>
      </c>
      <c r="R355" s="229" t="s">
        <v>287</v>
      </c>
      <c r="S355" s="229" t="s">
        <v>181</v>
      </c>
      <c r="T355" s="229" t="s">
        <v>182</v>
      </c>
      <c r="U355" s="229">
        <v>0</v>
      </c>
      <c r="V355" s="229">
        <f>ROUND(E355*U355,2)</f>
        <v>0</v>
      </c>
      <c r="W355" s="229"/>
      <c r="X355" s="21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288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27"/>
      <c r="B356" s="228"/>
      <c r="C356" s="264" t="s">
        <v>1315</v>
      </c>
      <c r="D356" s="231"/>
      <c r="E356" s="232">
        <v>227.82000000000002</v>
      </c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185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22.5" outlineLevel="1" x14ac:dyDescent="0.2">
      <c r="A357" s="255">
        <v>82</v>
      </c>
      <c r="B357" s="256" t="s">
        <v>1316</v>
      </c>
      <c r="C357" s="271" t="s">
        <v>1317</v>
      </c>
      <c r="D357" s="257" t="s">
        <v>356</v>
      </c>
      <c r="E357" s="258">
        <v>1</v>
      </c>
      <c r="F357" s="259"/>
      <c r="G357" s="260">
        <f>ROUND(E357*F357,2)</f>
        <v>0</v>
      </c>
      <c r="H357" s="230"/>
      <c r="I357" s="229">
        <f>ROUND(E357*H357,2)</f>
        <v>0</v>
      </c>
      <c r="J357" s="230"/>
      <c r="K357" s="229">
        <f>ROUND(E357*J357,2)</f>
        <v>0</v>
      </c>
      <c r="L357" s="229">
        <v>21</v>
      </c>
      <c r="M357" s="229">
        <f>G357*(1+L357/100)</f>
        <v>0</v>
      </c>
      <c r="N357" s="229">
        <v>0.01</v>
      </c>
      <c r="O357" s="229">
        <f>ROUND(E357*N357,2)</f>
        <v>0.01</v>
      </c>
      <c r="P357" s="229">
        <v>0</v>
      </c>
      <c r="Q357" s="229">
        <f>ROUND(E357*P357,2)</f>
        <v>0</v>
      </c>
      <c r="R357" s="229" t="s">
        <v>287</v>
      </c>
      <c r="S357" s="229" t="s">
        <v>181</v>
      </c>
      <c r="T357" s="229" t="s">
        <v>182</v>
      </c>
      <c r="U357" s="229">
        <v>0</v>
      </c>
      <c r="V357" s="229">
        <f>ROUND(E357*U357,2)</f>
        <v>0</v>
      </c>
      <c r="W357" s="229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288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2.5" outlineLevel="1" x14ac:dyDescent="0.2">
      <c r="A358" s="255">
        <v>83</v>
      </c>
      <c r="B358" s="256" t="s">
        <v>1318</v>
      </c>
      <c r="C358" s="271" t="s">
        <v>1319</v>
      </c>
      <c r="D358" s="257" t="s">
        <v>356</v>
      </c>
      <c r="E358" s="258">
        <v>1</v>
      </c>
      <c r="F358" s="259"/>
      <c r="G358" s="260">
        <f>ROUND(E358*F358,2)</f>
        <v>0</v>
      </c>
      <c r="H358" s="230"/>
      <c r="I358" s="229">
        <f>ROUND(E358*H358,2)</f>
        <v>0</v>
      </c>
      <c r="J358" s="230"/>
      <c r="K358" s="229">
        <f>ROUND(E358*J358,2)</f>
        <v>0</v>
      </c>
      <c r="L358" s="229">
        <v>21</v>
      </c>
      <c r="M358" s="229">
        <f>G358*(1+L358/100)</f>
        <v>0</v>
      </c>
      <c r="N358" s="229">
        <v>0.01</v>
      </c>
      <c r="O358" s="229">
        <f>ROUND(E358*N358,2)</f>
        <v>0.01</v>
      </c>
      <c r="P358" s="229">
        <v>0</v>
      </c>
      <c r="Q358" s="229">
        <f>ROUND(E358*P358,2)</f>
        <v>0</v>
      </c>
      <c r="R358" s="229" t="s">
        <v>287</v>
      </c>
      <c r="S358" s="229" t="s">
        <v>181</v>
      </c>
      <c r="T358" s="229" t="s">
        <v>182</v>
      </c>
      <c r="U358" s="229">
        <v>0</v>
      </c>
      <c r="V358" s="229">
        <f>ROUND(E358*U358,2)</f>
        <v>0</v>
      </c>
      <c r="W358" s="229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288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2.5" outlineLevel="1" x14ac:dyDescent="0.2">
      <c r="A359" s="255">
        <v>84</v>
      </c>
      <c r="B359" s="256" t="s">
        <v>1320</v>
      </c>
      <c r="C359" s="271" t="s">
        <v>1321</v>
      </c>
      <c r="D359" s="257" t="s">
        <v>356</v>
      </c>
      <c r="E359" s="258">
        <v>13</v>
      </c>
      <c r="F359" s="259"/>
      <c r="G359" s="260">
        <f>ROUND(E359*F359,2)</f>
        <v>0</v>
      </c>
      <c r="H359" s="230"/>
      <c r="I359" s="229">
        <f>ROUND(E359*H359,2)</f>
        <v>0</v>
      </c>
      <c r="J359" s="230"/>
      <c r="K359" s="229">
        <f>ROUND(E359*J359,2)</f>
        <v>0</v>
      </c>
      <c r="L359" s="229">
        <v>21</v>
      </c>
      <c r="M359" s="229">
        <f>G359*(1+L359/100)</f>
        <v>0</v>
      </c>
      <c r="N359" s="229">
        <v>0.01</v>
      </c>
      <c r="O359" s="229">
        <f>ROUND(E359*N359,2)</f>
        <v>0.13</v>
      </c>
      <c r="P359" s="229">
        <v>0</v>
      </c>
      <c r="Q359" s="229">
        <f>ROUND(E359*P359,2)</f>
        <v>0</v>
      </c>
      <c r="R359" s="229" t="s">
        <v>287</v>
      </c>
      <c r="S359" s="229" t="s">
        <v>181</v>
      </c>
      <c r="T359" s="229" t="s">
        <v>182</v>
      </c>
      <c r="U359" s="229">
        <v>0</v>
      </c>
      <c r="V359" s="229">
        <f>ROUND(E359*U359,2)</f>
        <v>0</v>
      </c>
      <c r="W359" s="229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288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1" x14ac:dyDescent="0.2">
      <c r="A360" s="255">
        <v>85</v>
      </c>
      <c r="B360" s="256" t="s">
        <v>1322</v>
      </c>
      <c r="C360" s="271" t="s">
        <v>1323</v>
      </c>
      <c r="D360" s="257" t="s">
        <v>356</v>
      </c>
      <c r="E360" s="258">
        <v>20</v>
      </c>
      <c r="F360" s="259"/>
      <c r="G360" s="260">
        <f>ROUND(E360*F360,2)</f>
        <v>0</v>
      </c>
      <c r="H360" s="230"/>
      <c r="I360" s="229">
        <f>ROUND(E360*H360,2)</f>
        <v>0</v>
      </c>
      <c r="J360" s="230"/>
      <c r="K360" s="229">
        <f>ROUND(E360*J360,2)</f>
        <v>0</v>
      </c>
      <c r="L360" s="229">
        <v>21</v>
      </c>
      <c r="M360" s="229">
        <f>G360*(1+L360/100)</f>
        <v>0</v>
      </c>
      <c r="N360" s="229">
        <v>1.6E-2</v>
      </c>
      <c r="O360" s="229">
        <f>ROUND(E360*N360,2)</f>
        <v>0.32</v>
      </c>
      <c r="P360" s="229">
        <v>0</v>
      </c>
      <c r="Q360" s="229">
        <f>ROUND(E360*P360,2)</f>
        <v>0</v>
      </c>
      <c r="R360" s="229" t="s">
        <v>287</v>
      </c>
      <c r="S360" s="229" t="s">
        <v>181</v>
      </c>
      <c r="T360" s="229" t="s">
        <v>182</v>
      </c>
      <c r="U360" s="229">
        <v>0</v>
      </c>
      <c r="V360" s="229">
        <f>ROUND(E360*U360,2)</f>
        <v>0</v>
      </c>
      <c r="W360" s="229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288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22.5" outlineLevel="1" x14ac:dyDescent="0.2">
      <c r="A361" s="255">
        <v>86</v>
      </c>
      <c r="B361" s="256" t="s">
        <v>1324</v>
      </c>
      <c r="C361" s="271" t="s">
        <v>1325</v>
      </c>
      <c r="D361" s="257" t="s">
        <v>356</v>
      </c>
      <c r="E361" s="258">
        <v>1</v>
      </c>
      <c r="F361" s="259"/>
      <c r="G361" s="260">
        <f>ROUND(E361*F361,2)</f>
        <v>0</v>
      </c>
      <c r="H361" s="230"/>
      <c r="I361" s="229">
        <f>ROUND(E361*H361,2)</f>
        <v>0</v>
      </c>
      <c r="J361" s="230"/>
      <c r="K361" s="229">
        <f>ROUND(E361*J361,2)</f>
        <v>0</v>
      </c>
      <c r="L361" s="229">
        <v>21</v>
      </c>
      <c r="M361" s="229">
        <f>G361*(1+L361/100)</f>
        <v>0</v>
      </c>
      <c r="N361" s="229">
        <v>3.6000000000000004E-2</v>
      </c>
      <c r="O361" s="229">
        <f>ROUND(E361*N361,2)</f>
        <v>0.04</v>
      </c>
      <c r="P361" s="229">
        <v>0</v>
      </c>
      <c r="Q361" s="229">
        <f>ROUND(E361*P361,2)</f>
        <v>0</v>
      </c>
      <c r="R361" s="229" t="s">
        <v>287</v>
      </c>
      <c r="S361" s="229" t="s">
        <v>181</v>
      </c>
      <c r="T361" s="229" t="s">
        <v>182</v>
      </c>
      <c r="U361" s="229">
        <v>0</v>
      </c>
      <c r="V361" s="229">
        <f>ROUND(E361*U361,2)</f>
        <v>0</v>
      </c>
      <c r="W361" s="229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288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2.5" outlineLevel="1" x14ac:dyDescent="0.2">
      <c r="A362" s="255">
        <v>87</v>
      </c>
      <c r="B362" s="256" t="s">
        <v>1326</v>
      </c>
      <c r="C362" s="271" t="s">
        <v>1327</v>
      </c>
      <c r="D362" s="257" t="s">
        <v>356</v>
      </c>
      <c r="E362" s="258">
        <v>11</v>
      </c>
      <c r="F362" s="259"/>
      <c r="G362" s="260">
        <f>ROUND(E362*F362,2)</f>
        <v>0</v>
      </c>
      <c r="H362" s="230"/>
      <c r="I362" s="229">
        <f>ROUND(E362*H362,2)</f>
        <v>0</v>
      </c>
      <c r="J362" s="230"/>
      <c r="K362" s="229">
        <f>ROUND(E362*J362,2)</f>
        <v>0</v>
      </c>
      <c r="L362" s="229">
        <v>21</v>
      </c>
      <c r="M362" s="229">
        <f>G362*(1+L362/100)</f>
        <v>0</v>
      </c>
      <c r="N362" s="229">
        <v>4.9000000000000002E-2</v>
      </c>
      <c r="O362" s="229">
        <f>ROUND(E362*N362,2)</f>
        <v>0.54</v>
      </c>
      <c r="P362" s="229">
        <v>0</v>
      </c>
      <c r="Q362" s="229">
        <f>ROUND(E362*P362,2)</f>
        <v>0</v>
      </c>
      <c r="R362" s="229" t="s">
        <v>287</v>
      </c>
      <c r="S362" s="229" t="s">
        <v>181</v>
      </c>
      <c r="T362" s="229" t="s">
        <v>182</v>
      </c>
      <c r="U362" s="229">
        <v>0</v>
      </c>
      <c r="V362" s="229">
        <f>ROUND(E362*U362,2)</f>
        <v>0</v>
      </c>
      <c r="W362" s="229"/>
      <c r="X362" s="21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288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x14ac:dyDescent="0.2">
      <c r="A363" s="240" t="s">
        <v>176</v>
      </c>
      <c r="B363" s="241" t="s">
        <v>119</v>
      </c>
      <c r="C363" s="262" t="s">
        <v>121</v>
      </c>
      <c r="D363" s="242"/>
      <c r="E363" s="243"/>
      <c r="F363" s="244"/>
      <c r="G363" s="245">
        <f>SUMIF(AG364:AG366,"&lt;&gt;NOR",G364:G366)</f>
        <v>0</v>
      </c>
      <c r="H363" s="239"/>
      <c r="I363" s="239">
        <f>SUM(I364:I366)</f>
        <v>0</v>
      </c>
      <c r="J363" s="239"/>
      <c r="K363" s="239">
        <f>SUM(K364:K366)</f>
        <v>0</v>
      </c>
      <c r="L363" s="239"/>
      <c r="M363" s="239">
        <f>SUM(M364:M366)</f>
        <v>0</v>
      </c>
      <c r="N363" s="239"/>
      <c r="O363" s="239">
        <f>SUM(O364:O366)</f>
        <v>0</v>
      </c>
      <c r="P363" s="239"/>
      <c r="Q363" s="239">
        <f>SUM(Q364:Q366)</f>
        <v>0</v>
      </c>
      <c r="R363" s="239"/>
      <c r="S363" s="239"/>
      <c r="T363" s="239"/>
      <c r="U363" s="239"/>
      <c r="V363" s="239">
        <f>SUM(V364:V366)</f>
        <v>0</v>
      </c>
      <c r="W363" s="239"/>
      <c r="AG363" t="s">
        <v>177</v>
      </c>
    </row>
    <row r="364" spans="1:60" ht="22.5" outlineLevel="1" x14ac:dyDescent="0.2">
      <c r="A364" s="246">
        <v>88</v>
      </c>
      <c r="B364" s="247" t="s">
        <v>1328</v>
      </c>
      <c r="C364" s="263" t="s">
        <v>1329</v>
      </c>
      <c r="D364" s="248" t="s">
        <v>377</v>
      </c>
      <c r="E364" s="249">
        <v>13</v>
      </c>
      <c r="F364" s="250"/>
      <c r="G364" s="251">
        <f>ROUND(E364*F364,2)</f>
        <v>0</v>
      </c>
      <c r="H364" s="230"/>
      <c r="I364" s="229">
        <f>ROUND(E364*H364,2)</f>
        <v>0</v>
      </c>
      <c r="J364" s="230"/>
      <c r="K364" s="229">
        <f>ROUND(E364*J364,2)</f>
        <v>0</v>
      </c>
      <c r="L364" s="229">
        <v>21</v>
      </c>
      <c r="M364" s="229">
        <f>G364*(1+L364/100)</f>
        <v>0</v>
      </c>
      <c r="N364" s="229">
        <v>0</v>
      </c>
      <c r="O364" s="229">
        <f>ROUND(E364*N364,2)</f>
        <v>0</v>
      </c>
      <c r="P364" s="229">
        <v>0</v>
      </c>
      <c r="Q364" s="229">
        <f>ROUND(E364*P364,2)</f>
        <v>0</v>
      </c>
      <c r="R364" s="229"/>
      <c r="S364" s="229" t="s">
        <v>292</v>
      </c>
      <c r="T364" s="229" t="s">
        <v>293</v>
      </c>
      <c r="U364" s="229">
        <v>0</v>
      </c>
      <c r="V364" s="229">
        <f>ROUND(E364*U364,2)</f>
        <v>0</v>
      </c>
      <c r="W364" s="229"/>
      <c r="X364" s="21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183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27"/>
      <c r="B365" s="228"/>
      <c r="C365" s="264" t="s">
        <v>1284</v>
      </c>
      <c r="D365" s="231"/>
      <c r="E365" s="232">
        <v>11</v>
      </c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1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185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27"/>
      <c r="B366" s="228"/>
      <c r="C366" s="264" t="s">
        <v>1265</v>
      </c>
      <c r="D366" s="231"/>
      <c r="E366" s="232">
        <v>2</v>
      </c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1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185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x14ac:dyDescent="0.2">
      <c r="A367" s="240" t="s">
        <v>176</v>
      </c>
      <c r="B367" s="241" t="s">
        <v>126</v>
      </c>
      <c r="C367" s="262" t="s">
        <v>127</v>
      </c>
      <c r="D367" s="242"/>
      <c r="E367" s="243"/>
      <c r="F367" s="244"/>
      <c r="G367" s="245">
        <f>SUMIF(AG368:AG368,"&lt;&gt;NOR",G368:G368)</f>
        <v>0</v>
      </c>
      <c r="H367" s="239"/>
      <c r="I367" s="239">
        <f>SUM(I368:I368)</f>
        <v>0</v>
      </c>
      <c r="J367" s="239"/>
      <c r="K367" s="239">
        <f>SUM(K368:K368)</f>
        <v>0</v>
      </c>
      <c r="L367" s="239"/>
      <c r="M367" s="239">
        <f>SUM(M368:M368)</f>
        <v>0</v>
      </c>
      <c r="N367" s="239"/>
      <c r="O367" s="239">
        <f>SUM(O368:O368)</f>
        <v>0</v>
      </c>
      <c r="P367" s="239"/>
      <c r="Q367" s="239">
        <f>SUM(Q368:Q368)</f>
        <v>0</v>
      </c>
      <c r="R367" s="239"/>
      <c r="S367" s="239"/>
      <c r="T367" s="239"/>
      <c r="U367" s="239"/>
      <c r="V367" s="239">
        <f>SUM(V368:V368)</f>
        <v>14.85</v>
      </c>
      <c r="W367" s="239"/>
      <c r="AG367" t="s">
        <v>177</v>
      </c>
    </row>
    <row r="368" spans="1:60" ht="22.5" outlineLevel="1" x14ac:dyDescent="0.2">
      <c r="A368" s="255">
        <v>89</v>
      </c>
      <c r="B368" s="256" t="s">
        <v>1330</v>
      </c>
      <c r="C368" s="271" t="s">
        <v>1331</v>
      </c>
      <c r="D368" s="257" t="s">
        <v>404</v>
      </c>
      <c r="E368" s="258">
        <v>149.2261</v>
      </c>
      <c r="F368" s="259"/>
      <c r="G368" s="260">
        <f>ROUND(E368*F368,2)</f>
        <v>0</v>
      </c>
      <c r="H368" s="230"/>
      <c r="I368" s="229">
        <f>ROUND(E368*H368,2)</f>
        <v>0</v>
      </c>
      <c r="J368" s="230"/>
      <c r="K368" s="229">
        <f>ROUND(E368*J368,2)</f>
        <v>0</v>
      </c>
      <c r="L368" s="229">
        <v>21</v>
      </c>
      <c r="M368" s="229">
        <f>G368*(1+L368/100)</f>
        <v>0</v>
      </c>
      <c r="N368" s="229">
        <v>0</v>
      </c>
      <c r="O368" s="229">
        <f>ROUND(E368*N368,2)</f>
        <v>0</v>
      </c>
      <c r="P368" s="229">
        <v>0</v>
      </c>
      <c r="Q368" s="229">
        <f>ROUND(E368*P368,2)</f>
        <v>0</v>
      </c>
      <c r="R368" s="229"/>
      <c r="S368" s="229" t="s">
        <v>181</v>
      </c>
      <c r="T368" s="229" t="s">
        <v>182</v>
      </c>
      <c r="U368" s="229">
        <v>9.9500000000000005E-2</v>
      </c>
      <c r="V368" s="229">
        <f>ROUND(E368*U368,2)</f>
        <v>14.85</v>
      </c>
      <c r="W368" s="229"/>
      <c r="X368" s="21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405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x14ac:dyDescent="0.2">
      <c r="A369" s="240" t="s">
        <v>176</v>
      </c>
      <c r="B369" s="241" t="s">
        <v>150</v>
      </c>
      <c r="C369" s="262" t="s">
        <v>29</v>
      </c>
      <c r="D369" s="242"/>
      <c r="E369" s="243"/>
      <c r="F369" s="244"/>
      <c r="G369" s="245">
        <f>SUMIF(AG370:AG371,"&lt;&gt;NOR",G370:G371)</f>
        <v>0</v>
      </c>
      <c r="H369" s="239"/>
      <c r="I369" s="239">
        <f>SUM(I370:I371)</f>
        <v>0</v>
      </c>
      <c r="J369" s="239"/>
      <c r="K369" s="239">
        <f>SUM(K370:K371)</f>
        <v>0</v>
      </c>
      <c r="L369" s="239"/>
      <c r="M369" s="239">
        <f>SUM(M370:M371)</f>
        <v>0</v>
      </c>
      <c r="N369" s="239"/>
      <c r="O369" s="239">
        <f>SUM(O370:O371)</f>
        <v>0</v>
      </c>
      <c r="P369" s="239"/>
      <c r="Q369" s="239">
        <f>SUM(Q370:Q371)</f>
        <v>0</v>
      </c>
      <c r="R369" s="239"/>
      <c r="S369" s="239"/>
      <c r="T369" s="239"/>
      <c r="U369" s="239"/>
      <c r="V369" s="239">
        <f>SUM(V370:V371)</f>
        <v>0</v>
      </c>
      <c r="W369" s="239"/>
      <c r="AG369" t="s">
        <v>177</v>
      </c>
    </row>
    <row r="370" spans="1:60" outlineLevel="1" x14ac:dyDescent="0.2">
      <c r="A370" s="255">
        <v>90</v>
      </c>
      <c r="B370" s="256" t="s">
        <v>1332</v>
      </c>
      <c r="C370" s="271" t="s">
        <v>1333</v>
      </c>
      <c r="D370" s="257" t="s">
        <v>533</v>
      </c>
      <c r="E370" s="258">
        <v>1</v>
      </c>
      <c r="F370" s="259"/>
      <c r="G370" s="260">
        <f>ROUND(E370*F370,2)</f>
        <v>0</v>
      </c>
      <c r="H370" s="230"/>
      <c r="I370" s="229">
        <f>ROUND(E370*H370,2)</f>
        <v>0</v>
      </c>
      <c r="J370" s="230"/>
      <c r="K370" s="229">
        <f>ROUND(E370*J370,2)</f>
        <v>0</v>
      </c>
      <c r="L370" s="229">
        <v>21</v>
      </c>
      <c r="M370" s="229">
        <f>G370*(1+L370/100)</f>
        <v>0</v>
      </c>
      <c r="N370" s="229">
        <v>0</v>
      </c>
      <c r="O370" s="229">
        <f>ROUND(E370*N370,2)</f>
        <v>0</v>
      </c>
      <c r="P370" s="229">
        <v>0</v>
      </c>
      <c r="Q370" s="229">
        <f>ROUND(E370*P370,2)</f>
        <v>0</v>
      </c>
      <c r="R370" s="229"/>
      <c r="S370" s="229" t="s">
        <v>181</v>
      </c>
      <c r="T370" s="229" t="s">
        <v>277</v>
      </c>
      <c r="U370" s="229">
        <v>0</v>
      </c>
      <c r="V370" s="229">
        <f>ROUND(E370*U370,2)</f>
        <v>0</v>
      </c>
      <c r="W370" s="229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534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55">
        <v>91</v>
      </c>
      <c r="B371" s="256" t="s">
        <v>536</v>
      </c>
      <c r="C371" s="271" t="s">
        <v>537</v>
      </c>
      <c r="D371" s="257" t="s">
        <v>533</v>
      </c>
      <c r="E371" s="258">
        <v>1</v>
      </c>
      <c r="F371" s="259"/>
      <c r="G371" s="260">
        <f>ROUND(E371*F371,2)</f>
        <v>0</v>
      </c>
      <c r="H371" s="230"/>
      <c r="I371" s="229">
        <f>ROUND(E371*H371,2)</f>
        <v>0</v>
      </c>
      <c r="J371" s="230"/>
      <c r="K371" s="229">
        <f>ROUND(E371*J371,2)</f>
        <v>0</v>
      </c>
      <c r="L371" s="229">
        <v>21</v>
      </c>
      <c r="M371" s="229">
        <f>G371*(1+L371/100)</f>
        <v>0</v>
      </c>
      <c r="N371" s="229">
        <v>0</v>
      </c>
      <c r="O371" s="229">
        <f>ROUND(E371*N371,2)</f>
        <v>0</v>
      </c>
      <c r="P371" s="229">
        <v>0</v>
      </c>
      <c r="Q371" s="229">
        <f>ROUND(E371*P371,2)</f>
        <v>0</v>
      </c>
      <c r="R371" s="229"/>
      <c r="S371" s="229" t="s">
        <v>181</v>
      </c>
      <c r="T371" s="229" t="s">
        <v>277</v>
      </c>
      <c r="U371" s="229">
        <v>0</v>
      </c>
      <c r="V371" s="229">
        <f>ROUND(E371*U371,2)</f>
        <v>0</v>
      </c>
      <c r="W371" s="229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1334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x14ac:dyDescent="0.2">
      <c r="A372" s="240" t="s">
        <v>176</v>
      </c>
      <c r="B372" s="241" t="s">
        <v>151</v>
      </c>
      <c r="C372" s="262" t="s">
        <v>30</v>
      </c>
      <c r="D372" s="242"/>
      <c r="E372" s="243"/>
      <c r="F372" s="244"/>
      <c r="G372" s="245">
        <f>SUMIF(AG373:AG375,"&lt;&gt;NOR",G373:G375)</f>
        <v>0</v>
      </c>
      <c r="H372" s="239"/>
      <c r="I372" s="239">
        <f>SUM(I373:I375)</f>
        <v>0</v>
      </c>
      <c r="J372" s="239"/>
      <c r="K372" s="239">
        <f>SUM(K373:K375)</f>
        <v>0</v>
      </c>
      <c r="L372" s="239"/>
      <c r="M372" s="239">
        <f>SUM(M373:M375)</f>
        <v>0</v>
      </c>
      <c r="N372" s="239"/>
      <c r="O372" s="239">
        <f>SUM(O373:O375)</f>
        <v>0</v>
      </c>
      <c r="P372" s="239"/>
      <c r="Q372" s="239">
        <f>SUM(Q373:Q375)</f>
        <v>0</v>
      </c>
      <c r="R372" s="239"/>
      <c r="S372" s="239"/>
      <c r="T372" s="239"/>
      <c r="U372" s="239"/>
      <c r="V372" s="239">
        <f>SUM(V373:V375)</f>
        <v>0</v>
      </c>
      <c r="W372" s="239"/>
      <c r="AG372" t="s">
        <v>177</v>
      </c>
    </row>
    <row r="373" spans="1:60" outlineLevel="1" x14ac:dyDescent="0.2">
      <c r="A373" s="255">
        <v>92</v>
      </c>
      <c r="B373" s="256" t="s">
        <v>1335</v>
      </c>
      <c r="C373" s="271" t="s">
        <v>1336</v>
      </c>
      <c r="D373" s="257" t="s">
        <v>533</v>
      </c>
      <c r="E373" s="258">
        <v>1</v>
      </c>
      <c r="F373" s="259"/>
      <c r="G373" s="260">
        <f>ROUND(E373*F373,2)</f>
        <v>0</v>
      </c>
      <c r="H373" s="230"/>
      <c r="I373" s="229">
        <f>ROUND(E373*H373,2)</f>
        <v>0</v>
      </c>
      <c r="J373" s="230"/>
      <c r="K373" s="229">
        <f>ROUND(E373*J373,2)</f>
        <v>0</v>
      </c>
      <c r="L373" s="229">
        <v>21</v>
      </c>
      <c r="M373" s="229">
        <f>G373*(1+L373/100)</f>
        <v>0</v>
      </c>
      <c r="N373" s="229">
        <v>0</v>
      </c>
      <c r="O373" s="229">
        <f>ROUND(E373*N373,2)</f>
        <v>0</v>
      </c>
      <c r="P373" s="229">
        <v>0</v>
      </c>
      <c r="Q373" s="229">
        <f>ROUND(E373*P373,2)</f>
        <v>0</v>
      </c>
      <c r="R373" s="229"/>
      <c r="S373" s="229" t="s">
        <v>181</v>
      </c>
      <c r="T373" s="229" t="s">
        <v>277</v>
      </c>
      <c r="U373" s="229">
        <v>0</v>
      </c>
      <c r="V373" s="229">
        <f>ROUND(E373*U373,2)</f>
        <v>0</v>
      </c>
      <c r="W373" s="229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534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55">
        <v>93</v>
      </c>
      <c r="B374" s="256" t="s">
        <v>1337</v>
      </c>
      <c r="C374" s="271" t="s">
        <v>1338</v>
      </c>
      <c r="D374" s="257" t="s">
        <v>533</v>
      </c>
      <c r="E374" s="258">
        <v>1</v>
      </c>
      <c r="F374" s="259"/>
      <c r="G374" s="260">
        <f>ROUND(E374*F374,2)</f>
        <v>0</v>
      </c>
      <c r="H374" s="230"/>
      <c r="I374" s="229">
        <f>ROUND(E374*H374,2)</f>
        <v>0</v>
      </c>
      <c r="J374" s="230"/>
      <c r="K374" s="229">
        <f>ROUND(E374*J374,2)</f>
        <v>0</v>
      </c>
      <c r="L374" s="229">
        <v>21</v>
      </c>
      <c r="M374" s="229">
        <f>G374*(1+L374/100)</f>
        <v>0</v>
      </c>
      <c r="N374" s="229">
        <v>0</v>
      </c>
      <c r="O374" s="229">
        <f>ROUND(E374*N374,2)</f>
        <v>0</v>
      </c>
      <c r="P374" s="229">
        <v>0</v>
      </c>
      <c r="Q374" s="229">
        <f>ROUND(E374*P374,2)</f>
        <v>0</v>
      </c>
      <c r="R374" s="229"/>
      <c r="S374" s="229" t="s">
        <v>181</v>
      </c>
      <c r="T374" s="229" t="s">
        <v>277</v>
      </c>
      <c r="U374" s="229">
        <v>0</v>
      </c>
      <c r="V374" s="229">
        <f>ROUND(E374*U374,2)</f>
        <v>0</v>
      </c>
      <c r="W374" s="229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534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46">
        <v>94</v>
      </c>
      <c r="B375" s="247" t="s">
        <v>539</v>
      </c>
      <c r="C375" s="263" t="s">
        <v>1339</v>
      </c>
      <c r="D375" s="248" t="s">
        <v>533</v>
      </c>
      <c r="E375" s="249">
        <v>1</v>
      </c>
      <c r="F375" s="250"/>
      <c r="G375" s="251">
        <f>ROUND(E375*F375,2)</f>
        <v>0</v>
      </c>
      <c r="H375" s="230"/>
      <c r="I375" s="229">
        <f>ROUND(E375*H375,2)</f>
        <v>0</v>
      </c>
      <c r="J375" s="230"/>
      <c r="K375" s="229">
        <f>ROUND(E375*J375,2)</f>
        <v>0</v>
      </c>
      <c r="L375" s="229">
        <v>21</v>
      </c>
      <c r="M375" s="229">
        <f>G375*(1+L375/100)</f>
        <v>0</v>
      </c>
      <c r="N375" s="229">
        <v>0</v>
      </c>
      <c r="O375" s="229">
        <f>ROUND(E375*N375,2)</f>
        <v>0</v>
      </c>
      <c r="P375" s="229">
        <v>0</v>
      </c>
      <c r="Q375" s="229">
        <f>ROUND(E375*P375,2)</f>
        <v>0</v>
      </c>
      <c r="R375" s="229"/>
      <c r="S375" s="229" t="s">
        <v>181</v>
      </c>
      <c r="T375" s="229" t="s">
        <v>277</v>
      </c>
      <c r="U375" s="229">
        <v>0</v>
      </c>
      <c r="V375" s="229">
        <f>ROUND(E375*U375,2)</f>
        <v>0</v>
      </c>
      <c r="W375" s="229"/>
      <c r="X375" s="21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534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x14ac:dyDescent="0.2">
      <c r="A376" s="5"/>
      <c r="B376" s="6"/>
      <c r="C376" s="272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AE376">
        <v>15</v>
      </c>
      <c r="AF376">
        <v>21</v>
      </c>
    </row>
    <row r="377" spans="1:60" x14ac:dyDescent="0.2">
      <c r="A377" s="213"/>
      <c r="B377" s="214" t="s">
        <v>31</v>
      </c>
      <c r="C377" s="273"/>
      <c r="D377" s="215"/>
      <c r="E377" s="216"/>
      <c r="F377" s="216"/>
      <c r="G377" s="261">
        <f>G8+G177+G208+G213+G363+G367+G369+G372</f>
        <v>0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AE377">
        <f>SUMIF(L7:L375,AE376,G7:G375)</f>
        <v>0</v>
      </c>
      <c r="AF377">
        <f>SUMIF(L7:L375,AF376,G7:G375)</f>
        <v>0</v>
      </c>
      <c r="AG377" t="s">
        <v>437</v>
      </c>
    </row>
    <row r="378" spans="1:60" x14ac:dyDescent="0.2">
      <c r="A378" s="5"/>
      <c r="B378" s="6"/>
      <c r="C378" s="272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60" x14ac:dyDescent="0.2">
      <c r="A379" s="5"/>
      <c r="B379" s="6"/>
      <c r="C379" s="272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60" x14ac:dyDescent="0.2">
      <c r="A380" s="217" t="s">
        <v>438</v>
      </c>
      <c r="B380" s="217"/>
      <c r="C380" s="274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60" x14ac:dyDescent="0.2">
      <c r="A381" s="218"/>
      <c r="B381" s="219"/>
      <c r="C381" s="275"/>
      <c r="D381" s="219"/>
      <c r="E381" s="219"/>
      <c r="F381" s="219"/>
      <c r="G381" s="220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AG381" t="s">
        <v>439</v>
      </c>
    </row>
    <row r="382" spans="1:60" x14ac:dyDescent="0.2">
      <c r="A382" s="221"/>
      <c r="B382" s="222"/>
      <c r="C382" s="276"/>
      <c r="D382" s="222"/>
      <c r="E382" s="222"/>
      <c r="F382" s="222"/>
      <c r="G382" s="223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60" x14ac:dyDescent="0.2">
      <c r="A383" s="221"/>
      <c r="B383" s="222"/>
      <c r="C383" s="276"/>
      <c r="D383" s="222"/>
      <c r="E383" s="222"/>
      <c r="F383" s="222"/>
      <c r="G383" s="223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60" x14ac:dyDescent="0.2">
      <c r="A384" s="221"/>
      <c r="B384" s="222"/>
      <c r="C384" s="276"/>
      <c r="D384" s="222"/>
      <c r="E384" s="222"/>
      <c r="F384" s="222"/>
      <c r="G384" s="223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33" x14ac:dyDescent="0.2">
      <c r="A385" s="224"/>
      <c r="B385" s="225"/>
      <c r="C385" s="277"/>
      <c r="D385" s="225"/>
      <c r="E385" s="225"/>
      <c r="F385" s="225"/>
      <c r="G385" s="2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33" x14ac:dyDescent="0.2">
      <c r="A386" s="5"/>
      <c r="B386" s="6"/>
      <c r="C386" s="272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33" x14ac:dyDescent="0.2">
      <c r="C387" s="278"/>
      <c r="D387" s="194"/>
      <c r="AG387" t="s">
        <v>440</v>
      </c>
    </row>
    <row r="388" spans="1:33" x14ac:dyDescent="0.2">
      <c r="D388" s="194"/>
    </row>
    <row r="389" spans="1:33" x14ac:dyDescent="0.2">
      <c r="D389" s="194"/>
    </row>
    <row r="390" spans="1:33" x14ac:dyDescent="0.2">
      <c r="D390" s="194"/>
    </row>
    <row r="391" spans="1:33" x14ac:dyDescent="0.2">
      <c r="D391" s="194"/>
    </row>
    <row r="392" spans="1:33" x14ac:dyDescent="0.2">
      <c r="D392" s="194"/>
    </row>
    <row r="393" spans="1:33" x14ac:dyDescent="0.2">
      <c r="D393" s="194"/>
    </row>
    <row r="394" spans="1:33" x14ac:dyDescent="0.2">
      <c r="D394" s="194"/>
    </row>
    <row r="395" spans="1:33" x14ac:dyDescent="0.2">
      <c r="D395" s="194"/>
    </row>
    <row r="396" spans="1:33" x14ac:dyDescent="0.2">
      <c r="D396" s="194"/>
    </row>
    <row r="397" spans="1:33" x14ac:dyDescent="0.2">
      <c r="D397" s="194"/>
    </row>
    <row r="398" spans="1:33" x14ac:dyDescent="0.2">
      <c r="D398" s="194"/>
    </row>
    <row r="399" spans="1:33" x14ac:dyDescent="0.2">
      <c r="D399" s="194"/>
    </row>
    <row r="400" spans="1:33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0">
    <mergeCell ref="A1:G1"/>
    <mergeCell ref="C2:G2"/>
    <mergeCell ref="C3:G3"/>
    <mergeCell ref="C4:G4"/>
    <mergeCell ref="A380:C380"/>
    <mergeCell ref="A381:G385"/>
    <mergeCell ref="C20:G20"/>
    <mergeCell ref="C26:G26"/>
    <mergeCell ref="C147:G147"/>
    <mergeCell ref="C168:G1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78</v>
      </c>
      <c r="C3" s="199" t="s">
        <v>76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79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SUMIF(AG9:AG133,"&lt;&gt;NOR",G9:G133)</f>
        <v>0</v>
      </c>
      <c r="H8" s="239"/>
      <c r="I8" s="239">
        <f>SUM(I9:I133)</f>
        <v>0</v>
      </c>
      <c r="J8" s="239"/>
      <c r="K8" s="239">
        <f>SUM(K9:K133)</f>
        <v>0</v>
      </c>
      <c r="L8" s="239"/>
      <c r="M8" s="239">
        <f>SUM(M9:M133)</f>
        <v>0</v>
      </c>
      <c r="N8" s="239"/>
      <c r="O8" s="239">
        <f>SUM(O9:O133)</f>
        <v>2.19</v>
      </c>
      <c r="P8" s="239"/>
      <c r="Q8" s="239">
        <f>SUM(Q9:Q133)</f>
        <v>0</v>
      </c>
      <c r="R8" s="239"/>
      <c r="S8" s="239"/>
      <c r="T8" s="239"/>
      <c r="U8" s="239"/>
      <c r="V8" s="239">
        <f>SUM(V9:V133)</f>
        <v>1273.97</v>
      </c>
      <c r="W8" s="239"/>
      <c r="AG8" t="s">
        <v>177</v>
      </c>
    </row>
    <row r="9" spans="1:60" ht="22.5" outlineLevel="1" x14ac:dyDescent="0.2">
      <c r="A9" s="246">
        <v>1</v>
      </c>
      <c r="B9" s="247" t="s">
        <v>937</v>
      </c>
      <c r="C9" s="263" t="s">
        <v>938</v>
      </c>
      <c r="D9" s="248" t="s">
        <v>207</v>
      </c>
      <c r="E9" s="249">
        <v>3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8.6900000000000015E-3</v>
      </c>
      <c r="O9" s="229">
        <f>ROUND(E9*N9,2)</f>
        <v>0.03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0.70300000000000007</v>
      </c>
      <c r="V9" s="229">
        <f>ROUND(E9*U9,2)</f>
        <v>2.11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4" t="s">
        <v>939</v>
      </c>
      <c r="D10" s="231"/>
      <c r="E10" s="232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4" t="s">
        <v>941</v>
      </c>
      <c r="D11" s="231"/>
      <c r="E11" s="232">
        <v>1.5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4" t="s">
        <v>940</v>
      </c>
      <c r="D12" s="231"/>
      <c r="E12" s="232">
        <v>1.5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6">
        <v>2</v>
      </c>
      <c r="B13" s="247" t="s">
        <v>942</v>
      </c>
      <c r="C13" s="263" t="s">
        <v>943</v>
      </c>
      <c r="D13" s="248" t="s">
        <v>207</v>
      </c>
      <c r="E13" s="249">
        <v>10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1.2710000000000001E-2</v>
      </c>
      <c r="O13" s="229">
        <f>ROUND(E13*N13,2)</f>
        <v>0.13</v>
      </c>
      <c r="P13" s="229">
        <v>0</v>
      </c>
      <c r="Q13" s="229">
        <f>ROUND(E13*P13,2)</f>
        <v>0</v>
      </c>
      <c r="R13" s="229"/>
      <c r="S13" s="229" t="s">
        <v>292</v>
      </c>
      <c r="T13" s="229" t="s">
        <v>277</v>
      </c>
      <c r="U13" s="229">
        <v>1.153</v>
      </c>
      <c r="V13" s="229">
        <f>ROUND(E13*U13,2)</f>
        <v>11.53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4" t="s">
        <v>939</v>
      </c>
      <c r="D14" s="231"/>
      <c r="E14" s="232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4" t="s">
        <v>1340</v>
      </c>
      <c r="D15" s="231"/>
      <c r="E15" s="232">
        <v>10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6">
        <v>3</v>
      </c>
      <c r="B16" s="247" t="s">
        <v>945</v>
      </c>
      <c r="C16" s="263" t="s">
        <v>946</v>
      </c>
      <c r="D16" s="248" t="s">
        <v>207</v>
      </c>
      <c r="E16" s="249">
        <v>13.5</v>
      </c>
      <c r="F16" s="250"/>
      <c r="G16" s="251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2.4780000000000003E-2</v>
      </c>
      <c r="O16" s="229">
        <f>ROUND(E16*N16,2)</f>
        <v>0.33</v>
      </c>
      <c r="P16" s="229">
        <v>0</v>
      </c>
      <c r="Q16" s="229">
        <f>ROUND(E16*P16,2)</f>
        <v>0</v>
      </c>
      <c r="R16" s="229"/>
      <c r="S16" s="229" t="s">
        <v>292</v>
      </c>
      <c r="T16" s="229" t="s">
        <v>277</v>
      </c>
      <c r="U16" s="229">
        <v>0.54700000000000004</v>
      </c>
      <c r="V16" s="229">
        <f>ROUND(E16*U16,2)</f>
        <v>7.38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4" t="s">
        <v>1341</v>
      </c>
      <c r="D17" s="231"/>
      <c r="E17" s="232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4" t="s">
        <v>1342</v>
      </c>
      <c r="D18" s="231"/>
      <c r="E18" s="232">
        <v>13.5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6">
        <v>4</v>
      </c>
      <c r="B19" s="247" t="s">
        <v>948</v>
      </c>
      <c r="C19" s="263" t="s">
        <v>949</v>
      </c>
      <c r="D19" s="248" t="s">
        <v>214</v>
      </c>
      <c r="E19" s="249">
        <v>103.29440000000001</v>
      </c>
      <c r="F19" s="250"/>
      <c r="G19" s="251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292</v>
      </c>
      <c r="T19" s="229" t="s">
        <v>277</v>
      </c>
      <c r="U19" s="229">
        <v>1.556</v>
      </c>
      <c r="V19" s="229">
        <f>ROUND(E19*U19,2)</f>
        <v>160.72999999999999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5" t="s">
        <v>950</v>
      </c>
      <c r="D20" s="252"/>
      <c r="E20" s="252"/>
      <c r="F20" s="252"/>
      <c r="G20" s="252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219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54" t="str">
        <f>C20</f>
        <v>strojně i ručně vč. příplatku za blízkost vedení, lepivost a odstranění kořenů v prostoru hloubení jam.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4" t="s">
        <v>1343</v>
      </c>
      <c r="D21" s="231"/>
      <c r="E21" s="232">
        <v>63.14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4" t="s">
        <v>1344</v>
      </c>
      <c r="D22" s="231"/>
      <c r="E22" s="232">
        <v>40.154400000000003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6">
        <v>5</v>
      </c>
      <c r="B23" s="247" t="s">
        <v>955</v>
      </c>
      <c r="C23" s="263" t="s">
        <v>956</v>
      </c>
      <c r="D23" s="248" t="s">
        <v>214</v>
      </c>
      <c r="E23" s="249">
        <v>937.23960000000011</v>
      </c>
      <c r="F23" s="250"/>
      <c r="G23" s="251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292</v>
      </c>
      <c r="T23" s="229" t="s">
        <v>277</v>
      </c>
      <c r="U23" s="229">
        <v>0.16</v>
      </c>
      <c r="V23" s="229">
        <f>ROUND(E23*U23,2)</f>
        <v>149.96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5" t="s">
        <v>957</v>
      </c>
      <c r="D24" s="252"/>
      <c r="E24" s="252"/>
      <c r="F24" s="252"/>
      <c r="G24" s="252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219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54" t="str">
        <f>C24</f>
        <v>strojně i ručně vč. příplatku za blízkost vedení, lepivost a odstranění kořenů v prostoru hloubení rýh.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4" t="s">
        <v>1345</v>
      </c>
      <c r="D25" s="231"/>
      <c r="E25" s="232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4" t="s">
        <v>1346</v>
      </c>
      <c r="D26" s="231"/>
      <c r="E26" s="232">
        <v>55.167000000000002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4" t="s">
        <v>1347</v>
      </c>
      <c r="D27" s="231"/>
      <c r="E27" s="232">
        <v>151.44240000000002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4" t="s">
        <v>1348</v>
      </c>
      <c r="D28" s="231"/>
      <c r="E28" s="232">
        <v>32.905600000000007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4" t="s">
        <v>1349</v>
      </c>
      <c r="D29" s="231"/>
      <c r="E29" s="232">
        <v>286.23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4" t="s">
        <v>1350</v>
      </c>
      <c r="D30" s="231"/>
      <c r="E30" s="232">
        <v>53.144000000000005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4" t="s">
        <v>1351</v>
      </c>
      <c r="D31" s="231"/>
      <c r="E31" s="232">
        <v>140.4804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4" t="s">
        <v>1352</v>
      </c>
      <c r="D32" s="231"/>
      <c r="E32" s="232">
        <v>11.793600000000001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4" t="s">
        <v>1353</v>
      </c>
      <c r="D33" s="231"/>
      <c r="E33" s="23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4" t="s">
        <v>1354</v>
      </c>
      <c r="D34" s="231"/>
      <c r="E34" s="232">
        <v>18.009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4" t="s">
        <v>1355</v>
      </c>
      <c r="D35" s="231"/>
      <c r="E35" s="232">
        <v>4.7871000000000006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4" t="s">
        <v>1356</v>
      </c>
      <c r="D36" s="231"/>
      <c r="E36" s="232">
        <v>2.0196000000000001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4" t="s">
        <v>1357</v>
      </c>
      <c r="D37" s="231"/>
      <c r="E37" s="232">
        <v>1.9431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4" t="s">
        <v>1358</v>
      </c>
      <c r="D38" s="231"/>
      <c r="E38" s="232">
        <v>2.8575000000000004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4" t="s">
        <v>1359</v>
      </c>
      <c r="D39" s="231"/>
      <c r="E39" s="232">
        <v>9.7155000000000005</v>
      </c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4" t="s">
        <v>1360</v>
      </c>
      <c r="D40" s="231"/>
      <c r="E40" s="232">
        <v>13.486500000000001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4" t="s">
        <v>1361</v>
      </c>
      <c r="D41" s="231"/>
      <c r="E41" s="232">
        <v>7.4052000000000007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4" t="s">
        <v>1362</v>
      </c>
      <c r="D42" s="231"/>
      <c r="E42" s="232">
        <v>3.0618000000000003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4" t="s">
        <v>1363</v>
      </c>
      <c r="D43" s="231"/>
      <c r="E43" s="232">
        <v>5.4162000000000008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1364</v>
      </c>
      <c r="D44" s="231"/>
      <c r="E44" s="232">
        <v>26.778600000000001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4" t="s">
        <v>1365</v>
      </c>
      <c r="D45" s="231"/>
      <c r="E45" s="232">
        <v>2.7846000000000002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185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4" t="s">
        <v>1366</v>
      </c>
      <c r="D46" s="231"/>
      <c r="E46" s="232">
        <v>15.3117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4" t="s">
        <v>1367</v>
      </c>
      <c r="D47" s="231"/>
      <c r="E47" s="232">
        <v>2.3103000000000002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4" t="s">
        <v>1368</v>
      </c>
      <c r="D48" s="231"/>
      <c r="E48" s="232">
        <v>16.068600000000004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4" t="s">
        <v>1369</v>
      </c>
      <c r="D49" s="231"/>
      <c r="E49" s="232">
        <v>2.5146000000000002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4" t="s">
        <v>1370</v>
      </c>
      <c r="D50" s="231"/>
      <c r="E50" s="232">
        <v>4.0770000000000008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4" t="s">
        <v>1371</v>
      </c>
      <c r="D51" s="231"/>
      <c r="E51" s="232">
        <v>6.8625000000000007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4" t="s">
        <v>1372</v>
      </c>
      <c r="D52" s="231"/>
      <c r="E52" s="232">
        <v>2.9187000000000003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4" t="s">
        <v>1373</v>
      </c>
      <c r="D53" s="231"/>
      <c r="E53" s="232">
        <v>7.4889000000000001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4" t="s">
        <v>1374</v>
      </c>
      <c r="D54" s="231"/>
      <c r="E54" s="232">
        <v>19.933200000000003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4" t="s">
        <v>1375</v>
      </c>
      <c r="D55" s="231"/>
      <c r="E55" s="232">
        <v>1.1880000000000002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4" t="s">
        <v>1376</v>
      </c>
      <c r="D56" s="231"/>
      <c r="E56" s="232">
        <v>29.138400000000001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6">
        <v>6</v>
      </c>
      <c r="B57" s="247" t="s">
        <v>987</v>
      </c>
      <c r="C57" s="263" t="s">
        <v>988</v>
      </c>
      <c r="D57" s="248" t="s">
        <v>180</v>
      </c>
      <c r="E57" s="249">
        <v>1423.5440000000001</v>
      </c>
      <c r="F57" s="250"/>
      <c r="G57" s="251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9.9000000000000021E-4</v>
      </c>
      <c r="O57" s="229">
        <f>ROUND(E57*N57,2)</f>
        <v>1.41</v>
      </c>
      <c r="P57" s="229">
        <v>0</v>
      </c>
      <c r="Q57" s="229">
        <f>ROUND(E57*P57,2)</f>
        <v>0</v>
      </c>
      <c r="R57" s="229"/>
      <c r="S57" s="229" t="s">
        <v>292</v>
      </c>
      <c r="T57" s="229" t="s">
        <v>277</v>
      </c>
      <c r="U57" s="229">
        <v>0.23600000000000002</v>
      </c>
      <c r="V57" s="229">
        <f>ROUND(E57*U57,2)</f>
        <v>335.96</v>
      </c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4" t="s">
        <v>1345</v>
      </c>
      <c r="D58" s="231"/>
      <c r="E58" s="232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4" t="s">
        <v>1377</v>
      </c>
      <c r="D59" s="231"/>
      <c r="E59" s="232">
        <v>252.4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4" t="s">
        <v>1378</v>
      </c>
      <c r="D60" s="231"/>
      <c r="E60" s="232">
        <v>25.310000000000002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4" t="s">
        <v>1379</v>
      </c>
      <c r="D61" s="231"/>
      <c r="E61" s="232">
        <v>477.05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4" t="s">
        <v>1380</v>
      </c>
      <c r="D62" s="231"/>
      <c r="E62" s="232">
        <v>234.13000000000002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4" t="s">
        <v>1381</v>
      </c>
      <c r="D63" s="231"/>
      <c r="E63" s="232">
        <v>9.07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4" t="s">
        <v>1353</v>
      </c>
      <c r="D64" s="231"/>
      <c r="E64" s="232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4" t="s">
        <v>1382</v>
      </c>
      <c r="D65" s="231"/>
      <c r="E65" s="232">
        <v>40.020000000000003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4" t="s">
        <v>1383</v>
      </c>
      <c r="D66" s="231"/>
      <c r="E66" s="232">
        <v>10.64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1384</v>
      </c>
      <c r="D67" s="231"/>
      <c r="E67" s="232">
        <v>4.49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4" t="s">
        <v>1385</v>
      </c>
      <c r="D68" s="231"/>
      <c r="E68" s="232">
        <v>4.32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27"/>
      <c r="B69" s="228"/>
      <c r="C69" s="264" t="s">
        <v>1386</v>
      </c>
      <c r="D69" s="231"/>
      <c r="E69" s="232">
        <v>6.3500000000000005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4" t="s">
        <v>1387</v>
      </c>
      <c r="D70" s="231"/>
      <c r="E70" s="232">
        <v>21.590000000000003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4" t="s">
        <v>1388</v>
      </c>
      <c r="D71" s="231"/>
      <c r="E71" s="232">
        <v>29.970000000000002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4" t="s">
        <v>1389</v>
      </c>
      <c r="D72" s="231"/>
      <c r="E72" s="232">
        <v>16.46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4" t="s">
        <v>1390</v>
      </c>
      <c r="D73" s="231"/>
      <c r="E73" s="232">
        <v>6.8000000000000007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1391</v>
      </c>
      <c r="D74" s="231"/>
      <c r="E74" s="232">
        <v>12.040000000000001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4" t="s">
        <v>1392</v>
      </c>
      <c r="D75" s="231"/>
      <c r="E75" s="232">
        <v>59.510000000000005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4" t="s">
        <v>1393</v>
      </c>
      <c r="D76" s="231"/>
      <c r="E76" s="232">
        <v>6.19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4" t="s">
        <v>1394</v>
      </c>
      <c r="D77" s="231"/>
      <c r="E77" s="232">
        <v>34.03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4" t="s">
        <v>1395</v>
      </c>
      <c r="D78" s="231"/>
      <c r="E78" s="232">
        <v>5.1300000000000008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185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4" t="s">
        <v>1396</v>
      </c>
      <c r="D79" s="231"/>
      <c r="E79" s="232">
        <v>35.71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7"/>
      <c r="B80" s="228"/>
      <c r="C80" s="264" t="s">
        <v>1397</v>
      </c>
      <c r="D80" s="231"/>
      <c r="E80" s="232">
        <v>5.5900000000000007</v>
      </c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185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4" t="s">
        <v>1398</v>
      </c>
      <c r="D81" s="231"/>
      <c r="E81" s="232">
        <v>9.06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27"/>
      <c r="B82" s="228"/>
      <c r="C82" s="264" t="s">
        <v>1399</v>
      </c>
      <c r="D82" s="231"/>
      <c r="E82" s="232">
        <v>15.25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4" t="s">
        <v>1400</v>
      </c>
      <c r="D83" s="231"/>
      <c r="E83" s="232">
        <v>6.49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/>
      <c r="B84" s="228"/>
      <c r="C84" s="264" t="s">
        <v>1401</v>
      </c>
      <c r="D84" s="231"/>
      <c r="E84" s="232">
        <v>16.64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64" t="s">
        <v>1402</v>
      </c>
      <c r="D85" s="231"/>
      <c r="E85" s="232">
        <v>44.300000000000004</v>
      </c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27"/>
      <c r="B86" s="228"/>
      <c r="C86" s="264" t="s">
        <v>1403</v>
      </c>
      <c r="D86" s="231"/>
      <c r="E86" s="232">
        <v>2.64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27"/>
      <c r="B87" s="228"/>
      <c r="C87" s="264" t="s">
        <v>1404</v>
      </c>
      <c r="D87" s="231"/>
      <c r="E87" s="232">
        <v>32.380000000000003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6">
        <v>7</v>
      </c>
      <c r="B88" s="247" t="s">
        <v>1015</v>
      </c>
      <c r="C88" s="263" t="s">
        <v>1016</v>
      </c>
      <c r="D88" s="248" t="s">
        <v>180</v>
      </c>
      <c r="E88" s="249">
        <v>96.047000000000011</v>
      </c>
      <c r="F88" s="250"/>
      <c r="G88" s="251">
        <f>ROUND(E88*F88,2)</f>
        <v>0</v>
      </c>
      <c r="H88" s="230"/>
      <c r="I88" s="229">
        <f>ROUND(E88*H88,2)</f>
        <v>0</v>
      </c>
      <c r="J88" s="230"/>
      <c r="K88" s="229">
        <f>ROUND(E88*J88,2)</f>
        <v>0</v>
      </c>
      <c r="L88" s="229">
        <v>21</v>
      </c>
      <c r="M88" s="229">
        <f>G88*(1+L88/100)</f>
        <v>0</v>
      </c>
      <c r="N88" s="229">
        <v>8.6000000000000009E-4</v>
      </c>
      <c r="O88" s="229">
        <f>ROUND(E88*N88,2)</f>
        <v>0.08</v>
      </c>
      <c r="P88" s="229">
        <v>0</v>
      </c>
      <c r="Q88" s="229">
        <f>ROUND(E88*P88,2)</f>
        <v>0</v>
      </c>
      <c r="R88" s="229"/>
      <c r="S88" s="229" t="s">
        <v>292</v>
      </c>
      <c r="T88" s="229" t="s">
        <v>277</v>
      </c>
      <c r="U88" s="229">
        <v>0.47900000000000004</v>
      </c>
      <c r="V88" s="229">
        <f>ROUND(E88*U88,2)</f>
        <v>46.01</v>
      </c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27"/>
      <c r="B89" s="228"/>
      <c r="C89" s="264" t="s">
        <v>1345</v>
      </c>
      <c r="D89" s="231"/>
      <c r="E89" s="232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27"/>
      <c r="B90" s="228"/>
      <c r="C90" s="264" t="s">
        <v>1346</v>
      </c>
      <c r="D90" s="231"/>
      <c r="E90" s="232">
        <v>55.17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/>
      <c r="B91" s="228"/>
      <c r="C91" s="264" t="s">
        <v>1405</v>
      </c>
      <c r="D91" s="231"/>
      <c r="E91" s="232">
        <v>40.880000000000003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55">
        <v>8</v>
      </c>
      <c r="B92" s="256" t="s">
        <v>1019</v>
      </c>
      <c r="C92" s="271" t="s">
        <v>1020</v>
      </c>
      <c r="D92" s="257" t="s">
        <v>180</v>
      </c>
      <c r="E92" s="258">
        <v>1423.5400000000002</v>
      </c>
      <c r="F92" s="259"/>
      <c r="G92" s="260">
        <f>ROUND(E92*F92,2)</f>
        <v>0</v>
      </c>
      <c r="H92" s="230"/>
      <c r="I92" s="229">
        <f>ROUND(E92*H92,2)</f>
        <v>0</v>
      </c>
      <c r="J92" s="230"/>
      <c r="K92" s="229">
        <f>ROUND(E92*J92,2)</f>
        <v>0</v>
      </c>
      <c r="L92" s="229">
        <v>21</v>
      </c>
      <c r="M92" s="229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29"/>
      <c r="S92" s="229" t="s">
        <v>292</v>
      </c>
      <c r="T92" s="229" t="s">
        <v>277</v>
      </c>
      <c r="U92" s="229">
        <v>7.0000000000000007E-2</v>
      </c>
      <c r="V92" s="229">
        <f>ROUND(E92*U92,2)</f>
        <v>99.65</v>
      </c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55">
        <v>9</v>
      </c>
      <c r="B93" s="256" t="s">
        <v>1021</v>
      </c>
      <c r="C93" s="271" t="s">
        <v>1022</v>
      </c>
      <c r="D93" s="257" t="s">
        <v>180</v>
      </c>
      <c r="E93" s="258">
        <v>96.04</v>
      </c>
      <c r="F93" s="259"/>
      <c r="G93" s="260">
        <f>ROUND(E93*F93,2)</f>
        <v>0</v>
      </c>
      <c r="H93" s="230"/>
      <c r="I93" s="229">
        <f>ROUND(E93*H93,2)</f>
        <v>0</v>
      </c>
      <c r="J93" s="230"/>
      <c r="K93" s="229">
        <f>ROUND(E93*J93,2)</f>
        <v>0</v>
      </c>
      <c r="L93" s="229">
        <v>21</v>
      </c>
      <c r="M93" s="229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29"/>
      <c r="S93" s="229" t="s">
        <v>292</v>
      </c>
      <c r="T93" s="229" t="s">
        <v>277</v>
      </c>
      <c r="U93" s="229">
        <v>0.32700000000000001</v>
      </c>
      <c r="V93" s="229">
        <f>ROUND(E93*U93,2)</f>
        <v>31.41</v>
      </c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183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6">
        <v>10</v>
      </c>
      <c r="B94" s="247" t="s">
        <v>1023</v>
      </c>
      <c r="C94" s="263" t="s">
        <v>1024</v>
      </c>
      <c r="D94" s="248" t="s">
        <v>180</v>
      </c>
      <c r="E94" s="249">
        <v>145.64800000000002</v>
      </c>
      <c r="F94" s="250"/>
      <c r="G94" s="251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7.2000000000000005E-4</v>
      </c>
      <c r="O94" s="229">
        <f>ROUND(E94*N94,2)</f>
        <v>0.1</v>
      </c>
      <c r="P94" s="229">
        <v>0</v>
      </c>
      <c r="Q94" s="229">
        <f>ROUND(E94*P94,2)</f>
        <v>0</v>
      </c>
      <c r="R94" s="229"/>
      <c r="S94" s="229" t="s">
        <v>292</v>
      </c>
      <c r="T94" s="229" t="s">
        <v>277</v>
      </c>
      <c r="U94" s="229">
        <v>0.26200000000000001</v>
      </c>
      <c r="V94" s="229">
        <f>ROUND(E94*U94,2)</f>
        <v>38.159999999999997</v>
      </c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64" t="s">
        <v>1406</v>
      </c>
      <c r="D95" s="231"/>
      <c r="E95" s="232">
        <v>79.400000000000006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/>
      <c r="B96" s="228"/>
      <c r="C96" s="264" t="s">
        <v>1407</v>
      </c>
      <c r="D96" s="231"/>
      <c r="E96" s="232">
        <v>66.25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55">
        <v>11</v>
      </c>
      <c r="B97" s="256" t="s">
        <v>1029</v>
      </c>
      <c r="C97" s="271" t="s">
        <v>1030</v>
      </c>
      <c r="D97" s="257" t="s">
        <v>180</v>
      </c>
      <c r="E97" s="258">
        <v>145.64000000000001</v>
      </c>
      <c r="F97" s="259"/>
      <c r="G97" s="260">
        <f>ROUND(E97*F97,2)</f>
        <v>0</v>
      </c>
      <c r="H97" s="230"/>
      <c r="I97" s="229">
        <f>ROUND(E97*H97,2)</f>
        <v>0</v>
      </c>
      <c r="J97" s="230"/>
      <c r="K97" s="229">
        <f>ROUND(E97*J97,2)</f>
        <v>0</v>
      </c>
      <c r="L97" s="229">
        <v>21</v>
      </c>
      <c r="M97" s="229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29"/>
      <c r="S97" s="229" t="s">
        <v>292</v>
      </c>
      <c r="T97" s="229" t="s">
        <v>277</v>
      </c>
      <c r="U97" s="229">
        <v>0.17100000000000001</v>
      </c>
      <c r="V97" s="229">
        <f>ROUND(E97*U97,2)</f>
        <v>24.9</v>
      </c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6">
        <v>12</v>
      </c>
      <c r="B98" s="247" t="s">
        <v>1031</v>
      </c>
      <c r="C98" s="263" t="s">
        <v>1032</v>
      </c>
      <c r="D98" s="248" t="s">
        <v>214</v>
      </c>
      <c r="E98" s="249">
        <v>103.29440000000001</v>
      </c>
      <c r="F98" s="250"/>
      <c r="G98" s="251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4.9000000000000009E-4</v>
      </c>
      <c r="O98" s="229">
        <f>ROUND(E98*N98,2)</f>
        <v>0.05</v>
      </c>
      <c r="P98" s="229">
        <v>0</v>
      </c>
      <c r="Q98" s="229">
        <f>ROUND(E98*P98,2)</f>
        <v>0</v>
      </c>
      <c r="R98" s="229"/>
      <c r="S98" s="229" t="s">
        <v>292</v>
      </c>
      <c r="T98" s="229" t="s">
        <v>277</v>
      </c>
      <c r="U98" s="229">
        <v>0.14200000000000002</v>
      </c>
      <c r="V98" s="229">
        <f>ROUND(E98*U98,2)</f>
        <v>14.67</v>
      </c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4" t="s">
        <v>1343</v>
      </c>
      <c r="D99" s="231"/>
      <c r="E99" s="232">
        <v>63.14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27"/>
      <c r="B100" s="228"/>
      <c r="C100" s="264" t="s">
        <v>1344</v>
      </c>
      <c r="D100" s="231"/>
      <c r="E100" s="232">
        <v>40.150000000000006</v>
      </c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55">
        <v>13</v>
      </c>
      <c r="B101" s="256" t="s">
        <v>1033</v>
      </c>
      <c r="C101" s="271" t="s">
        <v>1034</v>
      </c>
      <c r="D101" s="257" t="s">
        <v>214</v>
      </c>
      <c r="E101" s="258">
        <v>103.29</v>
      </c>
      <c r="F101" s="259"/>
      <c r="G101" s="260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29"/>
      <c r="S101" s="229" t="s">
        <v>292</v>
      </c>
      <c r="T101" s="229" t="s">
        <v>277</v>
      </c>
      <c r="U101" s="229">
        <v>0.04</v>
      </c>
      <c r="V101" s="229">
        <f>ROUND(E101*U101,2)</f>
        <v>4.13</v>
      </c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6">
        <v>14</v>
      </c>
      <c r="B102" s="247" t="s">
        <v>1035</v>
      </c>
      <c r="C102" s="263" t="s">
        <v>1036</v>
      </c>
      <c r="D102" s="248" t="s">
        <v>214</v>
      </c>
      <c r="E102" s="249">
        <v>468.62</v>
      </c>
      <c r="F102" s="250"/>
      <c r="G102" s="251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29"/>
      <c r="S102" s="229" t="s">
        <v>292</v>
      </c>
      <c r="T102" s="229" t="s">
        <v>277</v>
      </c>
      <c r="U102" s="229">
        <v>0.34500000000000003</v>
      </c>
      <c r="V102" s="229">
        <f>ROUND(E102*U102,2)</f>
        <v>161.66999999999999</v>
      </c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/>
      <c r="B103" s="228"/>
      <c r="C103" s="264" t="s">
        <v>1408</v>
      </c>
      <c r="D103" s="231"/>
      <c r="E103" s="232">
        <v>468.62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6">
        <v>15</v>
      </c>
      <c r="B104" s="247" t="s">
        <v>1070</v>
      </c>
      <c r="C104" s="263" t="s">
        <v>1071</v>
      </c>
      <c r="D104" s="248" t="s">
        <v>214</v>
      </c>
      <c r="E104" s="249">
        <v>41.316000000000003</v>
      </c>
      <c r="F104" s="250"/>
      <c r="G104" s="251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29"/>
      <c r="S104" s="229" t="s">
        <v>292</v>
      </c>
      <c r="T104" s="229" t="s">
        <v>277</v>
      </c>
      <c r="U104" s="229">
        <v>0.83100000000000007</v>
      </c>
      <c r="V104" s="229">
        <f>ROUND(E104*U104,2)</f>
        <v>34.33</v>
      </c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27"/>
      <c r="B105" s="228"/>
      <c r="C105" s="264" t="s">
        <v>1409</v>
      </c>
      <c r="D105" s="231"/>
      <c r="E105" s="232">
        <v>41.32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6">
        <v>16</v>
      </c>
      <c r="B106" s="247" t="s">
        <v>249</v>
      </c>
      <c r="C106" s="263" t="s">
        <v>250</v>
      </c>
      <c r="D106" s="248" t="s">
        <v>214</v>
      </c>
      <c r="E106" s="249">
        <v>338.75627000000003</v>
      </c>
      <c r="F106" s="250"/>
      <c r="G106" s="251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29"/>
      <c r="S106" s="229" t="s">
        <v>292</v>
      </c>
      <c r="T106" s="229" t="s">
        <v>277</v>
      </c>
      <c r="U106" s="229">
        <v>1.1000000000000001E-2</v>
      </c>
      <c r="V106" s="229">
        <f>ROUND(E106*U106,2)</f>
        <v>3.73</v>
      </c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65" t="s">
        <v>245</v>
      </c>
      <c r="D107" s="252"/>
      <c r="E107" s="252"/>
      <c r="F107" s="252"/>
      <c r="G107" s="252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219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27"/>
      <c r="B108" s="228"/>
      <c r="C108" s="264" t="s">
        <v>1077</v>
      </c>
      <c r="D108" s="231"/>
      <c r="E108" s="232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27"/>
      <c r="B109" s="228"/>
      <c r="C109" s="264" t="s">
        <v>1410</v>
      </c>
      <c r="D109" s="231"/>
      <c r="E109" s="232">
        <v>9.813600000000001</v>
      </c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4" t="s">
        <v>1411</v>
      </c>
      <c r="D110" s="231"/>
      <c r="E110" s="232">
        <v>54.52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64" t="s">
        <v>1412</v>
      </c>
      <c r="D111" s="231"/>
      <c r="E111" s="232">
        <v>28.8048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4" t="s">
        <v>1413</v>
      </c>
      <c r="D112" s="231"/>
      <c r="E112" s="232">
        <v>165.0275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3.75" outlineLevel="1" x14ac:dyDescent="0.2">
      <c r="A113" s="227"/>
      <c r="B113" s="228"/>
      <c r="C113" s="264" t="s">
        <v>1414</v>
      </c>
      <c r="D113" s="231"/>
      <c r="E113" s="232">
        <v>41.357570000000003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4" t="s">
        <v>1415</v>
      </c>
      <c r="D114" s="231"/>
      <c r="E114" s="232">
        <v>6.2822000000000005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64" t="s">
        <v>1416</v>
      </c>
      <c r="D115" s="231"/>
      <c r="E115" s="232">
        <v>6.1560000000000006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27"/>
      <c r="B116" s="228"/>
      <c r="C116" s="264" t="s">
        <v>1417</v>
      </c>
      <c r="D116" s="231"/>
      <c r="E116" s="232">
        <v>6.65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64" t="s">
        <v>1086</v>
      </c>
      <c r="D117" s="231"/>
      <c r="E117" s="232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27"/>
      <c r="B118" s="228"/>
      <c r="C118" s="264" t="s">
        <v>1418</v>
      </c>
      <c r="D118" s="231"/>
      <c r="E118" s="232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27"/>
      <c r="B119" s="228"/>
      <c r="C119" s="264" t="s">
        <v>1088</v>
      </c>
      <c r="D119" s="231"/>
      <c r="E119" s="232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64" t="s">
        <v>1419</v>
      </c>
      <c r="D120" s="231"/>
      <c r="E120" s="232">
        <v>0.9405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/>
      <c r="B121" s="228"/>
      <c r="C121" s="264" t="s">
        <v>1420</v>
      </c>
      <c r="D121" s="231"/>
      <c r="E121" s="232">
        <v>0.441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4" t="s">
        <v>1421</v>
      </c>
      <c r="D122" s="231"/>
      <c r="E122" s="232">
        <v>18.763100000000001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33.75" outlineLevel="1" x14ac:dyDescent="0.2">
      <c r="A123" s="246">
        <v>17</v>
      </c>
      <c r="B123" s="247" t="s">
        <v>1096</v>
      </c>
      <c r="C123" s="263" t="s">
        <v>1097</v>
      </c>
      <c r="D123" s="248" t="s">
        <v>214</v>
      </c>
      <c r="E123" s="249">
        <v>3387.5600000000004</v>
      </c>
      <c r="F123" s="250"/>
      <c r="G123" s="251">
        <f>ROUND(E123*F123,2)</f>
        <v>0</v>
      </c>
      <c r="H123" s="230"/>
      <c r="I123" s="229">
        <f>ROUND(E123*H123,2)</f>
        <v>0</v>
      </c>
      <c r="J123" s="230"/>
      <c r="K123" s="229">
        <f>ROUND(E123*J123,2)</f>
        <v>0</v>
      </c>
      <c r="L123" s="229">
        <v>21</v>
      </c>
      <c r="M123" s="229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29"/>
      <c r="S123" s="229" t="s">
        <v>292</v>
      </c>
      <c r="T123" s="229" t="s">
        <v>277</v>
      </c>
      <c r="U123" s="229">
        <v>0</v>
      </c>
      <c r="V123" s="229">
        <f>ROUND(E123*U123,2)</f>
        <v>0</v>
      </c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65" t="s">
        <v>245</v>
      </c>
      <c r="D124" s="252"/>
      <c r="E124" s="252"/>
      <c r="F124" s="252"/>
      <c r="G124" s="252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219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64" t="s">
        <v>1422</v>
      </c>
      <c r="D125" s="231"/>
      <c r="E125" s="232">
        <v>3387.5600000000004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6">
        <v>18</v>
      </c>
      <c r="B126" s="247" t="s">
        <v>261</v>
      </c>
      <c r="C126" s="263" t="s">
        <v>262</v>
      </c>
      <c r="D126" s="248" t="s">
        <v>214</v>
      </c>
      <c r="E126" s="249">
        <v>701.774</v>
      </c>
      <c r="F126" s="250"/>
      <c r="G126" s="251">
        <f>ROUND(E126*F126,2)</f>
        <v>0</v>
      </c>
      <c r="H126" s="230"/>
      <c r="I126" s="229">
        <f>ROUND(E126*H126,2)</f>
        <v>0</v>
      </c>
      <c r="J126" s="230"/>
      <c r="K126" s="229">
        <f>ROUND(E126*J126,2)</f>
        <v>0</v>
      </c>
      <c r="L126" s="229">
        <v>21</v>
      </c>
      <c r="M126" s="229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29"/>
      <c r="S126" s="229" t="s">
        <v>292</v>
      </c>
      <c r="T126" s="229" t="s">
        <v>277</v>
      </c>
      <c r="U126" s="229">
        <v>0.20200000000000001</v>
      </c>
      <c r="V126" s="229">
        <f>ROUND(E126*U126,2)</f>
        <v>141.76</v>
      </c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64" t="s">
        <v>1423</v>
      </c>
      <c r="D127" s="231"/>
      <c r="E127" s="232">
        <v>1040.5300000000002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4" t="s">
        <v>1424</v>
      </c>
      <c r="D128" s="231"/>
      <c r="E128" s="232">
        <v>-338.76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6">
        <v>19</v>
      </c>
      <c r="B129" s="247" t="s">
        <v>1102</v>
      </c>
      <c r="C129" s="263" t="s">
        <v>1103</v>
      </c>
      <c r="D129" s="248" t="s">
        <v>404</v>
      </c>
      <c r="E129" s="249">
        <v>609.76080000000002</v>
      </c>
      <c r="F129" s="250"/>
      <c r="G129" s="251">
        <f>ROUND(E129*F129,2)</f>
        <v>0</v>
      </c>
      <c r="H129" s="230"/>
      <c r="I129" s="229">
        <f>ROUND(E129*H129,2)</f>
        <v>0</v>
      </c>
      <c r="J129" s="230"/>
      <c r="K129" s="229">
        <f>ROUND(E129*J129,2)</f>
        <v>0</v>
      </c>
      <c r="L129" s="229">
        <v>21</v>
      </c>
      <c r="M129" s="229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29"/>
      <c r="S129" s="229" t="s">
        <v>292</v>
      </c>
      <c r="T129" s="229" t="s">
        <v>277</v>
      </c>
      <c r="U129" s="229">
        <v>0</v>
      </c>
      <c r="V129" s="229">
        <f>ROUND(E129*U129,2)</f>
        <v>0</v>
      </c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183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27"/>
      <c r="B130" s="228"/>
      <c r="C130" s="264" t="s">
        <v>1425</v>
      </c>
      <c r="D130" s="231"/>
      <c r="E130" s="232">
        <v>609.7600000000001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6">
        <v>20</v>
      </c>
      <c r="B131" s="247" t="s">
        <v>1105</v>
      </c>
      <c r="C131" s="263" t="s">
        <v>1106</v>
      </c>
      <c r="D131" s="248" t="s">
        <v>207</v>
      </c>
      <c r="E131" s="249">
        <v>5.1000000000000005</v>
      </c>
      <c r="F131" s="250"/>
      <c r="G131" s="251">
        <f>ROUND(E131*F131,2)</f>
        <v>0</v>
      </c>
      <c r="H131" s="230"/>
      <c r="I131" s="229">
        <f>ROUND(E131*H131,2)</f>
        <v>0</v>
      </c>
      <c r="J131" s="230"/>
      <c r="K131" s="229">
        <f>ROUND(E131*J131,2)</f>
        <v>0</v>
      </c>
      <c r="L131" s="229">
        <v>21</v>
      </c>
      <c r="M131" s="229">
        <f>G131*(1+L131/100)</f>
        <v>0</v>
      </c>
      <c r="N131" s="229">
        <v>1.2710000000000001E-2</v>
      </c>
      <c r="O131" s="229">
        <f>ROUND(E131*N131,2)</f>
        <v>0.06</v>
      </c>
      <c r="P131" s="229">
        <v>0</v>
      </c>
      <c r="Q131" s="229">
        <f>ROUND(E131*P131,2)</f>
        <v>0</v>
      </c>
      <c r="R131" s="229"/>
      <c r="S131" s="229" t="s">
        <v>292</v>
      </c>
      <c r="T131" s="229" t="s">
        <v>277</v>
      </c>
      <c r="U131" s="229">
        <v>1.153</v>
      </c>
      <c r="V131" s="229">
        <f>ROUND(E131*U131,2)</f>
        <v>5.88</v>
      </c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183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27"/>
      <c r="B132" s="228"/>
      <c r="C132" s="264" t="s">
        <v>939</v>
      </c>
      <c r="D132" s="231"/>
      <c r="E132" s="232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7"/>
      <c r="B133" s="228"/>
      <c r="C133" s="264" t="s">
        <v>1426</v>
      </c>
      <c r="D133" s="231"/>
      <c r="E133" s="232">
        <v>5.1000000000000005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40" t="s">
        <v>176</v>
      </c>
      <c r="B134" s="241" t="s">
        <v>70</v>
      </c>
      <c r="C134" s="262" t="s">
        <v>111</v>
      </c>
      <c r="D134" s="242"/>
      <c r="E134" s="243"/>
      <c r="F134" s="244"/>
      <c r="G134" s="245">
        <f>SUMIF(AG135:AG150,"&lt;&gt;NOR",G135:G150)</f>
        <v>0</v>
      </c>
      <c r="H134" s="239"/>
      <c r="I134" s="239">
        <f>SUM(I135:I150)</f>
        <v>0</v>
      </c>
      <c r="J134" s="239"/>
      <c r="K134" s="239">
        <f>SUM(K135:K150)</f>
        <v>0</v>
      </c>
      <c r="L134" s="239"/>
      <c r="M134" s="239">
        <f>SUM(M135:M150)</f>
        <v>0</v>
      </c>
      <c r="N134" s="239"/>
      <c r="O134" s="239">
        <f>SUM(O135:O150)</f>
        <v>37.92</v>
      </c>
      <c r="P134" s="239"/>
      <c r="Q134" s="239">
        <f>SUM(Q135:Q150)</f>
        <v>0</v>
      </c>
      <c r="R134" s="239"/>
      <c r="S134" s="239"/>
      <c r="T134" s="239"/>
      <c r="U134" s="239"/>
      <c r="V134" s="239">
        <f>SUM(V135:V150)</f>
        <v>114.91</v>
      </c>
      <c r="W134" s="239"/>
      <c r="AG134" t="s">
        <v>177</v>
      </c>
    </row>
    <row r="135" spans="1:60" ht="22.5" outlineLevel="1" x14ac:dyDescent="0.2">
      <c r="A135" s="246">
        <v>21</v>
      </c>
      <c r="B135" s="247" t="s">
        <v>1108</v>
      </c>
      <c r="C135" s="263" t="s">
        <v>1109</v>
      </c>
      <c r="D135" s="248" t="s">
        <v>214</v>
      </c>
      <c r="E135" s="249">
        <v>7.0965000000000007</v>
      </c>
      <c r="F135" s="250"/>
      <c r="G135" s="251">
        <f>ROUND(E135*F135,2)</f>
        <v>0</v>
      </c>
      <c r="H135" s="230"/>
      <c r="I135" s="229">
        <f>ROUND(E135*H135,2)</f>
        <v>0</v>
      </c>
      <c r="J135" s="230"/>
      <c r="K135" s="229">
        <f>ROUND(E135*J135,2)</f>
        <v>0</v>
      </c>
      <c r="L135" s="229">
        <v>21</v>
      </c>
      <c r="M135" s="229">
        <f>G135*(1+L135/100)</f>
        <v>0</v>
      </c>
      <c r="N135" s="229">
        <v>1.8907700000000001</v>
      </c>
      <c r="O135" s="229">
        <f>ROUND(E135*N135,2)</f>
        <v>13.42</v>
      </c>
      <c r="P135" s="229">
        <v>0</v>
      </c>
      <c r="Q135" s="229">
        <f>ROUND(E135*P135,2)</f>
        <v>0</v>
      </c>
      <c r="R135" s="229"/>
      <c r="S135" s="229" t="s">
        <v>292</v>
      </c>
      <c r="T135" s="229" t="s">
        <v>277</v>
      </c>
      <c r="U135" s="229">
        <v>1.6950000000000001</v>
      </c>
      <c r="V135" s="229">
        <f>ROUND(E135*U135,2)</f>
        <v>12.03</v>
      </c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64" t="s">
        <v>1427</v>
      </c>
      <c r="D136" s="231"/>
      <c r="E136" s="232">
        <v>6.16</v>
      </c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27"/>
      <c r="B137" s="228"/>
      <c r="C137" s="264" t="s">
        <v>1428</v>
      </c>
      <c r="D137" s="231"/>
      <c r="E137" s="232">
        <v>0.94000000000000006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46">
        <v>22</v>
      </c>
      <c r="B138" s="247" t="s">
        <v>1113</v>
      </c>
      <c r="C138" s="263" t="s">
        <v>1114</v>
      </c>
      <c r="D138" s="248" t="s">
        <v>356</v>
      </c>
      <c r="E138" s="249">
        <v>438</v>
      </c>
      <c r="F138" s="250"/>
      <c r="G138" s="251">
        <f>ROUND(E138*F138,2)</f>
        <v>0</v>
      </c>
      <c r="H138" s="230"/>
      <c r="I138" s="229">
        <f>ROUND(E138*H138,2)</f>
        <v>0</v>
      </c>
      <c r="J138" s="230"/>
      <c r="K138" s="229">
        <f>ROUND(E138*J138,2)</f>
        <v>0</v>
      </c>
      <c r="L138" s="229">
        <v>21</v>
      </c>
      <c r="M138" s="229">
        <f>G138*(1+L138/100)</f>
        <v>0</v>
      </c>
      <c r="N138" s="229">
        <v>1.6500000000000002E-3</v>
      </c>
      <c r="O138" s="229">
        <f>ROUND(E138*N138,2)</f>
        <v>0.72</v>
      </c>
      <c r="P138" s="229">
        <v>0</v>
      </c>
      <c r="Q138" s="229">
        <f>ROUND(E138*P138,2)</f>
        <v>0</v>
      </c>
      <c r="R138" s="229"/>
      <c r="S138" s="229" t="s">
        <v>292</v>
      </c>
      <c r="T138" s="229" t="s">
        <v>277</v>
      </c>
      <c r="U138" s="229">
        <v>7.400000000000001E-2</v>
      </c>
      <c r="V138" s="229">
        <f>ROUND(E138*U138,2)</f>
        <v>32.409999999999997</v>
      </c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/>
      <c r="B139" s="228"/>
      <c r="C139" s="264" t="s">
        <v>1429</v>
      </c>
      <c r="D139" s="231"/>
      <c r="E139" s="232">
        <v>438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3.75" outlineLevel="1" x14ac:dyDescent="0.2">
      <c r="A140" s="246">
        <v>23</v>
      </c>
      <c r="B140" s="247" t="s">
        <v>1119</v>
      </c>
      <c r="C140" s="263" t="s">
        <v>1120</v>
      </c>
      <c r="D140" s="248" t="s">
        <v>214</v>
      </c>
      <c r="E140" s="249">
        <v>47.8474</v>
      </c>
      <c r="F140" s="250"/>
      <c r="G140" s="251">
        <f>ROUND(E140*F140,2)</f>
        <v>0</v>
      </c>
      <c r="H140" s="230"/>
      <c r="I140" s="229">
        <f>ROUND(E140*H140,2)</f>
        <v>0</v>
      </c>
      <c r="J140" s="230"/>
      <c r="K140" s="229">
        <f>ROUND(E140*J140,2)</f>
        <v>0</v>
      </c>
      <c r="L140" s="229">
        <v>21</v>
      </c>
      <c r="M140" s="229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29"/>
      <c r="S140" s="229" t="s">
        <v>292</v>
      </c>
      <c r="T140" s="229" t="s">
        <v>277</v>
      </c>
      <c r="U140" s="229">
        <v>1.4490000000000001</v>
      </c>
      <c r="V140" s="229">
        <f>ROUND(E140*U140,2)</f>
        <v>69.33</v>
      </c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7"/>
      <c r="B141" s="228"/>
      <c r="C141" s="264" t="s">
        <v>1430</v>
      </c>
      <c r="D141" s="231"/>
      <c r="E141" s="232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185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64" t="s">
        <v>1431</v>
      </c>
      <c r="D142" s="231"/>
      <c r="E142" s="232">
        <v>9.813600000000001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27"/>
      <c r="B143" s="228"/>
      <c r="C143" s="264" t="s">
        <v>1432</v>
      </c>
      <c r="D143" s="231"/>
      <c r="E143" s="232">
        <v>28.8048</v>
      </c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185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4" t="s">
        <v>1433</v>
      </c>
      <c r="D144" s="231"/>
      <c r="E144" s="232">
        <v>8.7880000000000003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27"/>
      <c r="B145" s="228"/>
      <c r="C145" s="264" t="s">
        <v>1434</v>
      </c>
      <c r="D145" s="231"/>
      <c r="E145" s="232">
        <v>0.441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185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33.75" outlineLevel="1" x14ac:dyDescent="0.2">
      <c r="A146" s="246">
        <v>24</v>
      </c>
      <c r="B146" s="247" t="s">
        <v>1127</v>
      </c>
      <c r="C146" s="263" t="s">
        <v>1128</v>
      </c>
      <c r="D146" s="248" t="s">
        <v>180</v>
      </c>
      <c r="E146" s="249">
        <v>0.85000000000000009</v>
      </c>
      <c r="F146" s="250"/>
      <c r="G146" s="251">
        <f>ROUND(E146*F146,2)</f>
        <v>0</v>
      </c>
      <c r="H146" s="230"/>
      <c r="I146" s="229">
        <f>ROUND(E146*H146,2)</f>
        <v>0</v>
      </c>
      <c r="J146" s="230"/>
      <c r="K146" s="229">
        <f>ROUND(E146*J146,2)</f>
        <v>0</v>
      </c>
      <c r="L146" s="229">
        <v>21</v>
      </c>
      <c r="M146" s="229">
        <f>G146*(1+L146/100)</f>
        <v>0</v>
      </c>
      <c r="N146" s="229">
        <v>4.4100000000000007E-3</v>
      </c>
      <c r="O146" s="229">
        <f>ROUND(E146*N146,2)</f>
        <v>0</v>
      </c>
      <c r="P146" s="229">
        <v>0</v>
      </c>
      <c r="Q146" s="229">
        <f>ROUND(E146*P146,2)</f>
        <v>0</v>
      </c>
      <c r="R146" s="229"/>
      <c r="S146" s="229" t="s">
        <v>292</v>
      </c>
      <c r="T146" s="229" t="s">
        <v>277</v>
      </c>
      <c r="U146" s="229">
        <v>0.82100000000000006</v>
      </c>
      <c r="V146" s="229">
        <f>ROUND(E146*U146,2)</f>
        <v>0.7</v>
      </c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27"/>
      <c r="B147" s="228"/>
      <c r="C147" s="264" t="s">
        <v>1435</v>
      </c>
      <c r="D147" s="231"/>
      <c r="E147" s="232">
        <v>0.85000000000000009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6">
        <v>25</v>
      </c>
      <c r="B148" s="247" t="s">
        <v>1131</v>
      </c>
      <c r="C148" s="263" t="s">
        <v>1132</v>
      </c>
      <c r="D148" s="248" t="s">
        <v>404</v>
      </c>
      <c r="E148" s="249">
        <v>4.8510000000000005E-2</v>
      </c>
      <c r="F148" s="250"/>
      <c r="G148" s="251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1.0256800000000001</v>
      </c>
      <c r="O148" s="229">
        <f>ROUND(E148*N148,2)</f>
        <v>0.05</v>
      </c>
      <c r="P148" s="229">
        <v>0</v>
      </c>
      <c r="Q148" s="229">
        <f>ROUND(E148*P148,2)</f>
        <v>0</v>
      </c>
      <c r="R148" s="229"/>
      <c r="S148" s="229" t="s">
        <v>292</v>
      </c>
      <c r="T148" s="229" t="s">
        <v>277</v>
      </c>
      <c r="U148" s="229">
        <v>9.1420000000000012</v>
      </c>
      <c r="V148" s="229">
        <f>ROUND(E148*U148,2)</f>
        <v>0.44</v>
      </c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64" t="s">
        <v>1436</v>
      </c>
      <c r="D149" s="231"/>
      <c r="E149" s="232">
        <v>0.05</v>
      </c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55">
        <v>26</v>
      </c>
      <c r="B150" s="256" t="s">
        <v>1135</v>
      </c>
      <c r="C150" s="271" t="s">
        <v>1136</v>
      </c>
      <c r="D150" s="257" t="s">
        <v>356</v>
      </c>
      <c r="E150" s="258">
        <v>438</v>
      </c>
      <c r="F150" s="259"/>
      <c r="G150" s="260">
        <f>ROUND(E150*F150,2)</f>
        <v>0</v>
      </c>
      <c r="H150" s="230"/>
      <c r="I150" s="229">
        <f>ROUND(E150*H150,2)</f>
        <v>0</v>
      </c>
      <c r="J150" s="230"/>
      <c r="K150" s="229">
        <f>ROUND(E150*J150,2)</f>
        <v>0</v>
      </c>
      <c r="L150" s="229">
        <v>21</v>
      </c>
      <c r="M150" s="229">
        <f>G150*(1+L150/100)</f>
        <v>0</v>
      </c>
      <c r="N150" s="229">
        <v>5.4170000000000003E-2</v>
      </c>
      <c r="O150" s="229">
        <f>ROUND(E150*N150,2)</f>
        <v>23.73</v>
      </c>
      <c r="P150" s="229">
        <v>0</v>
      </c>
      <c r="Q150" s="229">
        <f>ROUND(E150*P150,2)</f>
        <v>0</v>
      </c>
      <c r="R150" s="229"/>
      <c r="S150" s="229" t="s">
        <v>292</v>
      </c>
      <c r="T150" s="229" t="s">
        <v>277</v>
      </c>
      <c r="U150" s="229">
        <v>0</v>
      </c>
      <c r="V150" s="229">
        <f>ROUND(E150*U150,2)</f>
        <v>0</v>
      </c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288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40" t="s">
        <v>176</v>
      </c>
      <c r="B151" s="241" t="s">
        <v>115</v>
      </c>
      <c r="C151" s="262" t="s">
        <v>116</v>
      </c>
      <c r="D151" s="242"/>
      <c r="E151" s="243"/>
      <c r="F151" s="244"/>
      <c r="G151" s="245">
        <f>SUMIF(AG152:AG154,"&lt;&gt;NOR",G152:G154)</f>
        <v>0</v>
      </c>
      <c r="H151" s="239"/>
      <c r="I151" s="239">
        <f>SUM(I152:I154)</f>
        <v>0</v>
      </c>
      <c r="J151" s="239"/>
      <c r="K151" s="239">
        <f>SUM(K152:K154)</f>
        <v>0</v>
      </c>
      <c r="L151" s="239"/>
      <c r="M151" s="239">
        <f>SUM(M152:M154)</f>
        <v>0</v>
      </c>
      <c r="N151" s="239"/>
      <c r="O151" s="239">
        <f>SUM(O152:O154)</f>
        <v>0.77</v>
      </c>
      <c r="P151" s="239"/>
      <c r="Q151" s="239">
        <f>SUM(Q152:Q154)</f>
        <v>0</v>
      </c>
      <c r="R151" s="239"/>
      <c r="S151" s="239"/>
      <c r="T151" s="239"/>
      <c r="U151" s="239"/>
      <c r="V151" s="239">
        <f>SUM(V152:V154)</f>
        <v>0.79</v>
      </c>
      <c r="W151" s="239"/>
      <c r="AG151" t="s">
        <v>177</v>
      </c>
    </row>
    <row r="152" spans="1:60" ht="22.5" outlineLevel="1" x14ac:dyDescent="0.2">
      <c r="A152" s="246">
        <v>27</v>
      </c>
      <c r="B152" s="247" t="s">
        <v>1137</v>
      </c>
      <c r="C152" s="263" t="s">
        <v>1437</v>
      </c>
      <c r="D152" s="248" t="s">
        <v>214</v>
      </c>
      <c r="E152" s="249">
        <v>0.30600000000000005</v>
      </c>
      <c r="F152" s="250"/>
      <c r="G152" s="251">
        <f>ROUND(E152*F152,2)</f>
        <v>0</v>
      </c>
      <c r="H152" s="230"/>
      <c r="I152" s="229">
        <f>ROUND(E152*H152,2)</f>
        <v>0</v>
      </c>
      <c r="J152" s="230"/>
      <c r="K152" s="229">
        <f>ROUND(E152*J152,2)</f>
        <v>0</v>
      </c>
      <c r="L152" s="229">
        <v>21</v>
      </c>
      <c r="M152" s="229">
        <f>G152*(1+L152/100)</f>
        <v>0</v>
      </c>
      <c r="N152" s="229">
        <v>2.5250000000000004</v>
      </c>
      <c r="O152" s="229">
        <f>ROUND(E152*N152,2)</f>
        <v>0.77</v>
      </c>
      <c r="P152" s="229">
        <v>0</v>
      </c>
      <c r="Q152" s="229">
        <f>ROUND(E152*P152,2)</f>
        <v>0</v>
      </c>
      <c r="R152" s="229"/>
      <c r="S152" s="229" t="s">
        <v>292</v>
      </c>
      <c r="T152" s="229" t="s">
        <v>277</v>
      </c>
      <c r="U152" s="229">
        <v>2.58</v>
      </c>
      <c r="V152" s="229">
        <f>ROUND(E152*U152,2)</f>
        <v>0.79</v>
      </c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183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/>
      <c r="B153" s="228"/>
      <c r="C153" s="264" t="s">
        <v>1418</v>
      </c>
      <c r="D153" s="231"/>
      <c r="E153" s="232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/>
      <c r="B154" s="228"/>
      <c r="C154" s="264" t="s">
        <v>1438</v>
      </c>
      <c r="D154" s="231"/>
      <c r="E154" s="232">
        <v>0.31000000000000005</v>
      </c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40" t="s">
        <v>176</v>
      </c>
      <c r="B155" s="241" t="s">
        <v>117</v>
      </c>
      <c r="C155" s="262" t="s">
        <v>118</v>
      </c>
      <c r="D155" s="242"/>
      <c r="E155" s="243"/>
      <c r="F155" s="244"/>
      <c r="G155" s="245">
        <f>SUMIF(AG156:AG273,"&lt;&gt;NOR",G156:G273)</f>
        <v>0</v>
      </c>
      <c r="H155" s="239"/>
      <c r="I155" s="239">
        <f>SUM(I156:I273)</f>
        <v>0</v>
      </c>
      <c r="J155" s="239"/>
      <c r="K155" s="239">
        <f>SUM(K156:K273)</f>
        <v>0</v>
      </c>
      <c r="L155" s="239"/>
      <c r="M155" s="239">
        <f>SUM(M156:M273)</f>
        <v>0</v>
      </c>
      <c r="N155" s="239"/>
      <c r="O155" s="239">
        <f>SUM(O156:O273)</f>
        <v>200.13000000000002</v>
      </c>
      <c r="P155" s="239"/>
      <c r="Q155" s="239">
        <f>SUM(Q156:Q273)</f>
        <v>0</v>
      </c>
      <c r="R155" s="239"/>
      <c r="S155" s="239"/>
      <c r="T155" s="239"/>
      <c r="U155" s="239"/>
      <c r="V155" s="239">
        <f>SUM(V156:V273)</f>
        <v>1371.14</v>
      </c>
      <c r="W155" s="239"/>
      <c r="AG155" t="s">
        <v>177</v>
      </c>
    </row>
    <row r="156" spans="1:60" ht="33.75" outlineLevel="1" x14ac:dyDescent="0.2">
      <c r="A156" s="246">
        <v>28</v>
      </c>
      <c r="B156" s="247" t="s">
        <v>1142</v>
      </c>
      <c r="C156" s="263" t="s">
        <v>1143</v>
      </c>
      <c r="D156" s="248" t="s">
        <v>207</v>
      </c>
      <c r="E156" s="249">
        <v>115.10000000000001</v>
      </c>
      <c r="F156" s="250"/>
      <c r="G156" s="251">
        <f>ROUND(E156*F156,2)</f>
        <v>0</v>
      </c>
      <c r="H156" s="230"/>
      <c r="I156" s="229">
        <f>ROUND(E156*H156,2)</f>
        <v>0</v>
      </c>
      <c r="J156" s="230"/>
      <c r="K156" s="229">
        <f>ROUND(E156*J156,2)</f>
        <v>0</v>
      </c>
      <c r="L156" s="229">
        <v>21</v>
      </c>
      <c r="M156" s="229">
        <f>G156*(1+L156/100)</f>
        <v>0</v>
      </c>
      <c r="N156" s="229">
        <v>2.0000000000000002E-5</v>
      </c>
      <c r="O156" s="229">
        <f>ROUND(E156*N156,2)</f>
        <v>0</v>
      </c>
      <c r="P156" s="229">
        <v>0</v>
      </c>
      <c r="Q156" s="229">
        <f>ROUND(E156*P156,2)</f>
        <v>0</v>
      </c>
      <c r="R156" s="229"/>
      <c r="S156" s="229" t="s">
        <v>292</v>
      </c>
      <c r="T156" s="229" t="s">
        <v>277</v>
      </c>
      <c r="U156" s="229">
        <v>0.35400000000000004</v>
      </c>
      <c r="V156" s="229">
        <f>ROUND(E156*U156,2)</f>
        <v>40.75</v>
      </c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183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27"/>
      <c r="B157" s="228"/>
      <c r="C157" s="264" t="s">
        <v>1439</v>
      </c>
      <c r="D157" s="231"/>
      <c r="E157" s="232">
        <v>115.10000000000001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185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33.75" outlineLevel="1" x14ac:dyDescent="0.2">
      <c r="A158" s="255">
        <v>29</v>
      </c>
      <c r="B158" s="256" t="s">
        <v>1144</v>
      </c>
      <c r="C158" s="271" t="s">
        <v>1145</v>
      </c>
      <c r="D158" s="257" t="s">
        <v>207</v>
      </c>
      <c r="E158" s="258">
        <v>21.200000000000003</v>
      </c>
      <c r="F158" s="259"/>
      <c r="G158" s="260">
        <f>ROUND(E158*F158,2)</f>
        <v>0</v>
      </c>
      <c r="H158" s="230"/>
      <c r="I158" s="229">
        <f>ROUND(E158*H158,2)</f>
        <v>0</v>
      </c>
      <c r="J158" s="230"/>
      <c r="K158" s="229">
        <f>ROUND(E158*J158,2)</f>
        <v>0</v>
      </c>
      <c r="L158" s="229">
        <v>21</v>
      </c>
      <c r="M158" s="229">
        <f>G158*(1+L158/100)</f>
        <v>0</v>
      </c>
      <c r="N158" s="229">
        <v>3.0000000000000001E-5</v>
      </c>
      <c r="O158" s="229">
        <f>ROUND(E158*N158,2)</f>
        <v>0</v>
      </c>
      <c r="P158" s="229">
        <v>0</v>
      </c>
      <c r="Q158" s="229">
        <f>ROUND(E158*P158,2)</f>
        <v>0</v>
      </c>
      <c r="R158" s="229"/>
      <c r="S158" s="229" t="s">
        <v>292</v>
      </c>
      <c r="T158" s="229" t="s">
        <v>277</v>
      </c>
      <c r="U158" s="229">
        <v>0.41700000000000004</v>
      </c>
      <c r="V158" s="229">
        <f>ROUND(E158*U158,2)</f>
        <v>8.84</v>
      </c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183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3.75" outlineLevel="1" x14ac:dyDescent="0.2">
      <c r="A159" s="255">
        <v>30</v>
      </c>
      <c r="B159" s="256" t="s">
        <v>1146</v>
      </c>
      <c r="C159" s="271" t="s">
        <v>1147</v>
      </c>
      <c r="D159" s="257" t="s">
        <v>207</v>
      </c>
      <c r="E159" s="258">
        <v>300.05</v>
      </c>
      <c r="F159" s="259"/>
      <c r="G159" s="260">
        <f>ROUND(E159*F159,2)</f>
        <v>0</v>
      </c>
      <c r="H159" s="230"/>
      <c r="I159" s="229">
        <f>ROUND(E159*H159,2)</f>
        <v>0</v>
      </c>
      <c r="J159" s="230"/>
      <c r="K159" s="229">
        <f>ROUND(E159*J159,2)</f>
        <v>0</v>
      </c>
      <c r="L159" s="229">
        <v>21</v>
      </c>
      <c r="M159" s="229">
        <f>G159*(1+L159/100)</f>
        <v>0</v>
      </c>
      <c r="N159" s="229">
        <v>4.0000000000000003E-5</v>
      </c>
      <c r="O159" s="229">
        <f>ROUND(E159*N159,2)</f>
        <v>0.01</v>
      </c>
      <c r="P159" s="229">
        <v>0</v>
      </c>
      <c r="Q159" s="229">
        <f>ROUND(E159*P159,2)</f>
        <v>0</v>
      </c>
      <c r="R159" s="229"/>
      <c r="S159" s="229" t="s">
        <v>292</v>
      </c>
      <c r="T159" s="229" t="s">
        <v>277</v>
      </c>
      <c r="U159" s="229">
        <v>0.84600000000000009</v>
      </c>
      <c r="V159" s="229">
        <f>ROUND(E159*U159,2)</f>
        <v>253.84</v>
      </c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183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46">
        <v>31</v>
      </c>
      <c r="B160" s="247" t="s">
        <v>1148</v>
      </c>
      <c r="C160" s="263" t="s">
        <v>1149</v>
      </c>
      <c r="D160" s="248" t="s">
        <v>356</v>
      </c>
      <c r="E160" s="249">
        <v>19</v>
      </c>
      <c r="F160" s="250"/>
      <c r="G160" s="251">
        <f>ROUND(E160*F160,2)</f>
        <v>0</v>
      </c>
      <c r="H160" s="230"/>
      <c r="I160" s="229">
        <f>ROUND(E160*H160,2)</f>
        <v>0</v>
      </c>
      <c r="J160" s="230"/>
      <c r="K160" s="229">
        <f>ROUND(E160*J160,2)</f>
        <v>0</v>
      </c>
      <c r="L160" s="229">
        <v>21</v>
      </c>
      <c r="M160" s="229">
        <f>G160*(1+L160/100)</f>
        <v>0</v>
      </c>
      <c r="N160" s="229">
        <v>5.0000000000000002E-5</v>
      </c>
      <c r="O160" s="229">
        <f>ROUND(E160*N160,2)</f>
        <v>0</v>
      </c>
      <c r="P160" s="229">
        <v>0</v>
      </c>
      <c r="Q160" s="229">
        <f>ROUND(E160*P160,2)</f>
        <v>0</v>
      </c>
      <c r="R160" s="229"/>
      <c r="S160" s="229" t="s">
        <v>292</v>
      </c>
      <c r="T160" s="229" t="s">
        <v>277</v>
      </c>
      <c r="U160" s="229">
        <v>0.23600000000000002</v>
      </c>
      <c r="V160" s="229">
        <f>ROUND(E160*U160,2)</f>
        <v>4.4800000000000004</v>
      </c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64" t="s">
        <v>1440</v>
      </c>
      <c r="D161" s="231"/>
      <c r="E161" s="232">
        <v>19</v>
      </c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46">
        <v>32</v>
      </c>
      <c r="B162" s="247" t="s">
        <v>1151</v>
      </c>
      <c r="C162" s="263" t="s">
        <v>1152</v>
      </c>
      <c r="D162" s="248" t="s">
        <v>356</v>
      </c>
      <c r="E162" s="249">
        <v>3</v>
      </c>
      <c r="F162" s="250"/>
      <c r="G162" s="251">
        <f>ROUND(E162*F162,2)</f>
        <v>0</v>
      </c>
      <c r="H162" s="230"/>
      <c r="I162" s="229">
        <f>ROUND(E162*H162,2)</f>
        <v>0</v>
      </c>
      <c r="J162" s="230"/>
      <c r="K162" s="229">
        <f>ROUND(E162*J162,2)</f>
        <v>0</v>
      </c>
      <c r="L162" s="229">
        <v>21</v>
      </c>
      <c r="M162" s="229">
        <f>G162*(1+L162/100)</f>
        <v>0</v>
      </c>
      <c r="N162" s="229">
        <v>6.0000000000000002E-5</v>
      </c>
      <c r="O162" s="229">
        <f>ROUND(E162*N162,2)</f>
        <v>0</v>
      </c>
      <c r="P162" s="229">
        <v>0</v>
      </c>
      <c r="Q162" s="229">
        <f>ROUND(E162*P162,2)</f>
        <v>0</v>
      </c>
      <c r="R162" s="229"/>
      <c r="S162" s="229" t="s">
        <v>292</v>
      </c>
      <c r="T162" s="229" t="s">
        <v>277</v>
      </c>
      <c r="U162" s="229">
        <v>0.24900000000000003</v>
      </c>
      <c r="V162" s="229">
        <f>ROUND(E162*U162,2)</f>
        <v>0.75</v>
      </c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183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27"/>
      <c r="B163" s="228"/>
      <c r="C163" s="264" t="s">
        <v>1441</v>
      </c>
      <c r="D163" s="231"/>
      <c r="E163" s="232">
        <v>3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185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6">
        <v>33</v>
      </c>
      <c r="B164" s="247" t="s">
        <v>1154</v>
      </c>
      <c r="C164" s="263" t="s">
        <v>1155</v>
      </c>
      <c r="D164" s="248" t="s">
        <v>356</v>
      </c>
      <c r="E164" s="249">
        <v>12</v>
      </c>
      <c r="F164" s="250"/>
      <c r="G164" s="251">
        <f>ROUND(E164*F164,2)</f>
        <v>0</v>
      </c>
      <c r="H164" s="230"/>
      <c r="I164" s="229">
        <f>ROUND(E164*H164,2)</f>
        <v>0</v>
      </c>
      <c r="J164" s="230"/>
      <c r="K164" s="229">
        <f>ROUND(E164*J164,2)</f>
        <v>0</v>
      </c>
      <c r="L164" s="229">
        <v>21</v>
      </c>
      <c r="M164" s="229">
        <f>G164*(1+L164/100)</f>
        <v>0</v>
      </c>
      <c r="N164" s="229">
        <v>7.0000000000000007E-5</v>
      </c>
      <c r="O164" s="229">
        <f>ROUND(E164*N164,2)</f>
        <v>0</v>
      </c>
      <c r="P164" s="229">
        <v>0</v>
      </c>
      <c r="Q164" s="229">
        <f>ROUND(E164*P164,2)</f>
        <v>0</v>
      </c>
      <c r="R164" s="229"/>
      <c r="S164" s="229" t="s">
        <v>292</v>
      </c>
      <c r="T164" s="229" t="s">
        <v>277</v>
      </c>
      <c r="U164" s="229">
        <v>0.626</v>
      </c>
      <c r="V164" s="229">
        <f>ROUND(E164*U164,2)</f>
        <v>7.51</v>
      </c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183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27"/>
      <c r="B165" s="228"/>
      <c r="C165" s="264" t="s">
        <v>1156</v>
      </c>
      <c r="D165" s="231"/>
      <c r="E165" s="232">
        <v>11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27"/>
      <c r="B166" s="228"/>
      <c r="C166" s="264" t="s">
        <v>1442</v>
      </c>
      <c r="D166" s="231"/>
      <c r="E166" s="232">
        <v>1</v>
      </c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185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46">
        <v>34</v>
      </c>
      <c r="B167" s="247" t="s">
        <v>1157</v>
      </c>
      <c r="C167" s="263" t="s">
        <v>1158</v>
      </c>
      <c r="D167" s="248" t="s">
        <v>356</v>
      </c>
      <c r="E167" s="249">
        <v>61</v>
      </c>
      <c r="F167" s="250"/>
      <c r="G167" s="251">
        <f>ROUND(E167*F167,2)</f>
        <v>0</v>
      </c>
      <c r="H167" s="230"/>
      <c r="I167" s="229">
        <f>ROUND(E167*H167,2)</f>
        <v>0</v>
      </c>
      <c r="J167" s="230"/>
      <c r="K167" s="229">
        <f>ROUND(E167*J167,2)</f>
        <v>0</v>
      </c>
      <c r="L167" s="229">
        <v>21</v>
      </c>
      <c r="M167" s="229">
        <f>G167*(1+L167/100)</f>
        <v>0</v>
      </c>
      <c r="N167" s="229">
        <v>2.0000000000000002E-5</v>
      </c>
      <c r="O167" s="229">
        <f>ROUND(E167*N167,2)</f>
        <v>0</v>
      </c>
      <c r="P167" s="229">
        <v>0</v>
      </c>
      <c r="Q167" s="229">
        <f>ROUND(E167*P167,2)</f>
        <v>0</v>
      </c>
      <c r="R167" s="229"/>
      <c r="S167" s="229" t="s">
        <v>292</v>
      </c>
      <c r="T167" s="229" t="s">
        <v>277</v>
      </c>
      <c r="U167" s="229">
        <v>0.23600000000000002</v>
      </c>
      <c r="V167" s="229">
        <f>ROUND(E167*U167,2)</f>
        <v>14.4</v>
      </c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27"/>
      <c r="B168" s="228"/>
      <c r="C168" s="264" t="s">
        <v>1443</v>
      </c>
      <c r="D168" s="231"/>
      <c r="E168" s="232">
        <v>2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7"/>
      <c r="B169" s="228"/>
      <c r="C169" s="264" t="s">
        <v>1444</v>
      </c>
      <c r="D169" s="231"/>
      <c r="E169" s="232">
        <v>1</v>
      </c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185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4" t="s">
        <v>1445</v>
      </c>
      <c r="D170" s="231"/>
      <c r="E170" s="232">
        <v>20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27"/>
      <c r="B171" s="228"/>
      <c r="C171" s="264" t="s">
        <v>1446</v>
      </c>
      <c r="D171" s="231"/>
      <c r="E171" s="232">
        <v>19</v>
      </c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185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7"/>
      <c r="B172" s="228"/>
      <c r="C172" s="264" t="s">
        <v>1447</v>
      </c>
      <c r="D172" s="231"/>
      <c r="E172" s="232">
        <v>19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46">
        <v>35</v>
      </c>
      <c r="B173" s="247" t="s">
        <v>1164</v>
      </c>
      <c r="C173" s="263" t="s">
        <v>1165</v>
      </c>
      <c r="D173" s="248" t="s">
        <v>356</v>
      </c>
      <c r="E173" s="249">
        <v>3</v>
      </c>
      <c r="F173" s="250"/>
      <c r="G173" s="251">
        <f>ROUND(E173*F173,2)</f>
        <v>0</v>
      </c>
      <c r="H173" s="230"/>
      <c r="I173" s="229">
        <f>ROUND(E173*H173,2)</f>
        <v>0</v>
      </c>
      <c r="J173" s="230"/>
      <c r="K173" s="229">
        <f>ROUND(E173*J173,2)</f>
        <v>0</v>
      </c>
      <c r="L173" s="229">
        <v>21</v>
      </c>
      <c r="M173" s="229">
        <f>G173*(1+L173/100)</f>
        <v>0</v>
      </c>
      <c r="N173" s="229">
        <v>3.0000000000000001E-5</v>
      </c>
      <c r="O173" s="229">
        <f>ROUND(E173*N173,2)</f>
        <v>0</v>
      </c>
      <c r="P173" s="229">
        <v>0</v>
      </c>
      <c r="Q173" s="229">
        <f>ROUND(E173*P173,2)</f>
        <v>0</v>
      </c>
      <c r="R173" s="229"/>
      <c r="S173" s="229" t="s">
        <v>292</v>
      </c>
      <c r="T173" s="229" t="s">
        <v>277</v>
      </c>
      <c r="U173" s="229">
        <v>0.24900000000000003</v>
      </c>
      <c r="V173" s="229">
        <f>ROUND(E173*U173,2)</f>
        <v>0.75</v>
      </c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183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4" t="s">
        <v>1448</v>
      </c>
      <c r="D174" s="231"/>
      <c r="E174" s="232">
        <v>3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55">
        <v>36</v>
      </c>
      <c r="B175" s="256" t="s">
        <v>1167</v>
      </c>
      <c r="C175" s="271" t="s">
        <v>1168</v>
      </c>
      <c r="D175" s="257" t="s">
        <v>207</v>
      </c>
      <c r="E175" s="258">
        <v>136.30000000000001</v>
      </c>
      <c r="F175" s="259"/>
      <c r="G175" s="260">
        <f>ROUND(E175*F175,2)</f>
        <v>0</v>
      </c>
      <c r="H175" s="230"/>
      <c r="I175" s="229">
        <f>ROUND(E175*H175,2)</f>
        <v>0</v>
      </c>
      <c r="J175" s="230"/>
      <c r="K175" s="229">
        <f>ROUND(E175*J175,2)</f>
        <v>0</v>
      </c>
      <c r="L175" s="229">
        <v>21</v>
      </c>
      <c r="M175" s="229">
        <f>G175*(1+L175/100)</f>
        <v>0</v>
      </c>
      <c r="N175" s="229">
        <v>0</v>
      </c>
      <c r="O175" s="229">
        <f>ROUND(E175*N175,2)</f>
        <v>0</v>
      </c>
      <c r="P175" s="229">
        <v>0</v>
      </c>
      <c r="Q175" s="229">
        <f>ROUND(E175*P175,2)</f>
        <v>0</v>
      </c>
      <c r="R175" s="229"/>
      <c r="S175" s="229" t="s">
        <v>292</v>
      </c>
      <c r="T175" s="229" t="s">
        <v>277</v>
      </c>
      <c r="U175" s="229">
        <v>5.9000000000000004E-2</v>
      </c>
      <c r="V175" s="229">
        <f>ROUND(E175*U175,2)</f>
        <v>8.0399999999999991</v>
      </c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55">
        <v>37</v>
      </c>
      <c r="B176" s="256" t="s">
        <v>1170</v>
      </c>
      <c r="C176" s="271" t="s">
        <v>1171</v>
      </c>
      <c r="D176" s="257" t="s">
        <v>207</v>
      </c>
      <c r="E176" s="258">
        <v>300.05</v>
      </c>
      <c r="F176" s="259"/>
      <c r="G176" s="260">
        <f>ROUND(E176*F176,2)</f>
        <v>0</v>
      </c>
      <c r="H176" s="230"/>
      <c r="I176" s="229">
        <f>ROUND(E176*H176,2)</f>
        <v>0</v>
      </c>
      <c r="J176" s="230"/>
      <c r="K176" s="229">
        <f>ROUND(E176*J176,2)</f>
        <v>0</v>
      </c>
      <c r="L176" s="229">
        <v>21</v>
      </c>
      <c r="M176" s="229">
        <f>G176*(1+L176/100)</f>
        <v>0</v>
      </c>
      <c r="N176" s="229">
        <v>0</v>
      </c>
      <c r="O176" s="229">
        <f>ROUND(E176*N176,2)</f>
        <v>0</v>
      </c>
      <c r="P176" s="229">
        <v>0</v>
      </c>
      <c r="Q176" s="229">
        <f>ROUND(E176*P176,2)</f>
        <v>0</v>
      </c>
      <c r="R176" s="229"/>
      <c r="S176" s="229" t="s">
        <v>292</v>
      </c>
      <c r="T176" s="229" t="s">
        <v>277</v>
      </c>
      <c r="U176" s="229">
        <v>7.9000000000000001E-2</v>
      </c>
      <c r="V176" s="229">
        <f>ROUND(E176*U176,2)</f>
        <v>23.7</v>
      </c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33.75" outlineLevel="1" x14ac:dyDescent="0.2">
      <c r="A177" s="255">
        <v>38</v>
      </c>
      <c r="B177" s="256" t="s">
        <v>1172</v>
      </c>
      <c r="C177" s="271" t="s">
        <v>1173</v>
      </c>
      <c r="D177" s="257" t="s">
        <v>1174</v>
      </c>
      <c r="E177" s="258">
        <v>22</v>
      </c>
      <c r="F177" s="259"/>
      <c r="G177" s="260">
        <f>ROUND(E177*F177,2)</f>
        <v>0</v>
      </c>
      <c r="H177" s="230"/>
      <c r="I177" s="229">
        <f>ROUND(E177*H177,2)</f>
        <v>0</v>
      </c>
      <c r="J177" s="230"/>
      <c r="K177" s="229">
        <f>ROUND(E177*J177,2)</f>
        <v>0</v>
      </c>
      <c r="L177" s="229">
        <v>21</v>
      </c>
      <c r="M177" s="229">
        <f>G177*(1+L177/100)</f>
        <v>0</v>
      </c>
      <c r="N177" s="229">
        <v>1.3000000000000002E-4</v>
      </c>
      <c r="O177" s="229">
        <f>ROUND(E177*N177,2)</f>
        <v>0</v>
      </c>
      <c r="P177" s="229">
        <v>0</v>
      </c>
      <c r="Q177" s="229">
        <f>ROUND(E177*P177,2)</f>
        <v>0</v>
      </c>
      <c r="R177" s="229"/>
      <c r="S177" s="229" t="s">
        <v>292</v>
      </c>
      <c r="T177" s="229" t="s">
        <v>277</v>
      </c>
      <c r="U177" s="229">
        <v>6.2</v>
      </c>
      <c r="V177" s="229">
        <f>ROUND(E177*U177,2)</f>
        <v>136.4</v>
      </c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183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33.75" outlineLevel="1" x14ac:dyDescent="0.2">
      <c r="A178" s="255">
        <v>39</v>
      </c>
      <c r="B178" s="256" t="s">
        <v>1175</v>
      </c>
      <c r="C178" s="271" t="s">
        <v>1176</v>
      </c>
      <c r="D178" s="257" t="s">
        <v>1174</v>
      </c>
      <c r="E178" s="258">
        <v>3</v>
      </c>
      <c r="F178" s="259"/>
      <c r="G178" s="260">
        <f>ROUND(E178*F178,2)</f>
        <v>0</v>
      </c>
      <c r="H178" s="230"/>
      <c r="I178" s="229">
        <f>ROUND(E178*H178,2)</f>
        <v>0</v>
      </c>
      <c r="J178" s="230"/>
      <c r="K178" s="229">
        <f>ROUND(E178*J178,2)</f>
        <v>0</v>
      </c>
      <c r="L178" s="229">
        <v>21</v>
      </c>
      <c r="M178" s="229">
        <f>G178*(1+L178/100)</f>
        <v>0</v>
      </c>
      <c r="N178" s="229">
        <v>1.7000000000000001E-4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292</v>
      </c>
      <c r="T178" s="229" t="s">
        <v>277</v>
      </c>
      <c r="U178" s="229">
        <v>7.1000000000000005</v>
      </c>
      <c r="V178" s="229">
        <f>ROUND(E178*U178,2)</f>
        <v>21.3</v>
      </c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183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6">
        <v>40</v>
      </c>
      <c r="B179" s="247" t="s">
        <v>1177</v>
      </c>
      <c r="C179" s="263" t="s">
        <v>1178</v>
      </c>
      <c r="D179" s="248" t="s">
        <v>207</v>
      </c>
      <c r="E179" s="249">
        <v>300.05</v>
      </c>
      <c r="F179" s="250"/>
      <c r="G179" s="251">
        <f>ROUND(E179*F179,2)</f>
        <v>0</v>
      </c>
      <c r="H179" s="230"/>
      <c r="I179" s="229">
        <f>ROUND(E179*H179,2)</f>
        <v>0</v>
      </c>
      <c r="J179" s="230"/>
      <c r="K179" s="229">
        <f>ROUND(E179*J179,2)</f>
        <v>0</v>
      </c>
      <c r="L179" s="229">
        <v>21</v>
      </c>
      <c r="M179" s="229">
        <f>G179*(1+L179/100)</f>
        <v>0</v>
      </c>
      <c r="N179" s="229">
        <v>0</v>
      </c>
      <c r="O179" s="229">
        <f>ROUND(E179*N179,2)</f>
        <v>0</v>
      </c>
      <c r="P179" s="229">
        <v>0</v>
      </c>
      <c r="Q179" s="229">
        <f>ROUND(E179*P179,2)</f>
        <v>0</v>
      </c>
      <c r="R179" s="229"/>
      <c r="S179" s="229" t="s">
        <v>292</v>
      </c>
      <c r="T179" s="229" t="s">
        <v>277</v>
      </c>
      <c r="U179" s="229">
        <v>5.1000000000000004E-2</v>
      </c>
      <c r="V179" s="229">
        <f>ROUND(E179*U179,2)</f>
        <v>15.3</v>
      </c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1449</v>
      </c>
      <c r="D180" s="231"/>
      <c r="E180" s="232">
        <v>300.05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33.75" outlineLevel="1" x14ac:dyDescent="0.2">
      <c r="A181" s="246">
        <v>41</v>
      </c>
      <c r="B181" s="247" t="s">
        <v>1179</v>
      </c>
      <c r="C181" s="263" t="s">
        <v>1450</v>
      </c>
      <c r="D181" s="248" t="s">
        <v>214</v>
      </c>
      <c r="E181" s="249">
        <v>13.725000000000001</v>
      </c>
      <c r="F181" s="250"/>
      <c r="G181" s="251">
        <f>ROUND(E181*F181,2)</f>
        <v>0</v>
      </c>
      <c r="H181" s="230"/>
      <c r="I181" s="229">
        <f>ROUND(E181*H181,2)</f>
        <v>0</v>
      </c>
      <c r="J181" s="230"/>
      <c r="K181" s="229">
        <f>ROUND(E181*J181,2)</f>
        <v>0</v>
      </c>
      <c r="L181" s="229">
        <v>21</v>
      </c>
      <c r="M181" s="229">
        <f>G181*(1+L181/100)</f>
        <v>0</v>
      </c>
      <c r="N181" s="229">
        <v>2.5511000000000004</v>
      </c>
      <c r="O181" s="229">
        <f>ROUND(E181*N181,2)</f>
        <v>35.01</v>
      </c>
      <c r="P181" s="229">
        <v>0</v>
      </c>
      <c r="Q181" s="229">
        <f>ROUND(E181*P181,2)</f>
        <v>0</v>
      </c>
      <c r="R181" s="229"/>
      <c r="S181" s="229" t="s">
        <v>292</v>
      </c>
      <c r="T181" s="229" t="s">
        <v>277</v>
      </c>
      <c r="U181" s="229">
        <v>2.5590000000000002</v>
      </c>
      <c r="V181" s="229">
        <f>ROUND(E181*U181,2)</f>
        <v>35.119999999999997</v>
      </c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27"/>
      <c r="B182" s="228"/>
      <c r="C182" s="264" t="s">
        <v>1418</v>
      </c>
      <c r="D182" s="231"/>
      <c r="E182" s="232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27"/>
      <c r="B183" s="228"/>
      <c r="C183" s="264" t="s">
        <v>1451</v>
      </c>
      <c r="D183" s="231"/>
      <c r="E183" s="232">
        <v>1.26</v>
      </c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7"/>
      <c r="B184" s="228"/>
      <c r="C184" s="264" t="s">
        <v>1452</v>
      </c>
      <c r="D184" s="231"/>
      <c r="E184" s="232">
        <v>8.0900000000000016</v>
      </c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7"/>
      <c r="B185" s="228"/>
      <c r="C185" s="264" t="s">
        <v>1188</v>
      </c>
      <c r="D185" s="231"/>
      <c r="E185" s="232">
        <v>1.25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27"/>
      <c r="B186" s="228"/>
      <c r="C186" s="264" t="s">
        <v>1189</v>
      </c>
      <c r="D186" s="231"/>
      <c r="E186" s="232">
        <v>1.87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27"/>
      <c r="B187" s="228"/>
      <c r="C187" s="264" t="s">
        <v>1190</v>
      </c>
      <c r="D187" s="231"/>
      <c r="E187" s="232">
        <v>1.26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45" outlineLevel="1" x14ac:dyDescent="0.2">
      <c r="A188" s="255">
        <v>42</v>
      </c>
      <c r="B188" s="256" t="s">
        <v>1191</v>
      </c>
      <c r="C188" s="271" t="s">
        <v>1192</v>
      </c>
      <c r="D188" s="257" t="s">
        <v>356</v>
      </c>
      <c r="E188" s="258">
        <v>13</v>
      </c>
      <c r="F188" s="259"/>
      <c r="G188" s="260">
        <f>ROUND(E188*F188,2)</f>
        <v>0</v>
      </c>
      <c r="H188" s="230"/>
      <c r="I188" s="229">
        <f>ROUND(E188*H188,2)</f>
        <v>0</v>
      </c>
      <c r="J188" s="230"/>
      <c r="K188" s="229">
        <f>ROUND(E188*J188,2)</f>
        <v>0</v>
      </c>
      <c r="L188" s="229">
        <v>21</v>
      </c>
      <c r="M188" s="229">
        <f>G188*(1+L188/100)</f>
        <v>0</v>
      </c>
      <c r="N188" s="229">
        <v>2.2089800000000004</v>
      </c>
      <c r="O188" s="229">
        <f>ROUND(E188*N188,2)</f>
        <v>28.72</v>
      </c>
      <c r="P188" s="229">
        <v>0</v>
      </c>
      <c r="Q188" s="229">
        <f>ROUND(E188*P188,2)</f>
        <v>0</v>
      </c>
      <c r="R188" s="229"/>
      <c r="S188" s="229" t="s">
        <v>292</v>
      </c>
      <c r="T188" s="229" t="s">
        <v>277</v>
      </c>
      <c r="U188" s="229">
        <v>21.292000000000002</v>
      </c>
      <c r="V188" s="229">
        <f>ROUND(E188*U188,2)</f>
        <v>276.8</v>
      </c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183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46">
        <v>43</v>
      </c>
      <c r="B189" s="247" t="s">
        <v>1193</v>
      </c>
      <c r="C189" s="263" t="s">
        <v>1194</v>
      </c>
      <c r="D189" s="248" t="s">
        <v>356</v>
      </c>
      <c r="E189" s="249">
        <v>5</v>
      </c>
      <c r="F189" s="250"/>
      <c r="G189" s="251">
        <f>ROUND(E189*F189,2)</f>
        <v>0</v>
      </c>
      <c r="H189" s="230"/>
      <c r="I189" s="229">
        <f>ROUND(E189*H189,2)</f>
        <v>0</v>
      </c>
      <c r="J189" s="230"/>
      <c r="K189" s="229">
        <f>ROUND(E189*J189,2)</f>
        <v>0</v>
      </c>
      <c r="L189" s="229">
        <v>21</v>
      </c>
      <c r="M189" s="229">
        <f>G189*(1+L189/100)</f>
        <v>0</v>
      </c>
      <c r="N189" s="229">
        <v>3.9030000000000002E-2</v>
      </c>
      <c r="O189" s="229">
        <f>ROUND(E189*N189,2)</f>
        <v>0.2</v>
      </c>
      <c r="P189" s="229">
        <v>0</v>
      </c>
      <c r="Q189" s="229">
        <f>ROUND(E189*P189,2)</f>
        <v>0</v>
      </c>
      <c r="R189" s="229"/>
      <c r="S189" s="229" t="s">
        <v>292</v>
      </c>
      <c r="T189" s="229" t="s">
        <v>277</v>
      </c>
      <c r="U189" s="229">
        <v>0.81700000000000006</v>
      </c>
      <c r="V189" s="229">
        <f>ROUND(E189*U189,2)</f>
        <v>4.09</v>
      </c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183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4" t="s">
        <v>1453</v>
      </c>
      <c r="D190" s="231"/>
      <c r="E190" s="232">
        <v>5</v>
      </c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46">
        <v>44</v>
      </c>
      <c r="B191" s="247" t="s">
        <v>1196</v>
      </c>
      <c r="C191" s="263" t="s">
        <v>1197</v>
      </c>
      <c r="D191" s="248" t="s">
        <v>356</v>
      </c>
      <c r="E191" s="249">
        <v>4</v>
      </c>
      <c r="F191" s="250"/>
      <c r="G191" s="251">
        <f>ROUND(E191*F191,2)</f>
        <v>0</v>
      </c>
      <c r="H191" s="230"/>
      <c r="I191" s="229">
        <f>ROUND(E191*H191,2)</f>
        <v>0</v>
      </c>
      <c r="J191" s="230"/>
      <c r="K191" s="229">
        <f>ROUND(E191*J191,2)</f>
        <v>0</v>
      </c>
      <c r="L191" s="229">
        <v>21</v>
      </c>
      <c r="M191" s="229">
        <f>G191*(1+L191/100)</f>
        <v>0</v>
      </c>
      <c r="N191" s="229">
        <v>0</v>
      </c>
      <c r="O191" s="229">
        <f>ROUND(E191*N191,2)</f>
        <v>0</v>
      </c>
      <c r="P191" s="229">
        <v>0</v>
      </c>
      <c r="Q191" s="229">
        <f>ROUND(E191*P191,2)</f>
        <v>0</v>
      </c>
      <c r="R191" s="229"/>
      <c r="S191" s="229" t="s">
        <v>292</v>
      </c>
      <c r="T191" s="229" t="s">
        <v>277</v>
      </c>
      <c r="U191" s="229">
        <v>0.79</v>
      </c>
      <c r="V191" s="229">
        <f>ROUND(E191*U191,2)</f>
        <v>3.16</v>
      </c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183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27"/>
      <c r="B192" s="228"/>
      <c r="C192" s="264" t="s">
        <v>1418</v>
      </c>
      <c r="D192" s="231"/>
      <c r="E192" s="232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4" t="s">
        <v>1198</v>
      </c>
      <c r="D193" s="231"/>
      <c r="E193" s="232">
        <v>1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27"/>
      <c r="B194" s="228"/>
      <c r="C194" s="264" t="s">
        <v>1199</v>
      </c>
      <c r="D194" s="231"/>
      <c r="E194" s="232">
        <v>1</v>
      </c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27"/>
      <c r="B195" s="228"/>
      <c r="C195" s="264" t="s">
        <v>1454</v>
      </c>
      <c r="D195" s="231"/>
      <c r="E195" s="232">
        <v>1</v>
      </c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27"/>
      <c r="B196" s="228"/>
      <c r="C196" s="264" t="s">
        <v>1455</v>
      </c>
      <c r="D196" s="231"/>
      <c r="E196" s="232">
        <v>1</v>
      </c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46">
        <v>45</v>
      </c>
      <c r="B197" s="247" t="s">
        <v>1204</v>
      </c>
      <c r="C197" s="263" t="s">
        <v>1205</v>
      </c>
      <c r="D197" s="248" t="s">
        <v>356</v>
      </c>
      <c r="E197" s="249">
        <v>1</v>
      </c>
      <c r="F197" s="250"/>
      <c r="G197" s="251">
        <f>ROUND(E197*F197,2)</f>
        <v>0</v>
      </c>
      <c r="H197" s="230"/>
      <c r="I197" s="229">
        <f>ROUND(E197*H197,2)</f>
        <v>0</v>
      </c>
      <c r="J197" s="230"/>
      <c r="K197" s="229">
        <f>ROUND(E197*J197,2)</f>
        <v>0</v>
      </c>
      <c r="L197" s="229">
        <v>21</v>
      </c>
      <c r="M197" s="229">
        <f>G197*(1+L197/100)</f>
        <v>0</v>
      </c>
      <c r="N197" s="229">
        <v>0</v>
      </c>
      <c r="O197" s="229">
        <f>ROUND(E197*N197,2)</f>
        <v>0</v>
      </c>
      <c r="P197" s="229">
        <v>0</v>
      </c>
      <c r="Q197" s="229">
        <f>ROUND(E197*P197,2)</f>
        <v>0</v>
      </c>
      <c r="R197" s="229"/>
      <c r="S197" s="229" t="s">
        <v>292</v>
      </c>
      <c r="T197" s="229" t="s">
        <v>277</v>
      </c>
      <c r="U197" s="229">
        <v>0.9</v>
      </c>
      <c r="V197" s="229">
        <f>ROUND(E197*U197,2)</f>
        <v>0.9</v>
      </c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183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7"/>
      <c r="B198" s="228"/>
      <c r="C198" s="264" t="s">
        <v>1418</v>
      </c>
      <c r="D198" s="231"/>
      <c r="E198" s="232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7"/>
      <c r="B199" s="228"/>
      <c r="C199" s="264" t="s">
        <v>1456</v>
      </c>
      <c r="D199" s="231"/>
      <c r="E199" s="232">
        <v>1</v>
      </c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185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46">
        <v>46</v>
      </c>
      <c r="B200" s="247" t="s">
        <v>1207</v>
      </c>
      <c r="C200" s="263" t="s">
        <v>1208</v>
      </c>
      <c r="D200" s="248" t="s">
        <v>180</v>
      </c>
      <c r="E200" s="249">
        <v>59.34</v>
      </c>
      <c r="F200" s="250"/>
      <c r="G200" s="251">
        <f>ROUND(E200*F200,2)</f>
        <v>0</v>
      </c>
      <c r="H200" s="230"/>
      <c r="I200" s="229">
        <f>ROUND(E200*H200,2)</f>
        <v>0</v>
      </c>
      <c r="J200" s="230"/>
      <c r="K200" s="229">
        <f>ROUND(E200*J200,2)</f>
        <v>0</v>
      </c>
      <c r="L200" s="229">
        <v>21</v>
      </c>
      <c r="M200" s="229">
        <f>G200*(1+L200/100)</f>
        <v>0</v>
      </c>
      <c r="N200" s="229">
        <v>1.2960000000000001E-2</v>
      </c>
      <c r="O200" s="229">
        <f>ROUND(E200*N200,2)</f>
        <v>0.77</v>
      </c>
      <c r="P200" s="229">
        <v>0</v>
      </c>
      <c r="Q200" s="229">
        <f>ROUND(E200*P200,2)</f>
        <v>0</v>
      </c>
      <c r="R200" s="229"/>
      <c r="S200" s="229" t="s">
        <v>292</v>
      </c>
      <c r="T200" s="229" t="s">
        <v>277</v>
      </c>
      <c r="U200" s="229">
        <v>0.9</v>
      </c>
      <c r="V200" s="229">
        <f>ROUND(E200*U200,2)</f>
        <v>53.41</v>
      </c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/>
      <c r="B201" s="228"/>
      <c r="C201" s="264" t="s">
        <v>1457</v>
      </c>
      <c r="D201" s="231"/>
      <c r="E201" s="232">
        <v>37.35</v>
      </c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4" t="s">
        <v>1458</v>
      </c>
      <c r="D202" s="231"/>
      <c r="E202" s="232">
        <v>22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6">
        <v>47</v>
      </c>
      <c r="B203" s="247" t="s">
        <v>1213</v>
      </c>
      <c r="C203" s="263" t="s">
        <v>1214</v>
      </c>
      <c r="D203" s="248" t="s">
        <v>404</v>
      </c>
      <c r="E203" s="249">
        <v>1.9800000000000002E-2</v>
      </c>
      <c r="F203" s="250"/>
      <c r="G203" s="251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1.0059400000000001</v>
      </c>
      <c r="O203" s="229">
        <f>ROUND(E203*N203,2)</f>
        <v>0.02</v>
      </c>
      <c r="P203" s="229">
        <v>0</v>
      </c>
      <c r="Q203" s="229">
        <f>ROUND(E203*P203,2)</f>
        <v>0</v>
      </c>
      <c r="R203" s="229"/>
      <c r="S203" s="229" t="s">
        <v>292</v>
      </c>
      <c r="T203" s="229" t="s">
        <v>277</v>
      </c>
      <c r="U203" s="229">
        <v>14</v>
      </c>
      <c r="V203" s="229">
        <f>ROUND(E203*U203,2)</f>
        <v>0.28000000000000003</v>
      </c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183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4" t="s">
        <v>1459</v>
      </c>
      <c r="D204" s="231"/>
      <c r="E204" s="232">
        <v>0.02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3.75" outlineLevel="1" x14ac:dyDescent="0.2">
      <c r="A205" s="246">
        <v>48</v>
      </c>
      <c r="B205" s="247" t="s">
        <v>1217</v>
      </c>
      <c r="C205" s="263" t="s">
        <v>1218</v>
      </c>
      <c r="D205" s="248" t="s">
        <v>180</v>
      </c>
      <c r="E205" s="249">
        <v>5.0250000000000004</v>
      </c>
      <c r="F205" s="250"/>
      <c r="G205" s="251">
        <f>ROUND(E205*F205,2)</f>
        <v>0</v>
      </c>
      <c r="H205" s="230"/>
      <c r="I205" s="229">
        <f>ROUND(E205*H205,2)</f>
        <v>0</v>
      </c>
      <c r="J205" s="230"/>
      <c r="K205" s="229">
        <f>ROUND(E205*J205,2)</f>
        <v>0</v>
      </c>
      <c r="L205" s="229">
        <v>21</v>
      </c>
      <c r="M205" s="229">
        <f>G205*(1+L205/100)</f>
        <v>0</v>
      </c>
      <c r="N205" s="229">
        <v>0.10940000000000001</v>
      </c>
      <c r="O205" s="229">
        <f>ROUND(E205*N205,2)</f>
        <v>0.55000000000000004</v>
      </c>
      <c r="P205" s="229">
        <v>0</v>
      </c>
      <c r="Q205" s="229">
        <f>ROUND(E205*P205,2)</f>
        <v>0</v>
      </c>
      <c r="R205" s="229"/>
      <c r="S205" s="229" t="s">
        <v>292</v>
      </c>
      <c r="T205" s="229" t="s">
        <v>277</v>
      </c>
      <c r="U205" s="229">
        <v>1.8030000000000002</v>
      </c>
      <c r="V205" s="229">
        <f>ROUND(E205*U205,2)</f>
        <v>9.06</v>
      </c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183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4" t="s">
        <v>1418</v>
      </c>
      <c r="D206" s="231"/>
      <c r="E206" s="232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185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27"/>
      <c r="B207" s="228"/>
      <c r="C207" s="264" t="s">
        <v>1460</v>
      </c>
      <c r="D207" s="231"/>
      <c r="E207" s="232">
        <v>0.88</v>
      </c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185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7"/>
      <c r="B208" s="228"/>
      <c r="C208" s="264" t="s">
        <v>1461</v>
      </c>
      <c r="D208" s="231"/>
      <c r="E208" s="232">
        <v>4.1500000000000004</v>
      </c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185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33.75" outlineLevel="1" x14ac:dyDescent="0.2">
      <c r="A209" s="255">
        <v>49</v>
      </c>
      <c r="B209" s="256" t="s">
        <v>1224</v>
      </c>
      <c r="C209" s="271" t="s">
        <v>1225</v>
      </c>
      <c r="D209" s="257" t="s">
        <v>356</v>
      </c>
      <c r="E209" s="258">
        <v>19</v>
      </c>
      <c r="F209" s="259"/>
      <c r="G209" s="260">
        <f>ROUND(E209*F209,2)</f>
        <v>0</v>
      </c>
      <c r="H209" s="230"/>
      <c r="I209" s="229">
        <f>ROUND(E209*H209,2)</f>
        <v>0</v>
      </c>
      <c r="J209" s="230"/>
      <c r="K209" s="229">
        <f>ROUND(E209*J209,2)</f>
        <v>0</v>
      </c>
      <c r="L209" s="229">
        <v>21</v>
      </c>
      <c r="M209" s="229">
        <f>G209*(1+L209/100)</f>
        <v>0</v>
      </c>
      <c r="N209" s="229">
        <v>3.0596700000000001</v>
      </c>
      <c r="O209" s="229">
        <f>ROUND(E209*N209,2)</f>
        <v>58.13</v>
      </c>
      <c r="P209" s="229">
        <v>0</v>
      </c>
      <c r="Q209" s="229">
        <f>ROUND(E209*P209,2)</f>
        <v>0</v>
      </c>
      <c r="R209" s="229"/>
      <c r="S209" s="229" t="s">
        <v>292</v>
      </c>
      <c r="T209" s="229" t="s">
        <v>277</v>
      </c>
      <c r="U209" s="229">
        <v>5.024</v>
      </c>
      <c r="V209" s="229">
        <f>ROUND(E209*U209,2)</f>
        <v>95.46</v>
      </c>
      <c r="W209" s="229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183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46">
        <v>50</v>
      </c>
      <c r="B210" s="247" t="s">
        <v>1226</v>
      </c>
      <c r="C210" s="263" t="s">
        <v>1227</v>
      </c>
      <c r="D210" s="248" t="s">
        <v>356</v>
      </c>
      <c r="E210" s="249">
        <v>14</v>
      </c>
      <c r="F210" s="250"/>
      <c r="G210" s="251">
        <f>ROUND(E210*F210,2)</f>
        <v>0</v>
      </c>
      <c r="H210" s="230"/>
      <c r="I210" s="229">
        <f>ROUND(E210*H210,2)</f>
        <v>0</v>
      </c>
      <c r="J210" s="230"/>
      <c r="K210" s="229">
        <f>ROUND(E210*J210,2)</f>
        <v>0</v>
      </c>
      <c r="L210" s="229">
        <v>21</v>
      </c>
      <c r="M210" s="229">
        <f>G210*(1+L210/100)</f>
        <v>0</v>
      </c>
      <c r="N210" s="229">
        <v>7.0200000000000002E-3</v>
      </c>
      <c r="O210" s="229">
        <f>ROUND(E210*N210,2)</f>
        <v>0.1</v>
      </c>
      <c r="P210" s="229">
        <v>0</v>
      </c>
      <c r="Q210" s="229">
        <f>ROUND(E210*P210,2)</f>
        <v>0</v>
      </c>
      <c r="R210" s="229"/>
      <c r="S210" s="229" t="s">
        <v>292</v>
      </c>
      <c r="T210" s="229" t="s">
        <v>277</v>
      </c>
      <c r="U210" s="229">
        <v>1.3140000000000001</v>
      </c>
      <c r="V210" s="229">
        <f>ROUND(E210*U210,2)</f>
        <v>18.399999999999999</v>
      </c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183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7"/>
      <c r="B211" s="228"/>
      <c r="C211" s="264" t="s">
        <v>1462</v>
      </c>
      <c r="D211" s="231"/>
      <c r="E211" s="232">
        <v>13</v>
      </c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27"/>
      <c r="B212" s="228"/>
      <c r="C212" s="264" t="s">
        <v>1463</v>
      </c>
      <c r="D212" s="231"/>
      <c r="E212" s="232">
        <v>1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185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55">
        <v>51</v>
      </c>
      <c r="B213" s="256" t="s">
        <v>1230</v>
      </c>
      <c r="C213" s="271" t="s">
        <v>1231</v>
      </c>
      <c r="D213" s="257" t="s">
        <v>356</v>
      </c>
      <c r="E213" s="258">
        <v>19</v>
      </c>
      <c r="F213" s="259"/>
      <c r="G213" s="260">
        <f>ROUND(E213*F213,2)</f>
        <v>0</v>
      </c>
      <c r="H213" s="230"/>
      <c r="I213" s="229">
        <f>ROUND(E213*H213,2)</f>
        <v>0</v>
      </c>
      <c r="J213" s="230"/>
      <c r="K213" s="229">
        <f>ROUND(E213*J213,2)</f>
        <v>0</v>
      </c>
      <c r="L213" s="229">
        <v>21</v>
      </c>
      <c r="M213" s="229">
        <f>G213*(1+L213/100)</f>
        <v>0</v>
      </c>
      <c r="N213" s="229">
        <v>9.3600000000000003E-3</v>
      </c>
      <c r="O213" s="229">
        <f>ROUND(E213*N213,2)</f>
        <v>0.18</v>
      </c>
      <c r="P213" s="229">
        <v>0</v>
      </c>
      <c r="Q213" s="229">
        <f>ROUND(E213*P213,2)</f>
        <v>0</v>
      </c>
      <c r="R213" s="229"/>
      <c r="S213" s="229" t="s">
        <v>292</v>
      </c>
      <c r="T213" s="229" t="s">
        <v>277</v>
      </c>
      <c r="U213" s="229">
        <v>1.6890000000000001</v>
      </c>
      <c r="V213" s="229">
        <f>ROUND(E213*U213,2)</f>
        <v>32.090000000000003</v>
      </c>
      <c r="W213" s="229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183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46">
        <v>52</v>
      </c>
      <c r="B214" s="247" t="s">
        <v>1232</v>
      </c>
      <c r="C214" s="263" t="s">
        <v>1233</v>
      </c>
      <c r="D214" s="248" t="s">
        <v>356</v>
      </c>
      <c r="E214" s="249">
        <v>17</v>
      </c>
      <c r="F214" s="250"/>
      <c r="G214" s="251">
        <f>ROUND(E214*F214,2)</f>
        <v>0</v>
      </c>
      <c r="H214" s="230"/>
      <c r="I214" s="229">
        <f>ROUND(E214*H214,2)</f>
        <v>0</v>
      </c>
      <c r="J214" s="230"/>
      <c r="K214" s="229">
        <f>ROUND(E214*J214,2)</f>
        <v>0</v>
      </c>
      <c r="L214" s="229">
        <v>21</v>
      </c>
      <c r="M214" s="229">
        <f>G214*(1+L214/100)</f>
        <v>0</v>
      </c>
      <c r="N214" s="229">
        <v>1.5E-3</v>
      </c>
      <c r="O214" s="229">
        <f>ROUND(E214*N214,2)</f>
        <v>0.03</v>
      </c>
      <c r="P214" s="229">
        <v>0</v>
      </c>
      <c r="Q214" s="229">
        <f>ROUND(E214*P214,2)</f>
        <v>0</v>
      </c>
      <c r="R214" s="229"/>
      <c r="S214" s="229" t="s">
        <v>292</v>
      </c>
      <c r="T214" s="229" t="s">
        <v>277</v>
      </c>
      <c r="U214" s="229">
        <v>0.14000000000000001</v>
      </c>
      <c r="V214" s="229">
        <f>ROUND(E214*U214,2)</f>
        <v>2.38</v>
      </c>
      <c r="W214" s="229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27"/>
      <c r="B215" s="228"/>
      <c r="C215" s="264" t="s">
        <v>1464</v>
      </c>
      <c r="D215" s="231"/>
      <c r="E215" s="232">
        <v>17</v>
      </c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185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46">
        <v>53</v>
      </c>
      <c r="B216" s="247" t="s">
        <v>1236</v>
      </c>
      <c r="C216" s="263" t="s">
        <v>1237</v>
      </c>
      <c r="D216" s="248" t="s">
        <v>214</v>
      </c>
      <c r="E216" s="249">
        <v>226.19750000000002</v>
      </c>
      <c r="F216" s="250"/>
      <c r="G216" s="251">
        <f>ROUND(E216*F216,2)</f>
        <v>0</v>
      </c>
      <c r="H216" s="230"/>
      <c r="I216" s="229">
        <f>ROUND(E216*H216,2)</f>
        <v>0</v>
      </c>
      <c r="J216" s="230"/>
      <c r="K216" s="229">
        <f>ROUND(E216*J216,2)</f>
        <v>0</v>
      </c>
      <c r="L216" s="229">
        <v>21</v>
      </c>
      <c r="M216" s="229">
        <f>G216*(1+L216/100)</f>
        <v>0</v>
      </c>
      <c r="N216" s="229">
        <v>0</v>
      </c>
      <c r="O216" s="229">
        <f>ROUND(E216*N216,2)</f>
        <v>0</v>
      </c>
      <c r="P216" s="229">
        <v>0</v>
      </c>
      <c r="Q216" s="229">
        <f>ROUND(E216*P216,2)</f>
        <v>0</v>
      </c>
      <c r="R216" s="229"/>
      <c r="S216" s="229" t="s">
        <v>292</v>
      </c>
      <c r="T216" s="229" t="s">
        <v>277</v>
      </c>
      <c r="U216" s="229">
        <v>1.3030000000000002</v>
      </c>
      <c r="V216" s="229">
        <f>ROUND(E216*U216,2)</f>
        <v>294.74</v>
      </c>
      <c r="W216" s="229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183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27"/>
      <c r="B217" s="228"/>
      <c r="C217" s="264" t="s">
        <v>1465</v>
      </c>
      <c r="D217" s="231"/>
      <c r="E217" s="232">
        <v>54.52</v>
      </c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185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27"/>
      <c r="B218" s="228"/>
      <c r="C218" s="264" t="s">
        <v>1466</v>
      </c>
      <c r="D218" s="231"/>
      <c r="E218" s="232">
        <v>51.5075</v>
      </c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185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27"/>
      <c r="B219" s="228"/>
      <c r="C219" s="264" t="s">
        <v>1467</v>
      </c>
      <c r="D219" s="231"/>
      <c r="E219" s="232">
        <v>74.965000000000003</v>
      </c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185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7"/>
      <c r="B220" s="228"/>
      <c r="C220" s="264" t="s">
        <v>1468</v>
      </c>
      <c r="D220" s="231"/>
      <c r="E220" s="232">
        <v>38.555000000000007</v>
      </c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185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27"/>
      <c r="B221" s="228"/>
      <c r="C221" s="264" t="s">
        <v>1469</v>
      </c>
      <c r="D221" s="231"/>
      <c r="E221" s="232">
        <v>6.65</v>
      </c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185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46">
        <v>54</v>
      </c>
      <c r="B222" s="247" t="s">
        <v>1243</v>
      </c>
      <c r="C222" s="263" t="s">
        <v>1244</v>
      </c>
      <c r="D222" s="248" t="s">
        <v>214</v>
      </c>
      <c r="E222" s="249">
        <v>0.49750000000000005</v>
      </c>
      <c r="F222" s="250"/>
      <c r="G222" s="251">
        <f>ROUND(E222*F222,2)</f>
        <v>0</v>
      </c>
      <c r="H222" s="230"/>
      <c r="I222" s="229">
        <f>ROUND(E222*H222,2)</f>
        <v>0</v>
      </c>
      <c r="J222" s="230"/>
      <c r="K222" s="229">
        <f>ROUND(E222*J222,2)</f>
        <v>0</v>
      </c>
      <c r="L222" s="229">
        <v>21</v>
      </c>
      <c r="M222" s="229">
        <f>G222*(1+L222/100)</f>
        <v>0</v>
      </c>
      <c r="N222" s="229">
        <v>0</v>
      </c>
      <c r="O222" s="229">
        <f>ROUND(E222*N222,2)</f>
        <v>0</v>
      </c>
      <c r="P222" s="229">
        <v>0</v>
      </c>
      <c r="Q222" s="229">
        <f>ROUND(E222*P222,2)</f>
        <v>0</v>
      </c>
      <c r="R222" s="229"/>
      <c r="S222" s="229" t="s">
        <v>292</v>
      </c>
      <c r="T222" s="229" t="s">
        <v>277</v>
      </c>
      <c r="U222" s="229">
        <v>1.3030000000000002</v>
      </c>
      <c r="V222" s="229">
        <f>ROUND(E222*U222,2)</f>
        <v>0.65</v>
      </c>
      <c r="W222" s="229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183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27"/>
      <c r="B223" s="228"/>
      <c r="C223" s="264" t="s">
        <v>1418</v>
      </c>
      <c r="D223" s="231"/>
      <c r="E223" s="232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185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7"/>
      <c r="B224" s="228"/>
      <c r="C224" s="264" t="s">
        <v>1470</v>
      </c>
      <c r="D224" s="231"/>
      <c r="E224" s="232">
        <v>0.15625</v>
      </c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185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27"/>
      <c r="B225" s="228"/>
      <c r="C225" s="264" t="s">
        <v>1471</v>
      </c>
      <c r="D225" s="231"/>
      <c r="E225" s="232">
        <v>0.34125000000000005</v>
      </c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185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55">
        <v>55</v>
      </c>
      <c r="B226" s="256" t="s">
        <v>1249</v>
      </c>
      <c r="C226" s="271" t="s">
        <v>1472</v>
      </c>
      <c r="D226" s="257" t="s">
        <v>377</v>
      </c>
      <c r="E226" s="258">
        <v>1</v>
      </c>
      <c r="F226" s="259"/>
      <c r="G226" s="260">
        <f>ROUND(E226*F226,2)</f>
        <v>0</v>
      </c>
      <c r="H226" s="230"/>
      <c r="I226" s="229">
        <f>ROUND(E226*H226,2)</f>
        <v>0</v>
      </c>
      <c r="J226" s="230"/>
      <c r="K226" s="229">
        <f>ROUND(E226*J226,2)</f>
        <v>0</v>
      </c>
      <c r="L226" s="229">
        <v>21</v>
      </c>
      <c r="M226" s="229">
        <f>G226*(1+L226/100)</f>
        <v>0</v>
      </c>
      <c r="N226" s="229">
        <v>0</v>
      </c>
      <c r="O226" s="229">
        <f>ROUND(E226*N226,2)</f>
        <v>0</v>
      </c>
      <c r="P226" s="229">
        <v>0</v>
      </c>
      <c r="Q226" s="229">
        <f>ROUND(E226*P226,2)</f>
        <v>0</v>
      </c>
      <c r="R226" s="229"/>
      <c r="S226" s="229" t="s">
        <v>292</v>
      </c>
      <c r="T226" s="229" t="s">
        <v>277</v>
      </c>
      <c r="U226" s="229">
        <v>0</v>
      </c>
      <c r="V226" s="229">
        <f>ROUND(E226*U226,2)</f>
        <v>0</v>
      </c>
      <c r="W226" s="229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183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1" x14ac:dyDescent="0.2">
      <c r="A227" s="255">
        <v>56</v>
      </c>
      <c r="B227" s="256" t="s">
        <v>1251</v>
      </c>
      <c r="C227" s="271" t="s">
        <v>1473</v>
      </c>
      <c r="D227" s="257" t="s">
        <v>377</v>
      </c>
      <c r="E227" s="258">
        <v>2</v>
      </c>
      <c r="F227" s="259"/>
      <c r="G227" s="260">
        <f>ROUND(E227*F227,2)</f>
        <v>0</v>
      </c>
      <c r="H227" s="230"/>
      <c r="I227" s="229">
        <f>ROUND(E227*H227,2)</f>
        <v>0</v>
      </c>
      <c r="J227" s="230"/>
      <c r="K227" s="229">
        <f>ROUND(E227*J227,2)</f>
        <v>0</v>
      </c>
      <c r="L227" s="229">
        <v>21</v>
      </c>
      <c r="M227" s="229">
        <f>G227*(1+L227/100)</f>
        <v>0</v>
      </c>
      <c r="N227" s="229">
        <v>0</v>
      </c>
      <c r="O227" s="229">
        <f>ROUND(E227*N227,2)</f>
        <v>0</v>
      </c>
      <c r="P227" s="229">
        <v>0</v>
      </c>
      <c r="Q227" s="229">
        <f>ROUND(E227*P227,2)</f>
        <v>0</v>
      </c>
      <c r="R227" s="229"/>
      <c r="S227" s="229" t="s">
        <v>292</v>
      </c>
      <c r="T227" s="229" t="s">
        <v>277</v>
      </c>
      <c r="U227" s="229">
        <v>0</v>
      </c>
      <c r="V227" s="229">
        <f>ROUND(E227*U227,2)</f>
        <v>0</v>
      </c>
      <c r="W227" s="229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183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6">
        <v>57</v>
      </c>
      <c r="B228" s="247" t="s">
        <v>1255</v>
      </c>
      <c r="C228" s="263" t="s">
        <v>1256</v>
      </c>
      <c r="D228" s="248" t="s">
        <v>207</v>
      </c>
      <c r="E228" s="249">
        <v>4.5</v>
      </c>
      <c r="F228" s="250"/>
      <c r="G228" s="251">
        <f>ROUND(E228*F228,2)</f>
        <v>0</v>
      </c>
      <c r="H228" s="230"/>
      <c r="I228" s="229">
        <f>ROUND(E228*H228,2)</f>
        <v>0</v>
      </c>
      <c r="J228" s="230"/>
      <c r="K228" s="229">
        <f>ROUND(E228*J228,2)</f>
        <v>0</v>
      </c>
      <c r="L228" s="229">
        <v>21</v>
      </c>
      <c r="M228" s="229">
        <f>G228*(1+L228/100)</f>
        <v>0</v>
      </c>
      <c r="N228" s="229">
        <v>0.10407000000000001</v>
      </c>
      <c r="O228" s="229">
        <f>ROUND(E228*N228,2)</f>
        <v>0.47</v>
      </c>
      <c r="P228" s="229">
        <v>0</v>
      </c>
      <c r="Q228" s="229">
        <f>ROUND(E228*P228,2)</f>
        <v>0</v>
      </c>
      <c r="R228" s="229"/>
      <c r="S228" s="229" t="s">
        <v>292</v>
      </c>
      <c r="T228" s="229" t="s">
        <v>277</v>
      </c>
      <c r="U228" s="229">
        <v>1.2330000000000001</v>
      </c>
      <c r="V228" s="229">
        <f>ROUND(E228*U228,2)</f>
        <v>5.55</v>
      </c>
      <c r="W228" s="229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183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27"/>
      <c r="B229" s="228"/>
      <c r="C229" s="264" t="s">
        <v>1418</v>
      </c>
      <c r="D229" s="231"/>
      <c r="E229" s="232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185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27"/>
      <c r="B230" s="228"/>
      <c r="C230" s="264" t="s">
        <v>1259</v>
      </c>
      <c r="D230" s="231"/>
      <c r="E230" s="232">
        <v>1.25</v>
      </c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185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27"/>
      <c r="B231" s="228"/>
      <c r="C231" s="264" t="s">
        <v>1260</v>
      </c>
      <c r="D231" s="231"/>
      <c r="E231" s="232">
        <v>3.25</v>
      </c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185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33.75" outlineLevel="1" x14ac:dyDescent="0.2">
      <c r="A232" s="255">
        <v>58</v>
      </c>
      <c r="B232" s="256" t="s">
        <v>1261</v>
      </c>
      <c r="C232" s="271" t="s">
        <v>1474</v>
      </c>
      <c r="D232" s="257" t="s">
        <v>356</v>
      </c>
      <c r="E232" s="258">
        <v>1</v>
      </c>
      <c r="F232" s="259"/>
      <c r="G232" s="260">
        <f>ROUND(E232*F232,2)</f>
        <v>0</v>
      </c>
      <c r="H232" s="230"/>
      <c r="I232" s="229">
        <f>ROUND(E232*H232,2)</f>
        <v>0</v>
      </c>
      <c r="J232" s="230"/>
      <c r="K232" s="229">
        <f>ROUND(E232*J232,2)</f>
        <v>0</v>
      </c>
      <c r="L232" s="229">
        <v>21</v>
      </c>
      <c r="M232" s="229">
        <f>G232*(1+L232/100)</f>
        <v>0</v>
      </c>
      <c r="N232" s="229">
        <v>0.23522000000000001</v>
      </c>
      <c r="O232" s="229">
        <f>ROUND(E232*N232,2)</f>
        <v>0.24</v>
      </c>
      <c r="P232" s="229">
        <v>0</v>
      </c>
      <c r="Q232" s="229">
        <f>ROUND(E232*P232,2)</f>
        <v>0</v>
      </c>
      <c r="R232" s="229"/>
      <c r="S232" s="229" t="s">
        <v>292</v>
      </c>
      <c r="T232" s="229" t="s">
        <v>277</v>
      </c>
      <c r="U232" s="229">
        <v>2.9937500000000004</v>
      </c>
      <c r="V232" s="229">
        <f>ROUND(E232*U232,2)</f>
        <v>2.99</v>
      </c>
      <c r="W232" s="229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297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55">
        <v>59</v>
      </c>
      <c r="B233" s="256" t="s">
        <v>1263</v>
      </c>
      <c r="C233" s="271" t="s">
        <v>1475</v>
      </c>
      <c r="D233" s="257" t="s">
        <v>356</v>
      </c>
      <c r="E233" s="258">
        <v>14</v>
      </c>
      <c r="F233" s="259"/>
      <c r="G233" s="260">
        <f>ROUND(E233*F233,2)</f>
        <v>0</v>
      </c>
      <c r="H233" s="230"/>
      <c r="I233" s="229">
        <f>ROUND(E233*H233,2)</f>
        <v>0</v>
      </c>
      <c r="J233" s="230"/>
      <c r="K233" s="229">
        <f>ROUND(E233*J233,2)</f>
        <v>0</v>
      </c>
      <c r="L233" s="229">
        <v>21</v>
      </c>
      <c r="M233" s="229">
        <f>G233*(1+L233/100)</f>
        <v>0</v>
      </c>
      <c r="N233" s="229">
        <v>0.158</v>
      </c>
      <c r="O233" s="229">
        <f>ROUND(E233*N233,2)</f>
        <v>2.21</v>
      </c>
      <c r="P233" s="229">
        <v>0</v>
      </c>
      <c r="Q233" s="229">
        <f>ROUND(E233*P233,2)</f>
        <v>0</v>
      </c>
      <c r="R233" s="229"/>
      <c r="S233" s="229" t="s">
        <v>292</v>
      </c>
      <c r="T233" s="229" t="s">
        <v>277</v>
      </c>
      <c r="U233" s="229">
        <v>0</v>
      </c>
      <c r="V233" s="229">
        <f>ROUND(E233*U233,2)</f>
        <v>0</v>
      </c>
      <c r="W233" s="229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288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55">
        <v>60</v>
      </c>
      <c r="B234" s="256" t="s">
        <v>1266</v>
      </c>
      <c r="C234" s="271" t="s">
        <v>1267</v>
      </c>
      <c r="D234" s="257" t="s">
        <v>356</v>
      </c>
      <c r="E234" s="258">
        <v>19</v>
      </c>
      <c r="F234" s="259"/>
      <c r="G234" s="260">
        <f>ROUND(E234*F234,2)</f>
        <v>0</v>
      </c>
      <c r="H234" s="230"/>
      <c r="I234" s="229">
        <f>ROUND(E234*H234,2)</f>
        <v>0</v>
      </c>
      <c r="J234" s="230"/>
      <c r="K234" s="229">
        <f>ROUND(E234*J234,2)</f>
        <v>0</v>
      </c>
      <c r="L234" s="229">
        <v>21</v>
      </c>
      <c r="M234" s="229">
        <f>G234*(1+L234/100)</f>
        <v>0</v>
      </c>
      <c r="N234" s="229">
        <v>0.10800000000000001</v>
      </c>
      <c r="O234" s="229">
        <f>ROUND(E234*N234,2)</f>
        <v>2.0499999999999998</v>
      </c>
      <c r="P234" s="229">
        <v>0</v>
      </c>
      <c r="Q234" s="229">
        <f>ROUND(E234*P234,2)</f>
        <v>0</v>
      </c>
      <c r="R234" s="229"/>
      <c r="S234" s="229" t="s">
        <v>292</v>
      </c>
      <c r="T234" s="229" t="s">
        <v>277</v>
      </c>
      <c r="U234" s="229">
        <v>0</v>
      </c>
      <c r="V234" s="229">
        <f>ROUND(E234*U234,2)</f>
        <v>0</v>
      </c>
      <c r="W234" s="229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288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55">
        <v>61</v>
      </c>
      <c r="B235" s="256" t="s">
        <v>1268</v>
      </c>
      <c r="C235" s="271" t="s">
        <v>1476</v>
      </c>
      <c r="D235" s="257" t="s">
        <v>356</v>
      </c>
      <c r="E235" s="258">
        <v>1</v>
      </c>
      <c r="F235" s="259"/>
      <c r="G235" s="260">
        <f>ROUND(E235*F235,2)</f>
        <v>0</v>
      </c>
      <c r="H235" s="230"/>
      <c r="I235" s="229">
        <f>ROUND(E235*H235,2)</f>
        <v>0</v>
      </c>
      <c r="J235" s="230"/>
      <c r="K235" s="229">
        <f>ROUND(E235*J235,2)</f>
        <v>0</v>
      </c>
      <c r="L235" s="229">
        <v>21</v>
      </c>
      <c r="M235" s="229">
        <f>G235*(1+L235/100)</f>
        <v>0</v>
      </c>
      <c r="N235" s="229">
        <v>2.4E-2</v>
      </c>
      <c r="O235" s="229">
        <f>ROUND(E235*N235,2)</f>
        <v>0.02</v>
      </c>
      <c r="P235" s="229">
        <v>0</v>
      </c>
      <c r="Q235" s="229">
        <f>ROUND(E235*P235,2)</f>
        <v>0</v>
      </c>
      <c r="R235" s="229"/>
      <c r="S235" s="229" t="s">
        <v>292</v>
      </c>
      <c r="T235" s="229" t="s">
        <v>277</v>
      </c>
      <c r="U235" s="229">
        <v>0</v>
      </c>
      <c r="V235" s="229">
        <f>ROUND(E235*U235,2)</f>
        <v>0</v>
      </c>
      <c r="W235" s="229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288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55">
        <v>62</v>
      </c>
      <c r="B236" s="256" t="s">
        <v>1270</v>
      </c>
      <c r="C236" s="271" t="s">
        <v>1477</v>
      </c>
      <c r="D236" s="257" t="s">
        <v>356</v>
      </c>
      <c r="E236" s="258">
        <v>7</v>
      </c>
      <c r="F236" s="259"/>
      <c r="G236" s="260">
        <f>ROUND(E236*F236,2)</f>
        <v>0</v>
      </c>
      <c r="H236" s="230"/>
      <c r="I236" s="229">
        <f>ROUND(E236*H236,2)</f>
        <v>0</v>
      </c>
      <c r="J236" s="230"/>
      <c r="K236" s="229">
        <f>ROUND(E236*J236,2)</f>
        <v>0</v>
      </c>
      <c r="L236" s="229">
        <v>21</v>
      </c>
      <c r="M236" s="229">
        <f>G236*(1+L236/100)</f>
        <v>0</v>
      </c>
      <c r="N236" s="229">
        <v>3.9000000000000007E-2</v>
      </c>
      <c r="O236" s="229">
        <f>ROUND(E236*N236,2)</f>
        <v>0.27</v>
      </c>
      <c r="P236" s="229">
        <v>0</v>
      </c>
      <c r="Q236" s="229">
        <f>ROUND(E236*P236,2)</f>
        <v>0</v>
      </c>
      <c r="R236" s="229"/>
      <c r="S236" s="229" t="s">
        <v>292</v>
      </c>
      <c r="T236" s="229" t="s">
        <v>277</v>
      </c>
      <c r="U236" s="229">
        <v>0</v>
      </c>
      <c r="V236" s="229">
        <f>ROUND(E236*U236,2)</f>
        <v>0</v>
      </c>
      <c r="W236" s="229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288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46">
        <v>63</v>
      </c>
      <c r="B237" s="247" t="s">
        <v>1272</v>
      </c>
      <c r="C237" s="263" t="s">
        <v>1478</v>
      </c>
      <c r="D237" s="248" t="s">
        <v>356</v>
      </c>
      <c r="E237" s="249">
        <v>10</v>
      </c>
      <c r="F237" s="250"/>
      <c r="G237" s="251">
        <f>ROUND(E237*F237,2)</f>
        <v>0</v>
      </c>
      <c r="H237" s="230"/>
      <c r="I237" s="229">
        <f>ROUND(E237*H237,2)</f>
        <v>0</v>
      </c>
      <c r="J237" s="230"/>
      <c r="K237" s="229">
        <f>ROUND(E237*J237,2)</f>
        <v>0</v>
      </c>
      <c r="L237" s="229">
        <v>21</v>
      </c>
      <c r="M237" s="229">
        <f>G237*(1+L237/100)</f>
        <v>0</v>
      </c>
      <c r="N237" s="229">
        <v>5.1000000000000004E-2</v>
      </c>
      <c r="O237" s="229">
        <f>ROUND(E237*N237,2)</f>
        <v>0.51</v>
      </c>
      <c r="P237" s="229">
        <v>0</v>
      </c>
      <c r="Q237" s="229">
        <f>ROUND(E237*P237,2)</f>
        <v>0</v>
      </c>
      <c r="R237" s="229"/>
      <c r="S237" s="229" t="s">
        <v>292</v>
      </c>
      <c r="T237" s="229" t="s">
        <v>277</v>
      </c>
      <c r="U237" s="229">
        <v>0</v>
      </c>
      <c r="V237" s="229">
        <f>ROUND(E237*U237,2)</f>
        <v>0</v>
      </c>
      <c r="W237" s="229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288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27"/>
      <c r="B238" s="228"/>
      <c r="C238" s="264" t="s">
        <v>1479</v>
      </c>
      <c r="D238" s="231"/>
      <c r="E238" s="232">
        <v>9</v>
      </c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185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27"/>
      <c r="B239" s="228"/>
      <c r="C239" s="264" t="s">
        <v>1480</v>
      </c>
      <c r="D239" s="231"/>
      <c r="E239" s="232">
        <v>1</v>
      </c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185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55">
        <v>64</v>
      </c>
      <c r="B240" s="256" t="s">
        <v>1275</v>
      </c>
      <c r="C240" s="271" t="s">
        <v>1481</v>
      </c>
      <c r="D240" s="257" t="s">
        <v>356</v>
      </c>
      <c r="E240" s="258">
        <v>1</v>
      </c>
      <c r="F240" s="259"/>
      <c r="G240" s="260">
        <f>ROUND(E240*F240,2)</f>
        <v>0</v>
      </c>
      <c r="H240" s="230"/>
      <c r="I240" s="229">
        <f>ROUND(E240*H240,2)</f>
        <v>0</v>
      </c>
      <c r="J240" s="230"/>
      <c r="K240" s="229">
        <f>ROUND(E240*J240,2)</f>
        <v>0</v>
      </c>
      <c r="L240" s="229">
        <v>21</v>
      </c>
      <c r="M240" s="229">
        <f>G240*(1+L240/100)</f>
        <v>0</v>
      </c>
      <c r="N240" s="229">
        <v>0.08</v>
      </c>
      <c r="O240" s="229">
        <f>ROUND(E240*N240,2)</f>
        <v>0.08</v>
      </c>
      <c r="P240" s="229">
        <v>0</v>
      </c>
      <c r="Q240" s="229">
        <f>ROUND(E240*P240,2)</f>
        <v>0</v>
      </c>
      <c r="R240" s="229"/>
      <c r="S240" s="229" t="s">
        <v>292</v>
      </c>
      <c r="T240" s="229" t="s">
        <v>277</v>
      </c>
      <c r="U240" s="229">
        <v>0</v>
      </c>
      <c r="V240" s="229">
        <f>ROUND(E240*U240,2)</f>
        <v>0</v>
      </c>
      <c r="W240" s="229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288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46">
        <v>65</v>
      </c>
      <c r="B241" s="247" t="s">
        <v>1278</v>
      </c>
      <c r="C241" s="263" t="s">
        <v>1482</v>
      </c>
      <c r="D241" s="248" t="s">
        <v>356</v>
      </c>
      <c r="E241" s="249">
        <v>6</v>
      </c>
      <c r="F241" s="250"/>
      <c r="G241" s="251">
        <f>ROUND(E241*F241,2)</f>
        <v>0</v>
      </c>
      <c r="H241" s="230"/>
      <c r="I241" s="229">
        <f>ROUND(E241*H241,2)</f>
        <v>0</v>
      </c>
      <c r="J241" s="230"/>
      <c r="K241" s="229">
        <f>ROUND(E241*J241,2)</f>
        <v>0</v>
      </c>
      <c r="L241" s="229">
        <v>21</v>
      </c>
      <c r="M241" s="229">
        <f>G241*(1+L241/100)</f>
        <v>0</v>
      </c>
      <c r="N241" s="229">
        <v>6.8000000000000005E-2</v>
      </c>
      <c r="O241" s="229">
        <f>ROUND(E241*N241,2)</f>
        <v>0.41</v>
      </c>
      <c r="P241" s="229">
        <v>0</v>
      </c>
      <c r="Q241" s="229">
        <f>ROUND(E241*P241,2)</f>
        <v>0</v>
      </c>
      <c r="R241" s="229"/>
      <c r="S241" s="229" t="s">
        <v>292</v>
      </c>
      <c r="T241" s="229" t="s">
        <v>277</v>
      </c>
      <c r="U241" s="229">
        <v>0</v>
      </c>
      <c r="V241" s="229">
        <f>ROUND(E241*U241,2)</f>
        <v>0</v>
      </c>
      <c r="W241" s="229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288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27"/>
      <c r="B242" s="228"/>
      <c r="C242" s="264" t="s">
        <v>1483</v>
      </c>
      <c r="D242" s="231"/>
      <c r="E242" s="232">
        <v>5</v>
      </c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185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27"/>
      <c r="B243" s="228"/>
      <c r="C243" s="264" t="s">
        <v>1480</v>
      </c>
      <c r="D243" s="231"/>
      <c r="E243" s="232">
        <v>1</v>
      </c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185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33.75" outlineLevel="1" x14ac:dyDescent="0.2">
      <c r="A244" s="246">
        <v>66</v>
      </c>
      <c r="B244" s="247" t="s">
        <v>1282</v>
      </c>
      <c r="C244" s="263" t="s">
        <v>1484</v>
      </c>
      <c r="D244" s="248" t="s">
        <v>356</v>
      </c>
      <c r="E244" s="249">
        <v>14</v>
      </c>
      <c r="F244" s="250"/>
      <c r="G244" s="251">
        <f>ROUND(E244*F244,2)</f>
        <v>0</v>
      </c>
      <c r="H244" s="230"/>
      <c r="I244" s="229">
        <f>ROUND(E244*H244,2)</f>
        <v>0</v>
      </c>
      <c r="J244" s="230"/>
      <c r="K244" s="229">
        <f>ROUND(E244*J244,2)</f>
        <v>0</v>
      </c>
      <c r="L244" s="229">
        <v>21</v>
      </c>
      <c r="M244" s="229">
        <f>G244*(1+L244/100)</f>
        <v>0</v>
      </c>
      <c r="N244" s="229">
        <v>0.58500000000000008</v>
      </c>
      <c r="O244" s="229">
        <f>ROUND(E244*N244,2)</f>
        <v>8.19</v>
      </c>
      <c r="P244" s="229">
        <v>0</v>
      </c>
      <c r="Q244" s="229">
        <f>ROUND(E244*P244,2)</f>
        <v>0</v>
      </c>
      <c r="R244" s="229"/>
      <c r="S244" s="229" t="s">
        <v>292</v>
      </c>
      <c r="T244" s="229" t="s">
        <v>277</v>
      </c>
      <c r="U244" s="229">
        <v>0</v>
      </c>
      <c r="V244" s="229">
        <f>ROUND(E244*U244,2)</f>
        <v>0</v>
      </c>
      <c r="W244" s="229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288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27"/>
      <c r="B245" s="228"/>
      <c r="C245" s="264" t="s">
        <v>1462</v>
      </c>
      <c r="D245" s="231"/>
      <c r="E245" s="232">
        <v>13</v>
      </c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185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27"/>
      <c r="B246" s="228"/>
      <c r="C246" s="264" t="s">
        <v>1480</v>
      </c>
      <c r="D246" s="231"/>
      <c r="E246" s="232">
        <v>1</v>
      </c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185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33.75" outlineLevel="1" x14ac:dyDescent="0.2">
      <c r="A247" s="246">
        <v>67</v>
      </c>
      <c r="B247" s="247" t="s">
        <v>1288</v>
      </c>
      <c r="C247" s="263" t="s">
        <v>1485</v>
      </c>
      <c r="D247" s="248" t="s">
        <v>356</v>
      </c>
      <c r="E247" s="249">
        <v>4</v>
      </c>
      <c r="F247" s="250"/>
      <c r="G247" s="251">
        <f>ROUND(E247*F247,2)</f>
        <v>0</v>
      </c>
      <c r="H247" s="230"/>
      <c r="I247" s="229">
        <f>ROUND(E247*H247,2)</f>
        <v>0</v>
      </c>
      <c r="J247" s="230"/>
      <c r="K247" s="229">
        <f>ROUND(E247*J247,2)</f>
        <v>0</v>
      </c>
      <c r="L247" s="229">
        <v>21</v>
      </c>
      <c r="M247" s="229">
        <f>G247*(1+L247/100)</f>
        <v>0</v>
      </c>
      <c r="N247" s="229">
        <v>0.25</v>
      </c>
      <c r="O247" s="229">
        <f>ROUND(E247*N247,2)</f>
        <v>1</v>
      </c>
      <c r="P247" s="229">
        <v>0</v>
      </c>
      <c r="Q247" s="229">
        <f>ROUND(E247*P247,2)</f>
        <v>0</v>
      </c>
      <c r="R247" s="229"/>
      <c r="S247" s="229" t="s">
        <v>292</v>
      </c>
      <c r="T247" s="229" t="s">
        <v>277</v>
      </c>
      <c r="U247" s="229">
        <v>0</v>
      </c>
      <c r="V247" s="229">
        <f>ROUND(E247*U247,2)</f>
        <v>0</v>
      </c>
      <c r="W247" s="229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288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27"/>
      <c r="B248" s="228"/>
      <c r="C248" s="264" t="s">
        <v>1486</v>
      </c>
      <c r="D248" s="231"/>
      <c r="E248" s="232">
        <v>3</v>
      </c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185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7"/>
      <c r="B249" s="228"/>
      <c r="C249" s="264" t="s">
        <v>1480</v>
      </c>
      <c r="D249" s="231"/>
      <c r="E249" s="232">
        <v>1</v>
      </c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185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33.75" outlineLevel="1" x14ac:dyDescent="0.2">
      <c r="A250" s="246">
        <v>68</v>
      </c>
      <c r="B250" s="247" t="s">
        <v>1290</v>
      </c>
      <c r="C250" s="263" t="s">
        <v>1487</v>
      </c>
      <c r="D250" s="248" t="s">
        <v>356</v>
      </c>
      <c r="E250" s="249">
        <v>12</v>
      </c>
      <c r="F250" s="250"/>
      <c r="G250" s="251">
        <f>ROUND(E250*F250,2)</f>
        <v>0</v>
      </c>
      <c r="H250" s="230"/>
      <c r="I250" s="229">
        <f>ROUND(E250*H250,2)</f>
        <v>0</v>
      </c>
      <c r="J250" s="230"/>
      <c r="K250" s="229">
        <f>ROUND(E250*J250,2)</f>
        <v>0</v>
      </c>
      <c r="L250" s="229">
        <v>21</v>
      </c>
      <c r="M250" s="229">
        <f>G250*(1+L250/100)</f>
        <v>0</v>
      </c>
      <c r="N250" s="229">
        <v>0.5</v>
      </c>
      <c r="O250" s="229">
        <f>ROUND(E250*N250,2)</f>
        <v>6</v>
      </c>
      <c r="P250" s="229">
        <v>0</v>
      </c>
      <c r="Q250" s="229">
        <f>ROUND(E250*P250,2)</f>
        <v>0</v>
      </c>
      <c r="R250" s="229"/>
      <c r="S250" s="229" t="s">
        <v>292</v>
      </c>
      <c r="T250" s="229" t="s">
        <v>277</v>
      </c>
      <c r="U250" s="229">
        <v>0</v>
      </c>
      <c r="V250" s="229">
        <f>ROUND(E250*U250,2)</f>
        <v>0</v>
      </c>
      <c r="W250" s="229"/>
      <c r="X250" s="21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288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27"/>
      <c r="B251" s="228"/>
      <c r="C251" s="264" t="s">
        <v>1284</v>
      </c>
      <c r="D251" s="231"/>
      <c r="E251" s="232">
        <v>11</v>
      </c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185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27"/>
      <c r="B252" s="228"/>
      <c r="C252" s="264" t="s">
        <v>1480</v>
      </c>
      <c r="D252" s="231"/>
      <c r="E252" s="232">
        <v>1</v>
      </c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1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185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33.75" outlineLevel="1" x14ac:dyDescent="0.2">
      <c r="A253" s="255">
        <v>69</v>
      </c>
      <c r="B253" s="256" t="s">
        <v>1293</v>
      </c>
      <c r="C253" s="271" t="s">
        <v>1488</v>
      </c>
      <c r="D253" s="257" t="s">
        <v>356</v>
      </c>
      <c r="E253" s="258">
        <v>6</v>
      </c>
      <c r="F253" s="259"/>
      <c r="G253" s="260">
        <f>ROUND(E253*F253,2)</f>
        <v>0</v>
      </c>
      <c r="H253" s="230"/>
      <c r="I253" s="229">
        <f>ROUND(E253*H253,2)</f>
        <v>0</v>
      </c>
      <c r="J253" s="230"/>
      <c r="K253" s="229">
        <f>ROUND(E253*J253,2)</f>
        <v>0</v>
      </c>
      <c r="L253" s="229">
        <v>21</v>
      </c>
      <c r="M253" s="229">
        <f>G253*(1+L253/100)</f>
        <v>0</v>
      </c>
      <c r="N253" s="229">
        <v>1</v>
      </c>
      <c r="O253" s="229">
        <f>ROUND(E253*N253,2)</f>
        <v>6</v>
      </c>
      <c r="P253" s="229">
        <v>0</v>
      </c>
      <c r="Q253" s="229">
        <f>ROUND(E253*P253,2)</f>
        <v>0</v>
      </c>
      <c r="R253" s="229"/>
      <c r="S253" s="229" t="s">
        <v>292</v>
      </c>
      <c r="T253" s="229" t="s">
        <v>277</v>
      </c>
      <c r="U253" s="229">
        <v>0</v>
      </c>
      <c r="V253" s="229">
        <f>ROUND(E253*U253,2)</f>
        <v>0</v>
      </c>
      <c r="W253" s="229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288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33.75" outlineLevel="1" x14ac:dyDescent="0.2">
      <c r="A254" s="255">
        <v>70</v>
      </c>
      <c r="B254" s="256" t="s">
        <v>1295</v>
      </c>
      <c r="C254" s="271" t="s">
        <v>1489</v>
      </c>
      <c r="D254" s="257" t="s">
        <v>356</v>
      </c>
      <c r="E254" s="258">
        <v>12</v>
      </c>
      <c r="F254" s="259"/>
      <c r="G254" s="260">
        <f>ROUND(E254*F254,2)</f>
        <v>0</v>
      </c>
      <c r="H254" s="230"/>
      <c r="I254" s="229">
        <f>ROUND(E254*H254,2)</f>
        <v>0</v>
      </c>
      <c r="J254" s="230"/>
      <c r="K254" s="229">
        <f>ROUND(E254*J254,2)</f>
        <v>0</v>
      </c>
      <c r="L254" s="229">
        <v>21</v>
      </c>
      <c r="M254" s="229">
        <f>G254*(1+L254/100)</f>
        <v>0</v>
      </c>
      <c r="N254" s="229">
        <v>1.6</v>
      </c>
      <c r="O254" s="229">
        <f>ROUND(E254*N254,2)</f>
        <v>19.2</v>
      </c>
      <c r="P254" s="229">
        <v>0</v>
      </c>
      <c r="Q254" s="229">
        <f>ROUND(E254*P254,2)</f>
        <v>0</v>
      </c>
      <c r="R254" s="229"/>
      <c r="S254" s="229" t="s">
        <v>292</v>
      </c>
      <c r="T254" s="229" t="s">
        <v>277</v>
      </c>
      <c r="U254" s="229">
        <v>0</v>
      </c>
      <c r="V254" s="229">
        <f>ROUND(E254*U254,2)</f>
        <v>0</v>
      </c>
      <c r="W254" s="229"/>
      <c r="X254" s="21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288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33.75" outlineLevel="1" x14ac:dyDescent="0.2">
      <c r="A255" s="255">
        <v>71</v>
      </c>
      <c r="B255" s="256" t="s">
        <v>1490</v>
      </c>
      <c r="C255" s="271" t="s">
        <v>1491</v>
      </c>
      <c r="D255" s="257" t="s">
        <v>356</v>
      </c>
      <c r="E255" s="258">
        <v>1</v>
      </c>
      <c r="F255" s="259"/>
      <c r="G255" s="260">
        <f>ROUND(E255*F255,2)</f>
        <v>0</v>
      </c>
      <c r="H255" s="230"/>
      <c r="I255" s="229">
        <f>ROUND(E255*H255,2)</f>
        <v>0</v>
      </c>
      <c r="J255" s="230"/>
      <c r="K255" s="229">
        <f>ROUND(E255*J255,2)</f>
        <v>0</v>
      </c>
      <c r="L255" s="229">
        <v>21</v>
      </c>
      <c r="M255" s="229">
        <f>G255*(1+L255/100)</f>
        <v>0</v>
      </c>
      <c r="N255" s="229">
        <v>2.1</v>
      </c>
      <c r="O255" s="229">
        <f>ROUND(E255*N255,2)</f>
        <v>2.1</v>
      </c>
      <c r="P255" s="229">
        <v>0</v>
      </c>
      <c r="Q255" s="229">
        <f>ROUND(E255*P255,2)</f>
        <v>0</v>
      </c>
      <c r="R255" s="229"/>
      <c r="S255" s="229" t="s">
        <v>292</v>
      </c>
      <c r="T255" s="229" t="s">
        <v>277</v>
      </c>
      <c r="U255" s="229">
        <v>0</v>
      </c>
      <c r="V255" s="229">
        <f>ROUND(E255*U255,2)</f>
        <v>0</v>
      </c>
      <c r="W255" s="229"/>
      <c r="X255" s="21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288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55">
        <v>72</v>
      </c>
      <c r="B256" s="256" t="s">
        <v>1297</v>
      </c>
      <c r="C256" s="271" t="s">
        <v>1492</v>
      </c>
      <c r="D256" s="257" t="s">
        <v>356</v>
      </c>
      <c r="E256" s="258">
        <v>35</v>
      </c>
      <c r="F256" s="259"/>
      <c r="G256" s="260">
        <f>ROUND(E256*F256,2)</f>
        <v>0</v>
      </c>
      <c r="H256" s="230"/>
      <c r="I256" s="229">
        <f>ROUND(E256*H256,2)</f>
        <v>0</v>
      </c>
      <c r="J256" s="230"/>
      <c r="K256" s="229">
        <f>ROUND(E256*J256,2)</f>
        <v>0</v>
      </c>
      <c r="L256" s="229">
        <v>21</v>
      </c>
      <c r="M256" s="229">
        <f>G256*(1+L256/100)</f>
        <v>0</v>
      </c>
      <c r="N256" s="229">
        <v>2E-3</v>
      </c>
      <c r="O256" s="229">
        <f>ROUND(E256*N256,2)</f>
        <v>7.0000000000000007E-2</v>
      </c>
      <c r="P256" s="229">
        <v>0</v>
      </c>
      <c r="Q256" s="229">
        <f>ROUND(E256*P256,2)</f>
        <v>0</v>
      </c>
      <c r="R256" s="229"/>
      <c r="S256" s="229" t="s">
        <v>292</v>
      </c>
      <c r="T256" s="229" t="s">
        <v>277</v>
      </c>
      <c r="U256" s="229">
        <v>0</v>
      </c>
      <c r="V256" s="229">
        <f>ROUND(E256*U256,2)</f>
        <v>0</v>
      </c>
      <c r="W256" s="229"/>
      <c r="X256" s="21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288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55">
        <v>73</v>
      </c>
      <c r="B257" s="256" t="s">
        <v>1299</v>
      </c>
      <c r="C257" s="271" t="s">
        <v>1493</v>
      </c>
      <c r="D257" s="257" t="s">
        <v>356</v>
      </c>
      <c r="E257" s="258">
        <v>5</v>
      </c>
      <c r="F257" s="259"/>
      <c r="G257" s="260">
        <f>ROUND(E257*F257,2)</f>
        <v>0</v>
      </c>
      <c r="H257" s="230"/>
      <c r="I257" s="229">
        <f>ROUND(E257*H257,2)</f>
        <v>0</v>
      </c>
      <c r="J257" s="230"/>
      <c r="K257" s="229">
        <f>ROUND(E257*J257,2)</f>
        <v>0</v>
      </c>
      <c r="L257" s="229">
        <v>21</v>
      </c>
      <c r="M257" s="229">
        <f>G257*(1+L257/100)</f>
        <v>0</v>
      </c>
      <c r="N257" s="229">
        <v>7.3000000000000009E-2</v>
      </c>
      <c r="O257" s="229">
        <f>ROUND(E257*N257,2)</f>
        <v>0.37</v>
      </c>
      <c r="P257" s="229">
        <v>0</v>
      </c>
      <c r="Q257" s="229">
        <f>ROUND(E257*P257,2)</f>
        <v>0</v>
      </c>
      <c r="R257" s="229"/>
      <c r="S257" s="229" t="s">
        <v>292</v>
      </c>
      <c r="T257" s="229" t="s">
        <v>277</v>
      </c>
      <c r="U257" s="229">
        <v>0</v>
      </c>
      <c r="V257" s="229">
        <f>ROUND(E257*U257,2)</f>
        <v>0</v>
      </c>
      <c r="W257" s="229"/>
      <c r="X257" s="21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288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55">
        <v>74</v>
      </c>
      <c r="B258" s="256" t="s">
        <v>1301</v>
      </c>
      <c r="C258" s="271" t="s">
        <v>1302</v>
      </c>
      <c r="D258" s="257" t="s">
        <v>356</v>
      </c>
      <c r="E258" s="258">
        <v>19</v>
      </c>
      <c r="F258" s="259"/>
      <c r="G258" s="260">
        <f>ROUND(E258*F258,2)</f>
        <v>0</v>
      </c>
      <c r="H258" s="230"/>
      <c r="I258" s="229">
        <f>ROUND(E258*H258,2)</f>
        <v>0</v>
      </c>
      <c r="J258" s="230"/>
      <c r="K258" s="229">
        <f>ROUND(E258*J258,2)</f>
        <v>0</v>
      </c>
      <c r="L258" s="229">
        <v>21</v>
      </c>
      <c r="M258" s="229">
        <f>G258*(1+L258/100)</f>
        <v>0</v>
      </c>
      <c r="N258" s="229">
        <v>0.01</v>
      </c>
      <c r="O258" s="229">
        <f>ROUND(E258*N258,2)</f>
        <v>0.19</v>
      </c>
      <c r="P258" s="229">
        <v>0</v>
      </c>
      <c r="Q258" s="229">
        <f>ROUND(E258*P258,2)</f>
        <v>0</v>
      </c>
      <c r="R258" s="229"/>
      <c r="S258" s="229" t="s">
        <v>292</v>
      </c>
      <c r="T258" s="229" t="s">
        <v>277</v>
      </c>
      <c r="U258" s="229">
        <v>0</v>
      </c>
      <c r="V258" s="229">
        <f>ROUND(E258*U258,2)</f>
        <v>0</v>
      </c>
      <c r="W258" s="229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288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55">
        <v>75</v>
      </c>
      <c r="B259" s="256" t="s">
        <v>1303</v>
      </c>
      <c r="C259" s="271" t="s">
        <v>1494</v>
      </c>
      <c r="D259" s="257" t="s">
        <v>356</v>
      </c>
      <c r="E259" s="258">
        <v>19</v>
      </c>
      <c r="F259" s="259"/>
      <c r="G259" s="260">
        <f>ROUND(E259*F259,2)</f>
        <v>0</v>
      </c>
      <c r="H259" s="230"/>
      <c r="I259" s="229">
        <f>ROUND(E259*H259,2)</f>
        <v>0</v>
      </c>
      <c r="J259" s="230"/>
      <c r="K259" s="229">
        <f>ROUND(E259*J259,2)</f>
        <v>0</v>
      </c>
      <c r="L259" s="229">
        <v>21</v>
      </c>
      <c r="M259" s="229">
        <f>G259*(1+L259/100)</f>
        <v>0</v>
      </c>
      <c r="N259" s="229">
        <v>0.01</v>
      </c>
      <c r="O259" s="229">
        <f>ROUND(E259*N259,2)</f>
        <v>0.19</v>
      </c>
      <c r="P259" s="229">
        <v>0</v>
      </c>
      <c r="Q259" s="229">
        <f>ROUND(E259*P259,2)</f>
        <v>0</v>
      </c>
      <c r="R259" s="229"/>
      <c r="S259" s="229" t="s">
        <v>292</v>
      </c>
      <c r="T259" s="229" t="s">
        <v>277</v>
      </c>
      <c r="U259" s="229">
        <v>0</v>
      </c>
      <c r="V259" s="229">
        <f>ROUND(E259*U259,2)</f>
        <v>0</v>
      </c>
      <c r="W259" s="229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288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55">
        <v>76</v>
      </c>
      <c r="B260" s="256" t="s">
        <v>1305</v>
      </c>
      <c r="C260" s="271" t="s">
        <v>1306</v>
      </c>
      <c r="D260" s="257" t="s">
        <v>356</v>
      </c>
      <c r="E260" s="258">
        <v>3</v>
      </c>
      <c r="F260" s="259"/>
      <c r="G260" s="260">
        <f>ROUND(E260*F260,2)</f>
        <v>0</v>
      </c>
      <c r="H260" s="230"/>
      <c r="I260" s="229">
        <f>ROUND(E260*H260,2)</f>
        <v>0</v>
      </c>
      <c r="J260" s="230"/>
      <c r="K260" s="229">
        <f>ROUND(E260*J260,2)</f>
        <v>0</v>
      </c>
      <c r="L260" s="229">
        <v>21</v>
      </c>
      <c r="M260" s="229">
        <f>G260*(1+L260/100)</f>
        <v>0</v>
      </c>
      <c r="N260" s="229">
        <v>1.5000000000000001E-2</v>
      </c>
      <c r="O260" s="229">
        <f>ROUND(E260*N260,2)</f>
        <v>0.05</v>
      </c>
      <c r="P260" s="229">
        <v>0</v>
      </c>
      <c r="Q260" s="229">
        <f>ROUND(E260*P260,2)</f>
        <v>0</v>
      </c>
      <c r="R260" s="229"/>
      <c r="S260" s="229" t="s">
        <v>292</v>
      </c>
      <c r="T260" s="229" t="s">
        <v>277</v>
      </c>
      <c r="U260" s="229">
        <v>0</v>
      </c>
      <c r="V260" s="229">
        <f>ROUND(E260*U260,2)</f>
        <v>0</v>
      </c>
      <c r="W260" s="229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288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2.5" outlineLevel="1" x14ac:dyDescent="0.2">
      <c r="A261" s="246">
        <v>77</v>
      </c>
      <c r="B261" s="247" t="s">
        <v>1307</v>
      </c>
      <c r="C261" s="263" t="s">
        <v>1495</v>
      </c>
      <c r="D261" s="248" t="s">
        <v>207</v>
      </c>
      <c r="E261" s="249">
        <v>116.82650000000001</v>
      </c>
      <c r="F261" s="250"/>
      <c r="G261" s="251">
        <f>ROUND(E261*F261,2)</f>
        <v>0</v>
      </c>
      <c r="H261" s="230"/>
      <c r="I261" s="229">
        <f>ROUND(E261*H261,2)</f>
        <v>0</v>
      </c>
      <c r="J261" s="230"/>
      <c r="K261" s="229">
        <f>ROUND(E261*J261,2)</f>
        <v>0</v>
      </c>
      <c r="L261" s="229">
        <v>21</v>
      </c>
      <c r="M261" s="229">
        <f>G261*(1+L261/100)</f>
        <v>0</v>
      </c>
      <c r="N261" s="229">
        <v>2.4E-2</v>
      </c>
      <c r="O261" s="229">
        <f>ROUND(E261*N261,2)</f>
        <v>2.8</v>
      </c>
      <c r="P261" s="229">
        <v>0</v>
      </c>
      <c r="Q261" s="229">
        <f>ROUND(E261*P261,2)</f>
        <v>0</v>
      </c>
      <c r="R261" s="229"/>
      <c r="S261" s="229" t="s">
        <v>292</v>
      </c>
      <c r="T261" s="229" t="s">
        <v>277</v>
      </c>
      <c r="U261" s="229">
        <v>0</v>
      </c>
      <c r="V261" s="229">
        <f>ROUND(E261*U261,2)</f>
        <v>0</v>
      </c>
      <c r="W261" s="229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288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7"/>
      <c r="B262" s="228"/>
      <c r="C262" s="264" t="s">
        <v>1496</v>
      </c>
      <c r="D262" s="231"/>
      <c r="E262" s="232">
        <v>116.83000000000001</v>
      </c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185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1" x14ac:dyDescent="0.2">
      <c r="A263" s="246">
        <v>78</v>
      </c>
      <c r="B263" s="247" t="s">
        <v>1310</v>
      </c>
      <c r="C263" s="263" t="s">
        <v>1497</v>
      </c>
      <c r="D263" s="248" t="s">
        <v>207</v>
      </c>
      <c r="E263" s="249">
        <v>21.518000000000001</v>
      </c>
      <c r="F263" s="250"/>
      <c r="G263" s="251">
        <f>ROUND(E263*F263,2)</f>
        <v>0</v>
      </c>
      <c r="H263" s="230"/>
      <c r="I263" s="229">
        <f>ROUND(E263*H263,2)</f>
        <v>0</v>
      </c>
      <c r="J263" s="230"/>
      <c r="K263" s="229">
        <f>ROUND(E263*J263,2)</f>
        <v>0</v>
      </c>
      <c r="L263" s="229">
        <v>21</v>
      </c>
      <c r="M263" s="229">
        <f>G263*(1+L263/100)</f>
        <v>0</v>
      </c>
      <c r="N263" s="229">
        <v>3.8000000000000006E-2</v>
      </c>
      <c r="O263" s="229">
        <f>ROUND(E263*N263,2)</f>
        <v>0.82</v>
      </c>
      <c r="P263" s="229">
        <v>0</v>
      </c>
      <c r="Q263" s="229">
        <f>ROUND(E263*P263,2)</f>
        <v>0</v>
      </c>
      <c r="R263" s="229"/>
      <c r="S263" s="229" t="s">
        <v>292</v>
      </c>
      <c r="T263" s="229" t="s">
        <v>277</v>
      </c>
      <c r="U263" s="229">
        <v>0</v>
      </c>
      <c r="V263" s="229">
        <f>ROUND(E263*U263,2)</f>
        <v>0</v>
      </c>
      <c r="W263" s="229"/>
      <c r="X263" s="21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288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27"/>
      <c r="B264" s="228"/>
      <c r="C264" s="264" t="s">
        <v>1498</v>
      </c>
      <c r="D264" s="231"/>
      <c r="E264" s="232">
        <v>21.520000000000003</v>
      </c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185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46">
        <v>79</v>
      </c>
      <c r="B265" s="247" t="s">
        <v>1313</v>
      </c>
      <c r="C265" s="263" t="s">
        <v>1499</v>
      </c>
      <c r="D265" s="248" t="s">
        <v>207</v>
      </c>
      <c r="E265" s="249">
        <v>304.55075000000005</v>
      </c>
      <c r="F265" s="250"/>
      <c r="G265" s="251">
        <f>ROUND(E265*F265,2)</f>
        <v>0</v>
      </c>
      <c r="H265" s="230"/>
      <c r="I265" s="229">
        <f>ROUND(E265*H265,2)</f>
        <v>0</v>
      </c>
      <c r="J265" s="230"/>
      <c r="K265" s="229">
        <f>ROUND(E265*J265,2)</f>
        <v>0</v>
      </c>
      <c r="L265" s="229">
        <v>21</v>
      </c>
      <c r="M265" s="229">
        <f>G265*(1+L265/100)</f>
        <v>0</v>
      </c>
      <c r="N265" s="229">
        <v>7.2000000000000008E-2</v>
      </c>
      <c r="O265" s="229">
        <f>ROUND(E265*N265,2)</f>
        <v>21.93</v>
      </c>
      <c r="P265" s="229">
        <v>0</v>
      </c>
      <c r="Q265" s="229">
        <f>ROUND(E265*P265,2)</f>
        <v>0</v>
      </c>
      <c r="R265" s="229"/>
      <c r="S265" s="229" t="s">
        <v>292</v>
      </c>
      <c r="T265" s="229" t="s">
        <v>277</v>
      </c>
      <c r="U265" s="229">
        <v>0</v>
      </c>
      <c r="V265" s="229">
        <f>ROUND(E265*U265,2)</f>
        <v>0</v>
      </c>
      <c r="W265" s="229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288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27"/>
      <c r="B266" s="228"/>
      <c r="C266" s="264" t="s">
        <v>1500</v>
      </c>
      <c r="D266" s="231"/>
      <c r="E266" s="232">
        <v>304.55</v>
      </c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1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185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22.5" outlineLevel="1" x14ac:dyDescent="0.2">
      <c r="A267" s="255">
        <v>80</v>
      </c>
      <c r="B267" s="256" t="s">
        <v>1316</v>
      </c>
      <c r="C267" s="271" t="s">
        <v>1501</v>
      </c>
      <c r="D267" s="257" t="s">
        <v>356</v>
      </c>
      <c r="E267" s="258">
        <v>2</v>
      </c>
      <c r="F267" s="259"/>
      <c r="G267" s="260">
        <f>ROUND(E267*F267,2)</f>
        <v>0</v>
      </c>
      <c r="H267" s="230"/>
      <c r="I267" s="229">
        <f>ROUND(E267*H267,2)</f>
        <v>0</v>
      </c>
      <c r="J267" s="230"/>
      <c r="K267" s="229">
        <f>ROUND(E267*J267,2)</f>
        <v>0</v>
      </c>
      <c r="L267" s="229">
        <v>21</v>
      </c>
      <c r="M267" s="229">
        <f>G267*(1+L267/100)</f>
        <v>0</v>
      </c>
      <c r="N267" s="229">
        <v>0.01</v>
      </c>
      <c r="O267" s="229">
        <f>ROUND(E267*N267,2)</f>
        <v>0.02</v>
      </c>
      <c r="P267" s="229">
        <v>0</v>
      </c>
      <c r="Q267" s="229">
        <f>ROUND(E267*P267,2)</f>
        <v>0</v>
      </c>
      <c r="R267" s="229"/>
      <c r="S267" s="229" t="s">
        <v>292</v>
      </c>
      <c r="T267" s="229" t="s">
        <v>277</v>
      </c>
      <c r="U267" s="229">
        <v>0</v>
      </c>
      <c r="V267" s="229">
        <f>ROUND(E267*U267,2)</f>
        <v>0</v>
      </c>
      <c r="W267" s="229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288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55">
        <v>81</v>
      </c>
      <c r="B268" s="256" t="s">
        <v>1318</v>
      </c>
      <c r="C268" s="271" t="s">
        <v>1502</v>
      </c>
      <c r="D268" s="257" t="s">
        <v>356</v>
      </c>
      <c r="E268" s="258">
        <v>1</v>
      </c>
      <c r="F268" s="259"/>
      <c r="G268" s="260">
        <f>ROUND(E268*F268,2)</f>
        <v>0</v>
      </c>
      <c r="H268" s="230"/>
      <c r="I268" s="229">
        <f>ROUND(E268*H268,2)</f>
        <v>0</v>
      </c>
      <c r="J268" s="230"/>
      <c r="K268" s="229">
        <f>ROUND(E268*J268,2)</f>
        <v>0</v>
      </c>
      <c r="L268" s="229">
        <v>21</v>
      </c>
      <c r="M268" s="229">
        <f>G268*(1+L268/100)</f>
        <v>0</v>
      </c>
      <c r="N268" s="229">
        <v>0.01</v>
      </c>
      <c r="O268" s="229">
        <f>ROUND(E268*N268,2)</f>
        <v>0.01</v>
      </c>
      <c r="P268" s="229">
        <v>0</v>
      </c>
      <c r="Q268" s="229">
        <f>ROUND(E268*P268,2)</f>
        <v>0</v>
      </c>
      <c r="R268" s="229"/>
      <c r="S268" s="229" t="s">
        <v>292</v>
      </c>
      <c r="T268" s="229" t="s">
        <v>277</v>
      </c>
      <c r="U268" s="229">
        <v>0</v>
      </c>
      <c r="V268" s="229">
        <f>ROUND(E268*U268,2)</f>
        <v>0</v>
      </c>
      <c r="W268" s="229"/>
      <c r="X268" s="21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288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55">
        <v>82</v>
      </c>
      <c r="B269" s="256" t="s">
        <v>1320</v>
      </c>
      <c r="C269" s="271" t="s">
        <v>1503</v>
      </c>
      <c r="D269" s="257" t="s">
        <v>356</v>
      </c>
      <c r="E269" s="258">
        <v>20</v>
      </c>
      <c r="F269" s="259"/>
      <c r="G269" s="260">
        <f>ROUND(E269*F269,2)</f>
        <v>0</v>
      </c>
      <c r="H269" s="230"/>
      <c r="I269" s="229">
        <f>ROUND(E269*H269,2)</f>
        <v>0</v>
      </c>
      <c r="J269" s="230"/>
      <c r="K269" s="229">
        <f>ROUND(E269*J269,2)</f>
        <v>0</v>
      </c>
      <c r="L269" s="229">
        <v>21</v>
      </c>
      <c r="M269" s="229">
        <f>G269*(1+L269/100)</f>
        <v>0</v>
      </c>
      <c r="N269" s="229">
        <v>0.01</v>
      </c>
      <c r="O269" s="229">
        <f>ROUND(E269*N269,2)</f>
        <v>0.2</v>
      </c>
      <c r="P269" s="229">
        <v>0</v>
      </c>
      <c r="Q269" s="229">
        <f>ROUND(E269*P269,2)</f>
        <v>0</v>
      </c>
      <c r="R269" s="229"/>
      <c r="S269" s="229" t="s">
        <v>292</v>
      </c>
      <c r="T269" s="229" t="s">
        <v>277</v>
      </c>
      <c r="U269" s="229">
        <v>0</v>
      </c>
      <c r="V269" s="229">
        <f>ROUND(E269*U269,2)</f>
        <v>0</v>
      </c>
      <c r="W269" s="229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288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55">
        <v>83</v>
      </c>
      <c r="B270" s="256" t="s">
        <v>1322</v>
      </c>
      <c r="C270" s="271" t="s">
        <v>1504</v>
      </c>
      <c r="D270" s="257" t="s">
        <v>356</v>
      </c>
      <c r="E270" s="258">
        <v>19</v>
      </c>
      <c r="F270" s="259"/>
      <c r="G270" s="260">
        <f>ROUND(E270*F270,2)</f>
        <v>0</v>
      </c>
      <c r="H270" s="230"/>
      <c r="I270" s="229">
        <f>ROUND(E270*H270,2)</f>
        <v>0</v>
      </c>
      <c r="J270" s="230"/>
      <c r="K270" s="229">
        <f>ROUND(E270*J270,2)</f>
        <v>0</v>
      </c>
      <c r="L270" s="229">
        <v>21</v>
      </c>
      <c r="M270" s="229">
        <f>G270*(1+L270/100)</f>
        <v>0</v>
      </c>
      <c r="N270" s="229">
        <v>1.6E-2</v>
      </c>
      <c r="O270" s="229">
        <f>ROUND(E270*N270,2)</f>
        <v>0.3</v>
      </c>
      <c r="P270" s="229">
        <v>0</v>
      </c>
      <c r="Q270" s="229">
        <f>ROUND(E270*P270,2)</f>
        <v>0</v>
      </c>
      <c r="R270" s="229"/>
      <c r="S270" s="229" t="s">
        <v>292</v>
      </c>
      <c r="T270" s="229" t="s">
        <v>277</v>
      </c>
      <c r="U270" s="229">
        <v>0</v>
      </c>
      <c r="V270" s="229">
        <f>ROUND(E270*U270,2)</f>
        <v>0</v>
      </c>
      <c r="W270" s="229"/>
      <c r="X270" s="21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288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33.75" outlineLevel="1" x14ac:dyDescent="0.2">
      <c r="A271" s="255">
        <v>84</v>
      </c>
      <c r="B271" s="256" t="s">
        <v>1324</v>
      </c>
      <c r="C271" s="271" t="s">
        <v>1505</v>
      </c>
      <c r="D271" s="257" t="s">
        <v>356</v>
      </c>
      <c r="E271" s="258">
        <v>3</v>
      </c>
      <c r="F271" s="259"/>
      <c r="G271" s="260">
        <f>ROUND(E271*F271,2)</f>
        <v>0</v>
      </c>
      <c r="H271" s="230"/>
      <c r="I271" s="229">
        <f>ROUND(E271*H271,2)</f>
        <v>0</v>
      </c>
      <c r="J271" s="230"/>
      <c r="K271" s="229">
        <f>ROUND(E271*J271,2)</f>
        <v>0</v>
      </c>
      <c r="L271" s="229">
        <v>21</v>
      </c>
      <c r="M271" s="229">
        <f>G271*(1+L271/100)</f>
        <v>0</v>
      </c>
      <c r="N271" s="229">
        <v>3.6000000000000004E-2</v>
      </c>
      <c r="O271" s="229">
        <f>ROUND(E271*N271,2)</f>
        <v>0.11</v>
      </c>
      <c r="P271" s="229">
        <v>0</v>
      </c>
      <c r="Q271" s="229">
        <f>ROUND(E271*P271,2)</f>
        <v>0</v>
      </c>
      <c r="R271" s="229"/>
      <c r="S271" s="229" t="s">
        <v>292</v>
      </c>
      <c r="T271" s="229" t="s">
        <v>277</v>
      </c>
      <c r="U271" s="229">
        <v>0</v>
      </c>
      <c r="V271" s="229">
        <f>ROUND(E271*U271,2)</f>
        <v>0</v>
      </c>
      <c r="W271" s="229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288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ht="33.75" outlineLevel="1" x14ac:dyDescent="0.2">
      <c r="A272" s="255">
        <v>85</v>
      </c>
      <c r="B272" s="256" t="s">
        <v>1326</v>
      </c>
      <c r="C272" s="271" t="s">
        <v>1506</v>
      </c>
      <c r="D272" s="257" t="s">
        <v>356</v>
      </c>
      <c r="E272" s="258">
        <v>11</v>
      </c>
      <c r="F272" s="259"/>
      <c r="G272" s="260">
        <f>ROUND(E272*F272,2)</f>
        <v>0</v>
      </c>
      <c r="H272" s="230"/>
      <c r="I272" s="229">
        <f>ROUND(E272*H272,2)</f>
        <v>0</v>
      </c>
      <c r="J272" s="230"/>
      <c r="K272" s="229">
        <f>ROUND(E272*J272,2)</f>
        <v>0</v>
      </c>
      <c r="L272" s="229">
        <v>21</v>
      </c>
      <c r="M272" s="229">
        <f>G272*(1+L272/100)</f>
        <v>0</v>
      </c>
      <c r="N272" s="229">
        <v>4.9000000000000002E-2</v>
      </c>
      <c r="O272" s="229">
        <f>ROUND(E272*N272,2)</f>
        <v>0.54</v>
      </c>
      <c r="P272" s="229">
        <v>0</v>
      </c>
      <c r="Q272" s="229">
        <f>ROUND(E272*P272,2)</f>
        <v>0</v>
      </c>
      <c r="R272" s="229"/>
      <c r="S272" s="229" t="s">
        <v>292</v>
      </c>
      <c r="T272" s="229" t="s">
        <v>277</v>
      </c>
      <c r="U272" s="229">
        <v>0</v>
      </c>
      <c r="V272" s="229">
        <f>ROUND(E272*U272,2)</f>
        <v>0</v>
      </c>
      <c r="W272" s="229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288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33.75" outlineLevel="1" x14ac:dyDescent="0.2">
      <c r="A273" s="255">
        <v>86</v>
      </c>
      <c r="B273" s="256" t="s">
        <v>1507</v>
      </c>
      <c r="C273" s="271" t="s">
        <v>1508</v>
      </c>
      <c r="D273" s="257" t="s">
        <v>356</v>
      </c>
      <c r="E273" s="258">
        <v>1</v>
      </c>
      <c r="F273" s="259"/>
      <c r="G273" s="260">
        <f>ROUND(E273*F273,2)</f>
        <v>0</v>
      </c>
      <c r="H273" s="230"/>
      <c r="I273" s="229">
        <f>ROUND(E273*H273,2)</f>
        <v>0</v>
      </c>
      <c r="J273" s="230"/>
      <c r="K273" s="229">
        <f>ROUND(E273*J273,2)</f>
        <v>0</v>
      </c>
      <c r="L273" s="229">
        <v>21</v>
      </c>
      <c r="M273" s="229">
        <f>G273*(1+L273/100)</f>
        <v>0</v>
      </c>
      <c r="N273" s="229">
        <v>6.0000000000000005E-2</v>
      </c>
      <c r="O273" s="229">
        <f>ROUND(E273*N273,2)</f>
        <v>0.06</v>
      </c>
      <c r="P273" s="229">
        <v>0</v>
      </c>
      <c r="Q273" s="229">
        <f>ROUND(E273*P273,2)</f>
        <v>0</v>
      </c>
      <c r="R273" s="229"/>
      <c r="S273" s="229" t="s">
        <v>292</v>
      </c>
      <c r="T273" s="229" t="s">
        <v>277</v>
      </c>
      <c r="U273" s="229">
        <v>0</v>
      </c>
      <c r="V273" s="229">
        <f>ROUND(E273*U273,2)</f>
        <v>0</v>
      </c>
      <c r="W273" s="229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288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x14ac:dyDescent="0.2">
      <c r="A274" s="240" t="s">
        <v>176</v>
      </c>
      <c r="B274" s="241" t="s">
        <v>119</v>
      </c>
      <c r="C274" s="262" t="s">
        <v>121</v>
      </c>
      <c r="D274" s="242"/>
      <c r="E274" s="243"/>
      <c r="F274" s="244"/>
      <c r="G274" s="245">
        <f>SUMIF(AG275:AG277,"&lt;&gt;NOR",G275:G277)</f>
        <v>0</v>
      </c>
      <c r="H274" s="239"/>
      <c r="I274" s="239">
        <f>SUM(I275:I277)</f>
        <v>0</v>
      </c>
      <c r="J274" s="239"/>
      <c r="K274" s="239">
        <f>SUM(K275:K277)</f>
        <v>0</v>
      </c>
      <c r="L274" s="239"/>
      <c r="M274" s="239">
        <f>SUM(M275:M277)</f>
        <v>0</v>
      </c>
      <c r="N274" s="239"/>
      <c r="O274" s="239">
        <f>SUM(O275:O277)</f>
        <v>0</v>
      </c>
      <c r="P274" s="239"/>
      <c r="Q274" s="239">
        <f>SUM(Q275:Q277)</f>
        <v>0</v>
      </c>
      <c r="R274" s="239"/>
      <c r="S274" s="239"/>
      <c r="T274" s="239"/>
      <c r="U274" s="239"/>
      <c r="V274" s="239">
        <f>SUM(V275:V277)</f>
        <v>0</v>
      </c>
      <c r="W274" s="239"/>
      <c r="AG274" t="s">
        <v>177</v>
      </c>
    </row>
    <row r="275" spans="1:60" ht="22.5" outlineLevel="1" x14ac:dyDescent="0.2">
      <c r="A275" s="246">
        <v>87</v>
      </c>
      <c r="B275" s="247" t="s">
        <v>1328</v>
      </c>
      <c r="C275" s="263" t="s">
        <v>1329</v>
      </c>
      <c r="D275" s="248" t="s">
        <v>377</v>
      </c>
      <c r="E275" s="249">
        <v>14</v>
      </c>
      <c r="F275" s="250"/>
      <c r="G275" s="251">
        <f>ROUND(E275*F275,2)</f>
        <v>0</v>
      </c>
      <c r="H275" s="230"/>
      <c r="I275" s="229">
        <f>ROUND(E275*H275,2)</f>
        <v>0</v>
      </c>
      <c r="J275" s="230"/>
      <c r="K275" s="229">
        <f>ROUND(E275*J275,2)</f>
        <v>0</v>
      </c>
      <c r="L275" s="229">
        <v>21</v>
      </c>
      <c r="M275" s="229">
        <f>G275*(1+L275/100)</f>
        <v>0</v>
      </c>
      <c r="N275" s="229">
        <v>0</v>
      </c>
      <c r="O275" s="229">
        <f>ROUND(E275*N275,2)</f>
        <v>0</v>
      </c>
      <c r="P275" s="229">
        <v>0</v>
      </c>
      <c r="Q275" s="229">
        <f>ROUND(E275*P275,2)</f>
        <v>0</v>
      </c>
      <c r="R275" s="229"/>
      <c r="S275" s="229" t="s">
        <v>292</v>
      </c>
      <c r="T275" s="229" t="s">
        <v>277</v>
      </c>
      <c r="U275" s="229">
        <v>0</v>
      </c>
      <c r="V275" s="229">
        <f>ROUND(E275*U275,2)</f>
        <v>0</v>
      </c>
      <c r="W275" s="229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183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7"/>
      <c r="B276" s="228"/>
      <c r="C276" s="264" t="s">
        <v>1462</v>
      </c>
      <c r="D276" s="231"/>
      <c r="E276" s="232">
        <v>13</v>
      </c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185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27"/>
      <c r="B277" s="228"/>
      <c r="C277" s="264" t="s">
        <v>1463</v>
      </c>
      <c r="D277" s="231"/>
      <c r="E277" s="232">
        <v>1</v>
      </c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185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x14ac:dyDescent="0.2">
      <c r="A278" s="240" t="s">
        <v>176</v>
      </c>
      <c r="B278" s="241" t="s">
        <v>126</v>
      </c>
      <c r="C278" s="262" t="s">
        <v>127</v>
      </c>
      <c r="D278" s="242"/>
      <c r="E278" s="243"/>
      <c r="F278" s="244"/>
      <c r="G278" s="245">
        <f>SUMIF(AG279:AG279,"&lt;&gt;NOR",G279:G279)</f>
        <v>0</v>
      </c>
      <c r="H278" s="239"/>
      <c r="I278" s="239">
        <f>SUM(I279:I279)</f>
        <v>0</v>
      </c>
      <c r="J278" s="239"/>
      <c r="K278" s="239">
        <f>SUM(K279:K279)</f>
        <v>0</v>
      </c>
      <c r="L278" s="239"/>
      <c r="M278" s="239">
        <f>SUM(M279:M279)</f>
        <v>0</v>
      </c>
      <c r="N278" s="239"/>
      <c r="O278" s="239">
        <f>SUM(O279:O279)</f>
        <v>0</v>
      </c>
      <c r="P278" s="239"/>
      <c r="Q278" s="239">
        <f>SUM(Q279:Q279)</f>
        <v>0</v>
      </c>
      <c r="R278" s="239"/>
      <c r="S278" s="239"/>
      <c r="T278" s="239"/>
      <c r="U278" s="239"/>
      <c r="V278" s="239">
        <f>SUM(V279:V279)</f>
        <v>23.96</v>
      </c>
      <c r="W278" s="239"/>
      <c r="AG278" t="s">
        <v>177</v>
      </c>
    </row>
    <row r="279" spans="1:60" ht="22.5" outlineLevel="1" x14ac:dyDescent="0.2">
      <c r="A279" s="255">
        <v>88</v>
      </c>
      <c r="B279" s="256" t="s">
        <v>1330</v>
      </c>
      <c r="C279" s="271" t="s">
        <v>1509</v>
      </c>
      <c r="D279" s="257" t="s">
        <v>404</v>
      </c>
      <c r="E279" s="258">
        <v>240.78194000000002</v>
      </c>
      <c r="F279" s="259"/>
      <c r="G279" s="260">
        <f>ROUND(E279*F279,2)</f>
        <v>0</v>
      </c>
      <c r="H279" s="230"/>
      <c r="I279" s="229">
        <f>ROUND(E279*H279,2)</f>
        <v>0</v>
      </c>
      <c r="J279" s="230"/>
      <c r="K279" s="229">
        <f>ROUND(E279*J279,2)</f>
        <v>0</v>
      </c>
      <c r="L279" s="229">
        <v>21</v>
      </c>
      <c r="M279" s="229">
        <f>G279*(1+L279/100)</f>
        <v>0</v>
      </c>
      <c r="N279" s="229">
        <v>0</v>
      </c>
      <c r="O279" s="229">
        <f>ROUND(E279*N279,2)</f>
        <v>0</v>
      </c>
      <c r="P279" s="229">
        <v>0</v>
      </c>
      <c r="Q279" s="229">
        <f>ROUND(E279*P279,2)</f>
        <v>0</v>
      </c>
      <c r="R279" s="229"/>
      <c r="S279" s="229" t="s">
        <v>292</v>
      </c>
      <c r="T279" s="229" t="s">
        <v>277</v>
      </c>
      <c r="U279" s="229">
        <v>9.9500000000000005E-2</v>
      </c>
      <c r="V279" s="229">
        <f>ROUND(E279*U279,2)</f>
        <v>23.96</v>
      </c>
      <c r="W279" s="229"/>
      <c r="X279" s="21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405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">
      <c r="A280" s="240" t="s">
        <v>176</v>
      </c>
      <c r="B280" s="241" t="s">
        <v>150</v>
      </c>
      <c r="C280" s="262" t="s">
        <v>29</v>
      </c>
      <c r="D280" s="242"/>
      <c r="E280" s="243"/>
      <c r="F280" s="244"/>
      <c r="G280" s="245">
        <f>SUMIF(AG281:AG282,"&lt;&gt;NOR",G281:G282)</f>
        <v>0</v>
      </c>
      <c r="H280" s="239"/>
      <c r="I280" s="239">
        <f>SUM(I281:I282)</f>
        <v>0</v>
      </c>
      <c r="J280" s="239"/>
      <c r="K280" s="239">
        <f>SUM(K281:K282)</f>
        <v>0</v>
      </c>
      <c r="L280" s="239"/>
      <c r="M280" s="239">
        <f>SUM(M281:M282)</f>
        <v>0</v>
      </c>
      <c r="N280" s="239"/>
      <c r="O280" s="239">
        <f>SUM(O281:O282)</f>
        <v>0</v>
      </c>
      <c r="P280" s="239"/>
      <c r="Q280" s="239">
        <f>SUM(Q281:Q282)</f>
        <v>0</v>
      </c>
      <c r="R280" s="239"/>
      <c r="S280" s="239"/>
      <c r="T280" s="239"/>
      <c r="U280" s="239"/>
      <c r="V280" s="239">
        <f>SUM(V281:V282)</f>
        <v>0</v>
      </c>
      <c r="W280" s="239"/>
      <c r="AG280" t="s">
        <v>177</v>
      </c>
    </row>
    <row r="281" spans="1:60" outlineLevel="1" x14ac:dyDescent="0.2">
      <c r="A281" s="255">
        <v>89</v>
      </c>
      <c r="B281" s="256" t="s">
        <v>1332</v>
      </c>
      <c r="C281" s="271" t="s">
        <v>1333</v>
      </c>
      <c r="D281" s="257" t="s">
        <v>533</v>
      </c>
      <c r="E281" s="258">
        <v>1</v>
      </c>
      <c r="F281" s="259"/>
      <c r="G281" s="260">
        <f>ROUND(E281*F281,2)</f>
        <v>0</v>
      </c>
      <c r="H281" s="230"/>
      <c r="I281" s="229">
        <f>ROUND(E281*H281,2)</f>
        <v>0</v>
      </c>
      <c r="J281" s="230"/>
      <c r="K281" s="229">
        <f>ROUND(E281*J281,2)</f>
        <v>0</v>
      </c>
      <c r="L281" s="229">
        <v>21</v>
      </c>
      <c r="M281" s="229">
        <f>G281*(1+L281/100)</f>
        <v>0</v>
      </c>
      <c r="N281" s="229">
        <v>0</v>
      </c>
      <c r="O281" s="229">
        <f>ROUND(E281*N281,2)</f>
        <v>0</v>
      </c>
      <c r="P281" s="229">
        <v>0</v>
      </c>
      <c r="Q281" s="229">
        <f>ROUND(E281*P281,2)</f>
        <v>0</v>
      </c>
      <c r="R281" s="229"/>
      <c r="S281" s="229" t="s">
        <v>292</v>
      </c>
      <c r="T281" s="229" t="s">
        <v>277</v>
      </c>
      <c r="U281" s="229">
        <v>0</v>
      </c>
      <c r="V281" s="229">
        <f>ROUND(E281*U281,2)</f>
        <v>0</v>
      </c>
      <c r="W281" s="229"/>
      <c r="X281" s="21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534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55">
        <v>90</v>
      </c>
      <c r="B282" s="256" t="s">
        <v>536</v>
      </c>
      <c r="C282" s="271" t="s">
        <v>537</v>
      </c>
      <c r="D282" s="257" t="s">
        <v>533</v>
      </c>
      <c r="E282" s="258">
        <v>1</v>
      </c>
      <c r="F282" s="259"/>
      <c r="G282" s="260">
        <f>ROUND(E282*F282,2)</f>
        <v>0</v>
      </c>
      <c r="H282" s="230"/>
      <c r="I282" s="229">
        <f>ROUND(E282*H282,2)</f>
        <v>0</v>
      </c>
      <c r="J282" s="230"/>
      <c r="K282" s="229">
        <f>ROUND(E282*J282,2)</f>
        <v>0</v>
      </c>
      <c r="L282" s="229">
        <v>21</v>
      </c>
      <c r="M282" s="229">
        <f>G282*(1+L282/100)</f>
        <v>0</v>
      </c>
      <c r="N282" s="229">
        <v>0</v>
      </c>
      <c r="O282" s="229">
        <f>ROUND(E282*N282,2)</f>
        <v>0</v>
      </c>
      <c r="P282" s="229">
        <v>0</v>
      </c>
      <c r="Q282" s="229">
        <f>ROUND(E282*P282,2)</f>
        <v>0</v>
      </c>
      <c r="R282" s="229"/>
      <c r="S282" s="229" t="s">
        <v>292</v>
      </c>
      <c r="T282" s="229" t="s">
        <v>277</v>
      </c>
      <c r="U282" s="229">
        <v>0</v>
      </c>
      <c r="V282" s="229">
        <f>ROUND(E282*U282,2)</f>
        <v>0</v>
      </c>
      <c r="W282" s="229"/>
      <c r="X282" s="21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534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40" t="s">
        <v>176</v>
      </c>
      <c r="B283" s="241" t="s">
        <v>151</v>
      </c>
      <c r="C283" s="262" t="s">
        <v>30</v>
      </c>
      <c r="D283" s="242"/>
      <c r="E283" s="243"/>
      <c r="F283" s="244"/>
      <c r="G283" s="245">
        <f>SUMIF(AG284:AG286,"&lt;&gt;NOR",G284:G286)</f>
        <v>0</v>
      </c>
      <c r="H283" s="239"/>
      <c r="I283" s="239">
        <f>SUM(I284:I286)</f>
        <v>0</v>
      </c>
      <c r="J283" s="239"/>
      <c r="K283" s="239">
        <f>SUM(K284:K286)</f>
        <v>0</v>
      </c>
      <c r="L283" s="239"/>
      <c r="M283" s="239">
        <f>SUM(M284:M286)</f>
        <v>0</v>
      </c>
      <c r="N283" s="239"/>
      <c r="O283" s="239">
        <f>SUM(O284:O286)</f>
        <v>0</v>
      </c>
      <c r="P283" s="239"/>
      <c r="Q283" s="239">
        <f>SUM(Q284:Q286)</f>
        <v>0</v>
      </c>
      <c r="R283" s="239"/>
      <c r="S283" s="239"/>
      <c r="T283" s="239"/>
      <c r="U283" s="239"/>
      <c r="V283" s="239">
        <f>SUM(V284:V286)</f>
        <v>0</v>
      </c>
      <c r="W283" s="239"/>
      <c r="AG283" t="s">
        <v>177</v>
      </c>
    </row>
    <row r="284" spans="1:60" outlineLevel="1" x14ac:dyDescent="0.2">
      <c r="A284" s="255">
        <v>91</v>
      </c>
      <c r="B284" s="256" t="s">
        <v>1335</v>
      </c>
      <c r="C284" s="271" t="s">
        <v>1336</v>
      </c>
      <c r="D284" s="257" t="s">
        <v>533</v>
      </c>
      <c r="E284" s="258">
        <v>1</v>
      </c>
      <c r="F284" s="259"/>
      <c r="G284" s="260">
        <f>ROUND(E284*F284,2)</f>
        <v>0</v>
      </c>
      <c r="H284" s="230"/>
      <c r="I284" s="229">
        <f>ROUND(E284*H284,2)</f>
        <v>0</v>
      </c>
      <c r="J284" s="230"/>
      <c r="K284" s="229">
        <f>ROUND(E284*J284,2)</f>
        <v>0</v>
      </c>
      <c r="L284" s="229">
        <v>21</v>
      </c>
      <c r="M284" s="229">
        <f>G284*(1+L284/100)</f>
        <v>0</v>
      </c>
      <c r="N284" s="229">
        <v>0</v>
      </c>
      <c r="O284" s="229">
        <f>ROUND(E284*N284,2)</f>
        <v>0</v>
      </c>
      <c r="P284" s="229">
        <v>0</v>
      </c>
      <c r="Q284" s="229">
        <f>ROUND(E284*P284,2)</f>
        <v>0</v>
      </c>
      <c r="R284" s="229"/>
      <c r="S284" s="229" t="s">
        <v>292</v>
      </c>
      <c r="T284" s="229" t="s">
        <v>277</v>
      </c>
      <c r="U284" s="229">
        <v>0</v>
      </c>
      <c r="V284" s="229">
        <f>ROUND(E284*U284,2)</f>
        <v>0</v>
      </c>
      <c r="W284" s="229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534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55">
        <v>92</v>
      </c>
      <c r="B285" s="256" t="s">
        <v>1337</v>
      </c>
      <c r="C285" s="271" t="s">
        <v>1510</v>
      </c>
      <c r="D285" s="257" t="s">
        <v>533</v>
      </c>
      <c r="E285" s="258">
        <v>1</v>
      </c>
      <c r="F285" s="259"/>
      <c r="G285" s="260">
        <f>ROUND(E285*F285,2)</f>
        <v>0</v>
      </c>
      <c r="H285" s="230"/>
      <c r="I285" s="229">
        <f>ROUND(E285*H285,2)</f>
        <v>0</v>
      </c>
      <c r="J285" s="230"/>
      <c r="K285" s="229">
        <f>ROUND(E285*J285,2)</f>
        <v>0</v>
      </c>
      <c r="L285" s="229">
        <v>21</v>
      </c>
      <c r="M285" s="229">
        <f>G285*(1+L285/100)</f>
        <v>0</v>
      </c>
      <c r="N285" s="229">
        <v>0</v>
      </c>
      <c r="O285" s="229">
        <f>ROUND(E285*N285,2)</f>
        <v>0</v>
      </c>
      <c r="P285" s="229">
        <v>0</v>
      </c>
      <c r="Q285" s="229">
        <f>ROUND(E285*P285,2)</f>
        <v>0</v>
      </c>
      <c r="R285" s="229"/>
      <c r="S285" s="229" t="s">
        <v>292</v>
      </c>
      <c r="T285" s="229" t="s">
        <v>277</v>
      </c>
      <c r="U285" s="229">
        <v>0</v>
      </c>
      <c r="V285" s="229">
        <f>ROUND(E285*U285,2)</f>
        <v>0</v>
      </c>
      <c r="W285" s="229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534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6">
        <v>93</v>
      </c>
      <c r="B286" s="247" t="s">
        <v>539</v>
      </c>
      <c r="C286" s="263" t="s">
        <v>540</v>
      </c>
      <c r="D286" s="248" t="s">
        <v>533</v>
      </c>
      <c r="E286" s="249">
        <v>1</v>
      </c>
      <c r="F286" s="250"/>
      <c r="G286" s="251">
        <f>ROUND(E286*F286,2)</f>
        <v>0</v>
      </c>
      <c r="H286" s="230"/>
      <c r="I286" s="229">
        <f>ROUND(E286*H286,2)</f>
        <v>0</v>
      </c>
      <c r="J286" s="230"/>
      <c r="K286" s="229">
        <f>ROUND(E286*J286,2)</f>
        <v>0</v>
      </c>
      <c r="L286" s="229">
        <v>21</v>
      </c>
      <c r="M286" s="229">
        <f>G286*(1+L286/100)</f>
        <v>0</v>
      </c>
      <c r="N286" s="229">
        <v>0</v>
      </c>
      <c r="O286" s="229">
        <f>ROUND(E286*N286,2)</f>
        <v>0</v>
      </c>
      <c r="P286" s="229">
        <v>0</v>
      </c>
      <c r="Q286" s="229">
        <f>ROUND(E286*P286,2)</f>
        <v>0</v>
      </c>
      <c r="R286" s="229"/>
      <c r="S286" s="229" t="s">
        <v>292</v>
      </c>
      <c r="T286" s="229" t="s">
        <v>277</v>
      </c>
      <c r="U286" s="229">
        <v>0</v>
      </c>
      <c r="V286" s="229">
        <f>ROUND(E286*U286,2)</f>
        <v>0</v>
      </c>
      <c r="W286" s="229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534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x14ac:dyDescent="0.2">
      <c r="A287" s="5"/>
      <c r="B287" s="6"/>
      <c r="C287" s="272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AE287">
        <v>15</v>
      </c>
      <c r="AF287">
        <v>21</v>
      </c>
    </row>
    <row r="288" spans="1:60" x14ac:dyDescent="0.2">
      <c r="A288" s="213"/>
      <c r="B288" s="214" t="s">
        <v>31</v>
      </c>
      <c r="C288" s="273"/>
      <c r="D288" s="215"/>
      <c r="E288" s="216"/>
      <c r="F288" s="216"/>
      <c r="G288" s="261">
        <f>G8+G134+G151+G155+G274+G278+G280+G283</f>
        <v>0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AE288">
        <f>SUMIF(L7:L286,AE287,G7:G286)</f>
        <v>0</v>
      </c>
      <c r="AF288">
        <f>SUMIF(L7:L286,AF287,G7:G286)</f>
        <v>0</v>
      </c>
      <c r="AG288" t="s">
        <v>437</v>
      </c>
    </row>
    <row r="289" spans="1:33" x14ac:dyDescent="0.2">
      <c r="A289" s="5"/>
      <c r="B289" s="6"/>
      <c r="C289" s="272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33" x14ac:dyDescent="0.2">
      <c r="A290" s="5"/>
      <c r="B290" s="6"/>
      <c r="C290" s="272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33" x14ac:dyDescent="0.2">
      <c r="A291" s="217" t="s">
        <v>438</v>
      </c>
      <c r="B291" s="217"/>
      <c r="C291" s="274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33" x14ac:dyDescent="0.2">
      <c r="A292" s="218"/>
      <c r="B292" s="219"/>
      <c r="C292" s="275"/>
      <c r="D292" s="219"/>
      <c r="E292" s="219"/>
      <c r="F292" s="219"/>
      <c r="G292" s="220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AG292" t="s">
        <v>439</v>
      </c>
    </row>
    <row r="293" spans="1:33" x14ac:dyDescent="0.2">
      <c r="A293" s="221"/>
      <c r="B293" s="222"/>
      <c r="C293" s="276"/>
      <c r="D293" s="222"/>
      <c r="E293" s="222"/>
      <c r="F293" s="222"/>
      <c r="G293" s="223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33" x14ac:dyDescent="0.2">
      <c r="A294" s="221"/>
      <c r="B294" s="222"/>
      <c r="C294" s="276"/>
      <c r="D294" s="222"/>
      <c r="E294" s="222"/>
      <c r="F294" s="222"/>
      <c r="G294" s="223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33" x14ac:dyDescent="0.2">
      <c r="A295" s="221"/>
      <c r="B295" s="222"/>
      <c r="C295" s="276"/>
      <c r="D295" s="222"/>
      <c r="E295" s="222"/>
      <c r="F295" s="222"/>
      <c r="G295" s="223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33" x14ac:dyDescent="0.2">
      <c r="A296" s="224"/>
      <c r="B296" s="225"/>
      <c r="C296" s="277"/>
      <c r="D296" s="225"/>
      <c r="E296" s="225"/>
      <c r="F296" s="225"/>
      <c r="G296" s="2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33" x14ac:dyDescent="0.2">
      <c r="A297" s="5"/>
      <c r="B297" s="6"/>
      <c r="C297" s="272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33" x14ac:dyDescent="0.2">
      <c r="C298" s="278"/>
      <c r="D298" s="194"/>
      <c r="AG298" t="s">
        <v>440</v>
      </c>
    </row>
    <row r="299" spans="1:33" x14ac:dyDescent="0.2">
      <c r="D299" s="194"/>
    </row>
    <row r="300" spans="1:33" x14ac:dyDescent="0.2">
      <c r="D300" s="194"/>
    </row>
    <row r="301" spans="1:33" x14ac:dyDescent="0.2">
      <c r="D301" s="194"/>
    </row>
    <row r="302" spans="1:33" x14ac:dyDescent="0.2">
      <c r="D302" s="194"/>
    </row>
    <row r="303" spans="1:33" x14ac:dyDescent="0.2">
      <c r="D303" s="194"/>
    </row>
    <row r="304" spans="1:33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0">
    <mergeCell ref="A1:G1"/>
    <mergeCell ref="C2:G2"/>
    <mergeCell ref="C3:G3"/>
    <mergeCell ref="C4:G4"/>
    <mergeCell ref="A291:C291"/>
    <mergeCell ref="A292:G296"/>
    <mergeCell ref="C20:G20"/>
    <mergeCell ref="C24:G24"/>
    <mergeCell ref="C107:G107"/>
    <mergeCell ref="C124:G1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80</v>
      </c>
      <c r="C3" s="199" t="s">
        <v>81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81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119</v>
      </c>
      <c r="C8" s="262" t="s">
        <v>121</v>
      </c>
      <c r="D8" s="242"/>
      <c r="E8" s="243"/>
      <c r="F8" s="244"/>
      <c r="G8" s="245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9"/>
      <c r="O8" s="239">
        <f>SUM(O9:O9)</f>
        <v>0</v>
      </c>
      <c r="P8" s="239"/>
      <c r="Q8" s="239">
        <f>SUM(Q9:Q9)</f>
        <v>0</v>
      </c>
      <c r="R8" s="239"/>
      <c r="S8" s="239"/>
      <c r="T8" s="239"/>
      <c r="U8" s="239"/>
      <c r="V8" s="239">
        <f>SUM(V9:V9)</f>
        <v>1</v>
      </c>
      <c r="W8" s="239"/>
      <c r="AG8" t="s">
        <v>177</v>
      </c>
    </row>
    <row r="9" spans="1:60" ht="22.5" outlineLevel="1" x14ac:dyDescent="0.2">
      <c r="A9" s="255">
        <v>1</v>
      </c>
      <c r="B9" s="256" t="s">
        <v>1511</v>
      </c>
      <c r="C9" s="271" t="s">
        <v>1512</v>
      </c>
      <c r="D9" s="257" t="s">
        <v>356</v>
      </c>
      <c r="E9" s="258">
        <v>5</v>
      </c>
      <c r="F9" s="259"/>
      <c r="G9" s="260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0.2</v>
      </c>
      <c r="V9" s="229">
        <f>ROUND(E9*U9,2)</f>
        <v>1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922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40" t="s">
        <v>176</v>
      </c>
      <c r="B10" s="241" t="s">
        <v>143</v>
      </c>
      <c r="C10" s="262" t="s">
        <v>144</v>
      </c>
      <c r="D10" s="242"/>
      <c r="E10" s="243"/>
      <c r="F10" s="244"/>
      <c r="G10" s="245">
        <f>SUMIF(AG11:AG13,"&lt;&gt;NOR",G11:G13)</f>
        <v>0</v>
      </c>
      <c r="H10" s="239"/>
      <c r="I10" s="239">
        <f>SUM(I11:I13)</f>
        <v>0</v>
      </c>
      <c r="J10" s="239"/>
      <c r="K10" s="239">
        <f>SUM(K11:K13)</f>
        <v>0</v>
      </c>
      <c r="L10" s="239"/>
      <c r="M10" s="239">
        <f>SUM(M11:M13)</f>
        <v>0</v>
      </c>
      <c r="N10" s="239"/>
      <c r="O10" s="239">
        <f>SUM(O11:O13)</f>
        <v>0</v>
      </c>
      <c r="P10" s="239"/>
      <c r="Q10" s="239">
        <f>SUM(Q11:Q13)</f>
        <v>0</v>
      </c>
      <c r="R10" s="239"/>
      <c r="S10" s="239"/>
      <c r="T10" s="239"/>
      <c r="U10" s="239"/>
      <c r="V10" s="239">
        <f>SUM(V11:V13)</f>
        <v>9.08</v>
      </c>
      <c r="W10" s="239"/>
      <c r="AG10" t="s">
        <v>177</v>
      </c>
    </row>
    <row r="11" spans="1:60" outlineLevel="1" x14ac:dyDescent="0.2">
      <c r="A11" s="255">
        <v>2</v>
      </c>
      <c r="B11" s="256" t="s">
        <v>1513</v>
      </c>
      <c r="C11" s="271" t="s">
        <v>1514</v>
      </c>
      <c r="D11" s="257" t="s">
        <v>356</v>
      </c>
      <c r="E11" s="258">
        <v>1</v>
      </c>
      <c r="F11" s="259"/>
      <c r="G11" s="260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4.2770000000000001</v>
      </c>
      <c r="V11" s="229">
        <f>ROUND(E11*U11,2)</f>
        <v>4.28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430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5">
        <v>3</v>
      </c>
      <c r="B12" s="256" t="s">
        <v>1515</v>
      </c>
      <c r="C12" s="271" t="s">
        <v>1516</v>
      </c>
      <c r="D12" s="257" t="s">
        <v>356</v>
      </c>
      <c r="E12" s="258">
        <v>9</v>
      </c>
      <c r="F12" s="259"/>
      <c r="G12" s="260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292</v>
      </c>
      <c r="T12" s="229" t="s">
        <v>277</v>
      </c>
      <c r="U12" s="229">
        <v>0.53333000000000008</v>
      </c>
      <c r="V12" s="229">
        <f>ROUND(E12*U12,2)</f>
        <v>4.8</v>
      </c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430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5">
        <v>4</v>
      </c>
      <c r="B13" s="256" t="s">
        <v>1517</v>
      </c>
      <c r="C13" s="271" t="s">
        <v>1518</v>
      </c>
      <c r="D13" s="257" t="s">
        <v>356</v>
      </c>
      <c r="E13" s="258">
        <v>1</v>
      </c>
      <c r="F13" s="259"/>
      <c r="G13" s="260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292</v>
      </c>
      <c r="T13" s="229" t="s">
        <v>277</v>
      </c>
      <c r="U13" s="229">
        <v>0</v>
      </c>
      <c r="V13" s="229">
        <f>ROUND(E13*U13,2)</f>
        <v>0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430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40" t="s">
        <v>176</v>
      </c>
      <c r="B14" s="241" t="s">
        <v>141</v>
      </c>
      <c r="C14" s="262" t="s">
        <v>142</v>
      </c>
      <c r="D14" s="242"/>
      <c r="E14" s="243"/>
      <c r="F14" s="244"/>
      <c r="G14" s="245">
        <f>SUMIF(AG15:AG32,"&lt;&gt;NOR",G15:G32)</f>
        <v>0</v>
      </c>
      <c r="H14" s="239"/>
      <c r="I14" s="239">
        <f>SUM(I15:I32)</f>
        <v>0</v>
      </c>
      <c r="J14" s="239"/>
      <c r="K14" s="239">
        <f>SUM(K15:K32)</f>
        <v>0</v>
      </c>
      <c r="L14" s="239"/>
      <c r="M14" s="239">
        <f>SUM(M15:M32)</f>
        <v>0</v>
      </c>
      <c r="N14" s="239"/>
      <c r="O14" s="239">
        <f>SUM(O15:O32)</f>
        <v>0</v>
      </c>
      <c r="P14" s="239"/>
      <c r="Q14" s="239">
        <f>SUM(Q15:Q32)</f>
        <v>0</v>
      </c>
      <c r="R14" s="239"/>
      <c r="S14" s="239"/>
      <c r="T14" s="239"/>
      <c r="U14" s="239"/>
      <c r="V14" s="239">
        <f>SUM(V15:V32)</f>
        <v>232.64999999999998</v>
      </c>
      <c r="W14" s="239"/>
      <c r="AG14" t="s">
        <v>177</v>
      </c>
    </row>
    <row r="15" spans="1:60" outlineLevel="1" x14ac:dyDescent="0.2">
      <c r="A15" s="255">
        <v>5</v>
      </c>
      <c r="B15" s="256" t="s">
        <v>1519</v>
      </c>
      <c r="C15" s="271" t="s">
        <v>1520</v>
      </c>
      <c r="D15" s="257" t="s">
        <v>356</v>
      </c>
      <c r="E15" s="258">
        <v>4</v>
      </c>
      <c r="F15" s="259"/>
      <c r="G15" s="260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292</v>
      </c>
      <c r="T15" s="229" t="s">
        <v>277</v>
      </c>
      <c r="U15" s="229">
        <v>0</v>
      </c>
      <c r="V15" s="229">
        <f>ROUND(E15*U15,2)</f>
        <v>0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430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5">
        <v>6</v>
      </c>
      <c r="B16" s="256" t="s">
        <v>1521</v>
      </c>
      <c r="C16" s="271" t="s">
        <v>1522</v>
      </c>
      <c r="D16" s="257" t="s">
        <v>356</v>
      </c>
      <c r="E16" s="258">
        <v>5</v>
      </c>
      <c r="F16" s="259"/>
      <c r="G16" s="260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292</v>
      </c>
      <c r="T16" s="229" t="s">
        <v>277</v>
      </c>
      <c r="U16" s="229">
        <v>0</v>
      </c>
      <c r="V16" s="229">
        <f>ROUND(E16*U16,2)</f>
        <v>0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430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55">
        <v>7</v>
      </c>
      <c r="B17" s="256" t="s">
        <v>1523</v>
      </c>
      <c r="C17" s="271" t="s">
        <v>1524</v>
      </c>
      <c r="D17" s="257" t="s">
        <v>356</v>
      </c>
      <c r="E17" s="258">
        <v>4</v>
      </c>
      <c r="F17" s="259"/>
      <c r="G17" s="260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292</v>
      </c>
      <c r="T17" s="229" t="s">
        <v>277</v>
      </c>
      <c r="U17" s="229">
        <v>5.0500000000000003E-2</v>
      </c>
      <c r="V17" s="229">
        <f>ROUND(E17*U17,2)</f>
        <v>0.2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430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5">
        <v>8</v>
      </c>
      <c r="B18" s="256" t="s">
        <v>1525</v>
      </c>
      <c r="C18" s="271" t="s">
        <v>1526</v>
      </c>
      <c r="D18" s="257" t="s">
        <v>356</v>
      </c>
      <c r="E18" s="258">
        <v>4</v>
      </c>
      <c r="F18" s="259"/>
      <c r="G18" s="260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292</v>
      </c>
      <c r="T18" s="229" t="s">
        <v>277</v>
      </c>
      <c r="U18" s="229">
        <v>0</v>
      </c>
      <c r="V18" s="229">
        <f>ROUND(E18*U18,2)</f>
        <v>0</v>
      </c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430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55">
        <v>9</v>
      </c>
      <c r="B19" s="256" t="s">
        <v>1527</v>
      </c>
      <c r="C19" s="271" t="s">
        <v>1528</v>
      </c>
      <c r="D19" s="257" t="s">
        <v>356</v>
      </c>
      <c r="E19" s="258">
        <v>13</v>
      </c>
      <c r="F19" s="259"/>
      <c r="G19" s="260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292</v>
      </c>
      <c r="T19" s="229" t="s">
        <v>277</v>
      </c>
      <c r="U19" s="229">
        <v>0.24233000000000002</v>
      </c>
      <c r="V19" s="229">
        <f>ROUND(E19*U19,2)</f>
        <v>3.15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430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5">
        <v>10</v>
      </c>
      <c r="B20" s="256" t="s">
        <v>1517</v>
      </c>
      <c r="C20" s="271" t="s">
        <v>1529</v>
      </c>
      <c r="D20" s="257" t="s">
        <v>356</v>
      </c>
      <c r="E20" s="258">
        <v>2</v>
      </c>
      <c r="F20" s="259"/>
      <c r="G20" s="260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292</v>
      </c>
      <c r="T20" s="229" t="s">
        <v>277</v>
      </c>
      <c r="U20" s="229">
        <v>0</v>
      </c>
      <c r="V20" s="229">
        <f>ROUND(E20*U20,2)</f>
        <v>0</v>
      </c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1530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5">
        <v>11</v>
      </c>
      <c r="B21" s="256" t="s">
        <v>1531</v>
      </c>
      <c r="C21" s="271" t="s">
        <v>1532</v>
      </c>
      <c r="D21" s="257" t="s">
        <v>356</v>
      </c>
      <c r="E21" s="258">
        <v>13</v>
      </c>
      <c r="F21" s="259"/>
      <c r="G21" s="260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/>
      <c r="S21" s="229" t="s">
        <v>292</v>
      </c>
      <c r="T21" s="229" t="s">
        <v>277</v>
      </c>
      <c r="U21" s="229">
        <v>0.7378300000000001</v>
      </c>
      <c r="V21" s="229">
        <f>ROUND(E21*U21,2)</f>
        <v>9.59</v>
      </c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430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55">
        <v>12</v>
      </c>
      <c r="B22" s="256" t="s">
        <v>1533</v>
      </c>
      <c r="C22" s="271" t="s">
        <v>1534</v>
      </c>
      <c r="D22" s="257" t="s">
        <v>356</v>
      </c>
      <c r="E22" s="258">
        <v>13</v>
      </c>
      <c r="F22" s="259"/>
      <c r="G22" s="260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292</v>
      </c>
      <c r="T22" s="229" t="s">
        <v>277</v>
      </c>
      <c r="U22" s="229">
        <v>3.4166700000000003</v>
      </c>
      <c r="V22" s="229">
        <f>ROUND(E22*U22,2)</f>
        <v>44.42</v>
      </c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430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45" outlineLevel="1" x14ac:dyDescent="0.2">
      <c r="A23" s="255">
        <v>13</v>
      </c>
      <c r="B23" s="256" t="s">
        <v>1535</v>
      </c>
      <c r="C23" s="271" t="s">
        <v>1536</v>
      </c>
      <c r="D23" s="257" t="s">
        <v>356</v>
      </c>
      <c r="E23" s="258">
        <v>13</v>
      </c>
      <c r="F23" s="259"/>
      <c r="G23" s="260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292</v>
      </c>
      <c r="T23" s="229" t="s">
        <v>277</v>
      </c>
      <c r="U23" s="229">
        <v>1.81667</v>
      </c>
      <c r="V23" s="229">
        <f>ROUND(E23*U23,2)</f>
        <v>23.62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430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5">
        <v>14</v>
      </c>
      <c r="B24" s="256" t="s">
        <v>1537</v>
      </c>
      <c r="C24" s="271" t="s">
        <v>1538</v>
      </c>
      <c r="D24" s="257" t="s">
        <v>356</v>
      </c>
      <c r="E24" s="258">
        <v>13</v>
      </c>
      <c r="F24" s="259"/>
      <c r="G24" s="260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292</v>
      </c>
      <c r="T24" s="229" t="s">
        <v>277</v>
      </c>
      <c r="U24" s="229">
        <v>1.3666700000000001</v>
      </c>
      <c r="V24" s="229">
        <f>ROUND(E24*U24,2)</f>
        <v>17.77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430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55">
        <v>15</v>
      </c>
      <c r="B25" s="256" t="s">
        <v>1539</v>
      </c>
      <c r="C25" s="271" t="s">
        <v>1540</v>
      </c>
      <c r="D25" s="257" t="s">
        <v>207</v>
      </c>
      <c r="E25" s="258">
        <v>340</v>
      </c>
      <c r="F25" s="259"/>
      <c r="G25" s="260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292</v>
      </c>
      <c r="T25" s="229" t="s">
        <v>277</v>
      </c>
      <c r="U25" s="229">
        <v>0.16</v>
      </c>
      <c r="V25" s="229">
        <f>ROUND(E25*U25,2)</f>
        <v>54.4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430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5">
        <v>16</v>
      </c>
      <c r="B26" s="256" t="s">
        <v>1541</v>
      </c>
      <c r="C26" s="271" t="s">
        <v>1542</v>
      </c>
      <c r="D26" s="257" t="s">
        <v>356</v>
      </c>
      <c r="E26" s="258">
        <v>50</v>
      </c>
      <c r="F26" s="259"/>
      <c r="G26" s="260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292</v>
      </c>
      <c r="T26" s="229" t="s">
        <v>277</v>
      </c>
      <c r="U26" s="229">
        <v>0.24400000000000002</v>
      </c>
      <c r="V26" s="229">
        <f>ROUND(E26*U26,2)</f>
        <v>12.2</v>
      </c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430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5">
        <v>17</v>
      </c>
      <c r="B27" s="256" t="s">
        <v>1543</v>
      </c>
      <c r="C27" s="271" t="s">
        <v>1544</v>
      </c>
      <c r="D27" s="257" t="s">
        <v>356</v>
      </c>
      <c r="E27" s="258">
        <v>5</v>
      </c>
      <c r="F27" s="259"/>
      <c r="G27" s="260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292</v>
      </c>
      <c r="T27" s="229" t="s">
        <v>277</v>
      </c>
      <c r="U27" s="229">
        <v>0</v>
      </c>
      <c r="V27" s="229">
        <f>ROUND(E27*U27,2)</f>
        <v>0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430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55">
        <v>18</v>
      </c>
      <c r="B28" s="256" t="s">
        <v>1545</v>
      </c>
      <c r="C28" s="271" t="s">
        <v>1546</v>
      </c>
      <c r="D28" s="257" t="s">
        <v>207</v>
      </c>
      <c r="E28" s="258">
        <v>6</v>
      </c>
      <c r="F28" s="259"/>
      <c r="G28" s="260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292</v>
      </c>
      <c r="T28" s="229" t="s">
        <v>277</v>
      </c>
      <c r="U28" s="229">
        <v>4.6330000000000003E-2</v>
      </c>
      <c r="V28" s="229">
        <f>ROUND(E28*U28,2)</f>
        <v>0.28000000000000003</v>
      </c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430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5">
        <v>19</v>
      </c>
      <c r="B29" s="256" t="s">
        <v>1547</v>
      </c>
      <c r="C29" s="271" t="s">
        <v>1548</v>
      </c>
      <c r="D29" s="257" t="s">
        <v>207</v>
      </c>
      <c r="E29" s="258">
        <v>140</v>
      </c>
      <c r="F29" s="259"/>
      <c r="G29" s="260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292</v>
      </c>
      <c r="T29" s="229" t="s">
        <v>277</v>
      </c>
      <c r="U29" s="229">
        <v>5.0960000000000005E-2</v>
      </c>
      <c r="V29" s="229">
        <f>ROUND(E29*U29,2)</f>
        <v>7.13</v>
      </c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430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55">
        <v>20</v>
      </c>
      <c r="B30" s="256" t="s">
        <v>1549</v>
      </c>
      <c r="C30" s="271" t="s">
        <v>1550</v>
      </c>
      <c r="D30" s="257" t="s">
        <v>207</v>
      </c>
      <c r="E30" s="258">
        <v>630</v>
      </c>
      <c r="F30" s="259"/>
      <c r="G30" s="260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292</v>
      </c>
      <c r="T30" s="229" t="s">
        <v>277</v>
      </c>
      <c r="U30" s="229">
        <v>7.4060000000000001E-2</v>
      </c>
      <c r="V30" s="229">
        <f>ROUND(E30*U30,2)</f>
        <v>46.66</v>
      </c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430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 x14ac:dyDescent="0.2">
      <c r="A31" s="255">
        <v>21</v>
      </c>
      <c r="B31" s="256" t="s">
        <v>1551</v>
      </c>
      <c r="C31" s="271" t="s">
        <v>1552</v>
      </c>
      <c r="D31" s="257" t="s">
        <v>207</v>
      </c>
      <c r="E31" s="258">
        <v>630</v>
      </c>
      <c r="F31" s="259"/>
      <c r="G31" s="260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292</v>
      </c>
      <c r="T31" s="229" t="s">
        <v>277</v>
      </c>
      <c r="U31" s="229">
        <v>2.1000000000000001E-2</v>
      </c>
      <c r="V31" s="229">
        <f>ROUND(E31*U31,2)</f>
        <v>13.23</v>
      </c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430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5">
        <v>22</v>
      </c>
      <c r="B32" s="256" t="s">
        <v>1553</v>
      </c>
      <c r="C32" s="271" t="s">
        <v>1554</v>
      </c>
      <c r="D32" s="257" t="s">
        <v>356</v>
      </c>
      <c r="E32" s="258">
        <v>1</v>
      </c>
      <c r="F32" s="259"/>
      <c r="G32" s="260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292</v>
      </c>
      <c r="T32" s="229" t="s">
        <v>277</v>
      </c>
      <c r="U32" s="229">
        <v>0</v>
      </c>
      <c r="V32" s="229">
        <f>ROUND(E32*U32,2)</f>
        <v>0</v>
      </c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430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40" t="s">
        <v>176</v>
      </c>
      <c r="B33" s="241" t="s">
        <v>145</v>
      </c>
      <c r="C33" s="262" t="s">
        <v>146</v>
      </c>
      <c r="D33" s="242"/>
      <c r="E33" s="243"/>
      <c r="F33" s="244"/>
      <c r="G33" s="245">
        <f>SUMIF(AG34:AG77,"&lt;&gt;NOR",G34:G77)</f>
        <v>0</v>
      </c>
      <c r="H33" s="239"/>
      <c r="I33" s="239">
        <f>SUM(I34:I77)</f>
        <v>0</v>
      </c>
      <c r="J33" s="239"/>
      <c r="K33" s="239">
        <f>SUM(K34:K77)</f>
        <v>0</v>
      </c>
      <c r="L33" s="239"/>
      <c r="M33" s="239">
        <f>SUM(M34:M77)</f>
        <v>0</v>
      </c>
      <c r="N33" s="239"/>
      <c r="O33" s="239">
        <f>SUM(O34:O77)</f>
        <v>89.109999999999985</v>
      </c>
      <c r="P33" s="239"/>
      <c r="Q33" s="239">
        <f>SUM(Q34:Q77)</f>
        <v>0</v>
      </c>
      <c r="R33" s="239"/>
      <c r="S33" s="239"/>
      <c r="T33" s="239"/>
      <c r="U33" s="239"/>
      <c r="V33" s="239">
        <f>SUM(V34:V77)</f>
        <v>600.27</v>
      </c>
      <c r="W33" s="239"/>
      <c r="AG33" t="s">
        <v>177</v>
      </c>
    </row>
    <row r="34" spans="1:60" ht="22.5" outlineLevel="1" x14ac:dyDescent="0.2">
      <c r="A34" s="255">
        <v>23</v>
      </c>
      <c r="B34" s="256" t="s">
        <v>1555</v>
      </c>
      <c r="C34" s="271" t="s">
        <v>1556</v>
      </c>
      <c r="D34" s="257" t="s">
        <v>1557</v>
      </c>
      <c r="E34" s="258">
        <v>1</v>
      </c>
      <c r="F34" s="259"/>
      <c r="G34" s="260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3.4210000000000004E-2</v>
      </c>
      <c r="O34" s="229">
        <f>ROUND(E34*N34,2)</f>
        <v>0.03</v>
      </c>
      <c r="P34" s="229">
        <v>0</v>
      </c>
      <c r="Q34" s="229">
        <f>ROUND(E34*P34,2)</f>
        <v>0</v>
      </c>
      <c r="R34" s="229"/>
      <c r="S34" s="229" t="s">
        <v>292</v>
      </c>
      <c r="T34" s="229" t="s">
        <v>277</v>
      </c>
      <c r="U34" s="229">
        <v>4.4880000000000004</v>
      </c>
      <c r="V34" s="229">
        <f>ROUND(E34*U34,2)</f>
        <v>4.49</v>
      </c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430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5">
        <v>24</v>
      </c>
      <c r="B35" s="256" t="s">
        <v>1558</v>
      </c>
      <c r="C35" s="271" t="s">
        <v>1559</v>
      </c>
      <c r="D35" s="257" t="s">
        <v>180</v>
      </c>
      <c r="E35" s="258">
        <v>75</v>
      </c>
      <c r="F35" s="259"/>
      <c r="G35" s="260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292</v>
      </c>
      <c r="T35" s="229" t="s">
        <v>277</v>
      </c>
      <c r="U35" s="229">
        <v>0.14200000000000002</v>
      </c>
      <c r="V35" s="229">
        <f>ROUND(E35*U35,2)</f>
        <v>10.65</v>
      </c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430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55">
        <v>25</v>
      </c>
      <c r="B36" s="256" t="s">
        <v>1560</v>
      </c>
      <c r="C36" s="271" t="s">
        <v>1561</v>
      </c>
      <c r="D36" s="257" t="s">
        <v>180</v>
      </c>
      <c r="E36" s="258">
        <v>5</v>
      </c>
      <c r="F36" s="259"/>
      <c r="G36" s="260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292</v>
      </c>
      <c r="T36" s="229" t="s">
        <v>277</v>
      </c>
      <c r="U36" s="229">
        <v>0.21000000000000002</v>
      </c>
      <c r="V36" s="229">
        <f>ROUND(E36*U36,2)</f>
        <v>1.05</v>
      </c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430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5">
        <v>26</v>
      </c>
      <c r="B37" s="256" t="s">
        <v>1562</v>
      </c>
      <c r="C37" s="271" t="s">
        <v>1563</v>
      </c>
      <c r="D37" s="257" t="s">
        <v>180</v>
      </c>
      <c r="E37" s="258">
        <v>40</v>
      </c>
      <c r="F37" s="259"/>
      <c r="G37" s="260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292</v>
      </c>
      <c r="T37" s="229" t="s">
        <v>277</v>
      </c>
      <c r="U37" s="229">
        <v>0</v>
      </c>
      <c r="V37" s="229">
        <f>ROUND(E37*U37,2)</f>
        <v>0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430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5">
        <v>27</v>
      </c>
      <c r="B38" s="256" t="s">
        <v>1564</v>
      </c>
      <c r="C38" s="271" t="s">
        <v>1565</v>
      </c>
      <c r="D38" s="257" t="s">
        <v>180</v>
      </c>
      <c r="E38" s="258">
        <v>40</v>
      </c>
      <c r="F38" s="259"/>
      <c r="G38" s="260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0.12024000000000001</v>
      </c>
      <c r="O38" s="229">
        <f>ROUND(E38*N38,2)</f>
        <v>4.8099999999999996</v>
      </c>
      <c r="P38" s="229">
        <v>0</v>
      </c>
      <c r="Q38" s="229">
        <f>ROUND(E38*P38,2)</f>
        <v>0</v>
      </c>
      <c r="R38" s="229"/>
      <c r="S38" s="229" t="s">
        <v>292</v>
      </c>
      <c r="T38" s="229" t="s">
        <v>277</v>
      </c>
      <c r="U38" s="229">
        <v>0.60500000000000009</v>
      </c>
      <c r="V38" s="229">
        <f>ROUND(E38*U38,2)</f>
        <v>24.2</v>
      </c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430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55">
        <v>28</v>
      </c>
      <c r="B39" s="256" t="s">
        <v>1566</v>
      </c>
      <c r="C39" s="271" t="s">
        <v>1567</v>
      </c>
      <c r="D39" s="257" t="s">
        <v>180</v>
      </c>
      <c r="E39" s="258">
        <v>7</v>
      </c>
      <c r="F39" s="259"/>
      <c r="G39" s="260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0.22104000000000001</v>
      </c>
      <c r="O39" s="229">
        <f>ROUND(E39*N39,2)</f>
        <v>1.55</v>
      </c>
      <c r="P39" s="229">
        <v>0</v>
      </c>
      <c r="Q39" s="229">
        <f>ROUND(E39*P39,2)</f>
        <v>0</v>
      </c>
      <c r="R39" s="229"/>
      <c r="S39" s="229" t="s">
        <v>292</v>
      </c>
      <c r="T39" s="229" t="s">
        <v>277</v>
      </c>
      <c r="U39" s="229">
        <v>0.60500000000000009</v>
      </c>
      <c r="V39" s="229">
        <f>ROUND(E39*U39,2)</f>
        <v>4.24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430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6">
        <v>29</v>
      </c>
      <c r="B40" s="247" t="s">
        <v>1568</v>
      </c>
      <c r="C40" s="263" t="s">
        <v>1569</v>
      </c>
      <c r="D40" s="248" t="s">
        <v>207</v>
      </c>
      <c r="E40" s="249">
        <v>260</v>
      </c>
      <c r="F40" s="250"/>
      <c r="G40" s="251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292</v>
      </c>
      <c r="T40" s="229" t="s">
        <v>277</v>
      </c>
      <c r="U40" s="229">
        <v>0.74193000000000009</v>
      </c>
      <c r="V40" s="229">
        <f>ROUND(E40*U40,2)</f>
        <v>192.9</v>
      </c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430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5" t="s">
        <v>240</v>
      </c>
      <c r="D41" s="252"/>
      <c r="E41" s="252"/>
      <c r="F41" s="252"/>
      <c r="G41" s="252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219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55">
        <v>30</v>
      </c>
      <c r="B42" s="256" t="s">
        <v>1570</v>
      </c>
      <c r="C42" s="271" t="s">
        <v>1571</v>
      </c>
      <c r="D42" s="257" t="s">
        <v>180</v>
      </c>
      <c r="E42" s="258">
        <v>30</v>
      </c>
      <c r="F42" s="259"/>
      <c r="G42" s="260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292</v>
      </c>
      <c r="T42" s="229" t="s">
        <v>277</v>
      </c>
      <c r="U42" s="229">
        <v>0.23900000000000002</v>
      </c>
      <c r="V42" s="229">
        <f>ROUND(E42*U42,2)</f>
        <v>7.17</v>
      </c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430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55">
        <v>31</v>
      </c>
      <c r="B43" s="256" t="s">
        <v>1572</v>
      </c>
      <c r="C43" s="271" t="s">
        <v>1573</v>
      </c>
      <c r="D43" s="257" t="s">
        <v>207</v>
      </c>
      <c r="E43" s="258">
        <v>160</v>
      </c>
      <c r="F43" s="259"/>
      <c r="G43" s="260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292</v>
      </c>
      <c r="T43" s="229" t="s">
        <v>277</v>
      </c>
      <c r="U43" s="229">
        <v>0.14500000000000002</v>
      </c>
      <c r="V43" s="229">
        <f>ROUND(E43*U43,2)</f>
        <v>23.2</v>
      </c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430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5">
        <v>32</v>
      </c>
      <c r="B44" s="256" t="s">
        <v>1574</v>
      </c>
      <c r="C44" s="271" t="s">
        <v>1575</v>
      </c>
      <c r="D44" s="257" t="s">
        <v>180</v>
      </c>
      <c r="E44" s="258">
        <v>30</v>
      </c>
      <c r="F44" s="259"/>
      <c r="G44" s="260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292</v>
      </c>
      <c r="T44" s="229" t="s">
        <v>277</v>
      </c>
      <c r="U44" s="229">
        <v>0</v>
      </c>
      <c r="V44" s="229">
        <f>ROUND(E44*U44,2)</f>
        <v>0</v>
      </c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430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5">
        <v>33</v>
      </c>
      <c r="B45" s="256" t="s">
        <v>1576</v>
      </c>
      <c r="C45" s="271" t="s">
        <v>1577</v>
      </c>
      <c r="D45" s="257" t="s">
        <v>207</v>
      </c>
      <c r="E45" s="258">
        <v>80</v>
      </c>
      <c r="F45" s="259"/>
      <c r="G45" s="260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292</v>
      </c>
      <c r="T45" s="229" t="s">
        <v>277</v>
      </c>
      <c r="U45" s="229">
        <v>0</v>
      </c>
      <c r="V45" s="229">
        <f>ROUND(E45*U45,2)</f>
        <v>0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430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6">
        <v>34</v>
      </c>
      <c r="B46" s="247" t="s">
        <v>1578</v>
      </c>
      <c r="C46" s="263" t="s">
        <v>1579</v>
      </c>
      <c r="D46" s="248" t="s">
        <v>214</v>
      </c>
      <c r="E46" s="249">
        <v>10</v>
      </c>
      <c r="F46" s="250"/>
      <c r="G46" s="251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292</v>
      </c>
      <c r="T46" s="229" t="s">
        <v>277</v>
      </c>
      <c r="U46" s="229">
        <v>3.4400000000000004</v>
      </c>
      <c r="V46" s="229">
        <f>ROUND(E46*U46,2)</f>
        <v>34.4</v>
      </c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430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5" t="s">
        <v>240</v>
      </c>
      <c r="D47" s="252"/>
      <c r="E47" s="252"/>
      <c r="F47" s="252"/>
      <c r="G47" s="252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219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55">
        <v>35</v>
      </c>
      <c r="B48" s="256" t="s">
        <v>1580</v>
      </c>
      <c r="C48" s="271" t="s">
        <v>1581</v>
      </c>
      <c r="D48" s="257" t="s">
        <v>356</v>
      </c>
      <c r="E48" s="258">
        <v>13</v>
      </c>
      <c r="F48" s="259"/>
      <c r="G48" s="260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1.2999000000000001</v>
      </c>
      <c r="O48" s="229">
        <f>ROUND(E48*N48,2)</f>
        <v>16.899999999999999</v>
      </c>
      <c r="P48" s="229">
        <v>0</v>
      </c>
      <c r="Q48" s="229">
        <f>ROUND(E48*P48,2)</f>
        <v>0</v>
      </c>
      <c r="R48" s="229"/>
      <c r="S48" s="229" t="s">
        <v>292</v>
      </c>
      <c r="T48" s="229" t="s">
        <v>277</v>
      </c>
      <c r="U48" s="229">
        <v>2.383</v>
      </c>
      <c r="V48" s="229">
        <f>ROUND(E48*U48,2)</f>
        <v>30.98</v>
      </c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430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5">
        <v>36</v>
      </c>
      <c r="B49" s="256" t="s">
        <v>1582</v>
      </c>
      <c r="C49" s="271" t="s">
        <v>1583</v>
      </c>
      <c r="D49" s="257" t="s">
        <v>356</v>
      </c>
      <c r="E49" s="258">
        <v>18</v>
      </c>
      <c r="F49" s="259"/>
      <c r="G49" s="260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292</v>
      </c>
      <c r="T49" s="229" t="s">
        <v>277</v>
      </c>
      <c r="U49" s="229">
        <v>1.86</v>
      </c>
      <c r="V49" s="229">
        <f>ROUND(E49*U49,2)</f>
        <v>33.479999999999997</v>
      </c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430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5">
        <v>37</v>
      </c>
      <c r="B50" s="256" t="s">
        <v>1584</v>
      </c>
      <c r="C50" s="271" t="s">
        <v>1585</v>
      </c>
      <c r="D50" s="257" t="s">
        <v>356</v>
      </c>
      <c r="E50" s="258">
        <v>18</v>
      </c>
      <c r="F50" s="259"/>
      <c r="G50" s="260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292</v>
      </c>
      <c r="T50" s="229" t="s">
        <v>277</v>
      </c>
      <c r="U50" s="229">
        <v>0.39200000000000002</v>
      </c>
      <c r="V50" s="229">
        <f>ROUND(E50*U50,2)</f>
        <v>7.06</v>
      </c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430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55">
        <v>38</v>
      </c>
      <c r="B51" s="256" t="s">
        <v>1586</v>
      </c>
      <c r="C51" s="271" t="s">
        <v>1587</v>
      </c>
      <c r="D51" s="257" t="s">
        <v>356</v>
      </c>
      <c r="E51" s="258">
        <v>13</v>
      </c>
      <c r="F51" s="259"/>
      <c r="G51" s="260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292</v>
      </c>
      <c r="T51" s="229" t="s">
        <v>277</v>
      </c>
      <c r="U51" s="229">
        <v>0.63700000000000001</v>
      </c>
      <c r="V51" s="229">
        <f>ROUND(E51*U51,2)</f>
        <v>8.2799999999999994</v>
      </c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430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55">
        <v>39</v>
      </c>
      <c r="B52" s="256" t="s">
        <v>1588</v>
      </c>
      <c r="C52" s="271" t="s">
        <v>1589</v>
      </c>
      <c r="D52" s="257" t="s">
        <v>214</v>
      </c>
      <c r="E52" s="258">
        <v>45</v>
      </c>
      <c r="F52" s="259"/>
      <c r="G52" s="260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292</v>
      </c>
      <c r="T52" s="229" t="s">
        <v>277</v>
      </c>
      <c r="U52" s="229">
        <v>0.93100000000000005</v>
      </c>
      <c r="V52" s="229">
        <f>ROUND(E52*U52,2)</f>
        <v>41.9</v>
      </c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430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6">
        <v>40</v>
      </c>
      <c r="B53" s="247" t="s">
        <v>1568</v>
      </c>
      <c r="C53" s="263" t="s">
        <v>1569</v>
      </c>
      <c r="D53" s="248" t="s">
        <v>207</v>
      </c>
      <c r="E53" s="249">
        <v>80</v>
      </c>
      <c r="F53" s="250"/>
      <c r="G53" s="251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292</v>
      </c>
      <c r="T53" s="229" t="s">
        <v>277</v>
      </c>
      <c r="U53" s="229">
        <v>0.74193000000000009</v>
      </c>
      <c r="V53" s="229">
        <f>ROUND(E53*U53,2)</f>
        <v>59.35</v>
      </c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5" t="s">
        <v>240</v>
      </c>
      <c r="D54" s="252"/>
      <c r="E54" s="252"/>
      <c r="F54" s="252"/>
      <c r="G54" s="252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219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55">
        <v>41</v>
      </c>
      <c r="B55" s="256" t="s">
        <v>1590</v>
      </c>
      <c r="C55" s="271" t="s">
        <v>1591</v>
      </c>
      <c r="D55" s="257" t="s">
        <v>207</v>
      </c>
      <c r="E55" s="258">
        <v>430</v>
      </c>
      <c r="F55" s="259"/>
      <c r="G55" s="260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0.11025</v>
      </c>
      <c r="O55" s="229">
        <f>ROUND(E55*N55,2)</f>
        <v>47.41</v>
      </c>
      <c r="P55" s="229">
        <v>0</v>
      </c>
      <c r="Q55" s="229">
        <f>ROUND(E55*P55,2)</f>
        <v>0</v>
      </c>
      <c r="R55" s="229"/>
      <c r="S55" s="229" t="s">
        <v>292</v>
      </c>
      <c r="T55" s="229" t="s">
        <v>277</v>
      </c>
      <c r="U55" s="229">
        <v>5.2800000000000007E-2</v>
      </c>
      <c r="V55" s="229">
        <f>ROUND(E55*U55,2)</f>
        <v>22.7</v>
      </c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430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5">
        <v>42</v>
      </c>
      <c r="B56" s="256" t="s">
        <v>1592</v>
      </c>
      <c r="C56" s="271" t="s">
        <v>1593</v>
      </c>
      <c r="D56" s="257" t="s">
        <v>356</v>
      </c>
      <c r="E56" s="258">
        <v>22</v>
      </c>
      <c r="F56" s="259"/>
      <c r="G56" s="260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292</v>
      </c>
      <c r="T56" s="229" t="s">
        <v>277</v>
      </c>
      <c r="U56" s="229">
        <v>0</v>
      </c>
      <c r="V56" s="229">
        <f>ROUND(E56*U56,2)</f>
        <v>0</v>
      </c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430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5">
        <v>43</v>
      </c>
      <c r="B57" s="256" t="s">
        <v>1594</v>
      </c>
      <c r="C57" s="271" t="s">
        <v>1595</v>
      </c>
      <c r="D57" s="257" t="s">
        <v>207</v>
      </c>
      <c r="E57" s="258">
        <v>15</v>
      </c>
      <c r="F57" s="259"/>
      <c r="G57" s="260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29"/>
      <c r="S57" s="229" t="s">
        <v>292</v>
      </c>
      <c r="T57" s="229" t="s">
        <v>277</v>
      </c>
      <c r="U57" s="229">
        <v>0</v>
      </c>
      <c r="V57" s="229">
        <f>ROUND(E57*U57,2)</f>
        <v>0</v>
      </c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430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55">
        <v>44</v>
      </c>
      <c r="B58" s="256" t="s">
        <v>1596</v>
      </c>
      <c r="C58" s="271" t="s">
        <v>1597</v>
      </c>
      <c r="D58" s="257" t="s">
        <v>207</v>
      </c>
      <c r="E58" s="258">
        <v>340</v>
      </c>
      <c r="F58" s="259"/>
      <c r="G58" s="260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6.0000000000000002E-5</v>
      </c>
      <c r="O58" s="229">
        <f>ROUND(E58*N58,2)</f>
        <v>0.02</v>
      </c>
      <c r="P58" s="229">
        <v>0</v>
      </c>
      <c r="Q58" s="229">
        <f>ROUND(E58*P58,2)</f>
        <v>0</v>
      </c>
      <c r="R58" s="229"/>
      <c r="S58" s="229" t="s">
        <v>292</v>
      </c>
      <c r="T58" s="229" t="s">
        <v>277</v>
      </c>
      <c r="U58" s="229">
        <v>2.6000000000000002E-2</v>
      </c>
      <c r="V58" s="229">
        <f>ROUND(E58*U58,2)</f>
        <v>8.84</v>
      </c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430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5">
        <v>45</v>
      </c>
      <c r="B59" s="256" t="s">
        <v>1598</v>
      </c>
      <c r="C59" s="271" t="s">
        <v>1599</v>
      </c>
      <c r="D59" s="257" t="s">
        <v>207</v>
      </c>
      <c r="E59" s="258">
        <v>80</v>
      </c>
      <c r="F59" s="259"/>
      <c r="G59" s="260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2.1300000000000004E-3</v>
      </c>
      <c r="O59" s="229">
        <f>ROUND(E59*N59,2)</f>
        <v>0.17</v>
      </c>
      <c r="P59" s="229">
        <v>0</v>
      </c>
      <c r="Q59" s="229">
        <f>ROUND(E59*P59,2)</f>
        <v>0</v>
      </c>
      <c r="R59" s="229"/>
      <c r="S59" s="229" t="s">
        <v>292</v>
      </c>
      <c r="T59" s="229" t="s">
        <v>277</v>
      </c>
      <c r="U59" s="229">
        <v>8.6000000000000007E-2</v>
      </c>
      <c r="V59" s="229">
        <f>ROUND(E59*U59,2)</f>
        <v>6.88</v>
      </c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430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55">
        <v>46</v>
      </c>
      <c r="B60" s="256" t="s">
        <v>1600</v>
      </c>
      <c r="C60" s="271" t="s">
        <v>1601</v>
      </c>
      <c r="D60" s="257" t="s">
        <v>207</v>
      </c>
      <c r="E60" s="258">
        <v>260</v>
      </c>
      <c r="F60" s="259"/>
      <c r="G60" s="260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292</v>
      </c>
      <c r="T60" s="229" t="s">
        <v>277</v>
      </c>
      <c r="U60" s="229">
        <v>0.10700000000000001</v>
      </c>
      <c r="V60" s="229">
        <f>ROUND(E60*U60,2)</f>
        <v>27.82</v>
      </c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430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55">
        <v>47</v>
      </c>
      <c r="B61" s="256" t="s">
        <v>1600</v>
      </c>
      <c r="C61" s="271" t="s">
        <v>1601</v>
      </c>
      <c r="D61" s="257" t="s">
        <v>207</v>
      </c>
      <c r="E61" s="258">
        <v>80</v>
      </c>
      <c r="F61" s="259"/>
      <c r="G61" s="260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292</v>
      </c>
      <c r="T61" s="229" t="s">
        <v>277</v>
      </c>
      <c r="U61" s="229">
        <v>0.10700000000000001</v>
      </c>
      <c r="V61" s="229">
        <f>ROUND(E61*U61,2)</f>
        <v>8.56</v>
      </c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6">
        <v>48</v>
      </c>
      <c r="B62" s="247" t="s">
        <v>1602</v>
      </c>
      <c r="C62" s="263" t="s">
        <v>1603</v>
      </c>
      <c r="D62" s="248" t="s">
        <v>214</v>
      </c>
      <c r="E62" s="249">
        <v>25</v>
      </c>
      <c r="F62" s="250"/>
      <c r="G62" s="251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292</v>
      </c>
      <c r="T62" s="229" t="s">
        <v>277</v>
      </c>
      <c r="U62" s="229">
        <v>0.66300000000000003</v>
      </c>
      <c r="V62" s="229">
        <f>ROUND(E62*U62,2)</f>
        <v>16.579999999999998</v>
      </c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430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5" t="s">
        <v>245</v>
      </c>
      <c r="D63" s="252"/>
      <c r="E63" s="252"/>
      <c r="F63" s="252"/>
      <c r="G63" s="252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219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6">
        <v>49</v>
      </c>
      <c r="B64" s="247" t="s">
        <v>1604</v>
      </c>
      <c r="C64" s="263" t="s">
        <v>1605</v>
      </c>
      <c r="D64" s="248" t="s">
        <v>404</v>
      </c>
      <c r="E64" s="249">
        <v>10</v>
      </c>
      <c r="F64" s="250"/>
      <c r="G64" s="251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292</v>
      </c>
      <c r="T64" s="229" t="s">
        <v>277</v>
      </c>
      <c r="U64" s="229">
        <v>0</v>
      </c>
      <c r="V64" s="229">
        <f>ROUND(E64*U64,2)</f>
        <v>0</v>
      </c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430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5" t="s">
        <v>245</v>
      </c>
      <c r="D65" s="252"/>
      <c r="E65" s="252"/>
      <c r="F65" s="252"/>
      <c r="G65" s="252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219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5">
        <v>50</v>
      </c>
      <c r="B66" s="256" t="s">
        <v>1606</v>
      </c>
      <c r="C66" s="271" t="s">
        <v>1607</v>
      </c>
      <c r="D66" s="257" t="s">
        <v>404</v>
      </c>
      <c r="E66" s="258">
        <v>10</v>
      </c>
      <c r="F66" s="259"/>
      <c r="G66" s="260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292</v>
      </c>
      <c r="T66" s="229" t="s">
        <v>277</v>
      </c>
      <c r="U66" s="229">
        <v>0</v>
      </c>
      <c r="V66" s="229">
        <f>ROUND(E66*U66,2)</f>
        <v>0</v>
      </c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430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5">
        <v>51</v>
      </c>
      <c r="B67" s="256" t="s">
        <v>1102</v>
      </c>
      <c r="C67" s="271" t="s">
        <v>1103</v>
      </c>
      <c r="D67" s="257" t="s">
        <v>404</v>
      </c>
      <c r="E67" s="258">
        <v>25</v>
      </c>
      <c r="F67" s="259"/>
      <c r="G67" s="260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292</v>
      </c>
      <c r="T67" s="229" t="s">
        <v>277</v>
      </c>
      <c r="U67" s="229">
        <v>0</v>
      </c>
      <c r="V67" s="229">
        <f>ROUND(E67*U67,2)</f>
        <v>0</v>
      </c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430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5">
        <v>52</v>
      </c>
      <c r="B68" s="256" t="s">
        <v>1608</v>
      </c>
      <c r="C68" s="271" t="s">
        <v>1609</v>
      </c>
      <c r="D68" s="257" t="s">
        <v>180</v>
      </c>
      <c r="E68" s="258">
        <v>90</v>
      </c>
      <c r="F68" s="259"/>
      <c r="G68" s="260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2.0000000000000002E-5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292</v>
      </c>
      <c r="T68" s="229" t="s">
        <v>277</v>
      </c>
      <c r="U68" s="229">
        <v>0.05</v>
      </c>
      <c r="V68" s="229">
        <f>ROUND(E68*U68,2)</f>
        <v>4.5</v>
      </c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430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55">
        <v>53</v>
      </c>
      <c r="B69" s="256" t="s">
        <v>1610</v>
      </c>
      <c r="C69" s="271" t="s">
        <v>1611</v>
      </c>
      <c r="D69" s="257" t="s">
        <v>180</v>
      </c>
      <c r="E69" s="258">
        <v>90</v>
      </c>
      <c r="F69" s="259"/>
      <c r="G69" s="260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292</v>
      </c>
      <c r="T69" s="229" t="s">
        <v>277</v>
      </c>
      <c r="U69" s="229">
        <v>8.8000000000000009E-2</v>
      </c>
      <c r="V69" s="229">
        <f>ROUND(E69*U69,2)</f>
        <v>7.92</v>
      </c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430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55">
        <v>54</v>
      </c>
      <c r="B70" s="256" t="s">
        <v>1612</v>
      </c>
      <c r="C70" s="271" t="s">
        <v>1613</v>
      </c>
      <c r="D70" s="257" t="s">
        <v>180</v>
      </c>
      <c r="E70" s="258">
        <v>30</v>
      </c>
      <c r="F70" s="259"/>
      <c r="G70" s="260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0.12660000000000002</v>
      </c>
      <c r="O70" s="229">
        <f>ROUND(E70*N70,2)</f>
        <v>3.8</v>
      </c>
      <c r="P70" s="229">
        <v>0</v>
      </c>
      <c r="Q70" s="229">
        <f>ROUND(E70*P70,2)</f>
        <v>0</v>
      </c>
      <c r="R70" s="229"/>
      <c r="S70" s="229" t="s">
        <v>292</v>
      </c>
      <c r="T70" s="229" t="s">
        <v>277</v>
      </c>
      <c r="U70" s="229">
        <v>9.2000000000000012E-2</v>
      </c>
      <c r="V70" s="229">
        <f>ROUND(E70*U70,2)</f>
        <v>2.76</v>
      </c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430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55">
        <v>55</v>
      </c>
      <c r="B71" s="256" t="s">
        <v>1614</v>
      </c>
      <c r="C71" s="271" t="s">
        <v>1615</v>
      </c>
      <c r="D71" s="257" t="s">
        <v>180</v>
      </c>
      <c r="E71" s="258">
        <v>30</v>
      </c>
      <c r="F71" s="259"/>
      <c r="G71" s="260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9.7970000000000002E-2</v>
      </c>
      <c r="O71" s="229">
        <f>ROUND(E71*N71,2)</f>
        <v>2.94</v>
      </c>
      <c r="P71" s="229">
        <v>0</v>
      </c>
      <c r="Q71" s="229">
        <f>ROUND(E71*P71,2)</f>
        <v>0</v>
      </c>
      <c r="R71" s="229"/>
      <c r="S71" s="229" t="s">
        <v>292</v>
      </c>
      <c r="T71" s="229" t="s">
        <v>277</v>
      </c>
      <c r="U71" s="229">
        <v>0.22500000000000001</v>
      </c>
      <c r="V71" s="229">
        <f>ROUND(E71*U71,2)</f>
        <v>6.75</v>
      </c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430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5">
        <v>56</v>
      </c>
      <c r="B72" s="256" t="s">
        <v>1616</v>
      </c>
      <c r="C72" s="271" t="s">
        <v>1617</v>
      </c>
      <c r="D72" s="257" t="s">
        <v>180</v>
      </c>
      <c r="E72" s="258">
        <v>30</v>
      </c>
      <c r="F72" s="259"/>
      <c r="G72" s="260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4.0600000000000002E-3</v>
      </c>
      <c r="O72" s="229">
        <f>ROUND(E72*N72,2)</f>
        <v>0.12</v>
      </c>
      <c r="P72" s="229">
        <v>0</v>
      </c>
      <c r="Q72" s="229">
        <f>ROUND(E72*P72,2)</f>
        <v>0</v>
      </c>
      <c r="R72" s="229"/>
      <c r="S72" s="229" t="s">
        <v>292</v>
      </c>
      <c r="T72" s="229" t="s">
        <v>277</v>
      </c>
      <c r="U72" s="229">
        <v>1.6E-2</v>
      </c>
      <c r="V72" s="229">
        <f>ROUND(E72*U72,2)</f>
        <v>0.48</v>
      </c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430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55">
        <v>57</v>
      </c>
      <c r="B73" s="256" t="s">
        <v>1618</v>
      </c>
      <c r="C73" s="271" t="s">
        <v>1619</v>
      </c>
      <c r="D73" s="257" t="s">
        <v>180</v>
      </c>
      <c r="E73" s="258">
        <v>25</v>
      </c>
      <c r="F73" s="259"/>
      <c r="G73" s="260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0.15128000000000003</v>
      </c>
      <c r="O73" s="229">
        <f>ROUND(E73*N73,2)</f>
        <v>3.78</v>
      </c>
      <c r="P73" s="229">
        <v>0</v>
      </c>
      <c r="Q73" s="229">
        <f>ROUND(E73*P73,2)</f>
        <v>0</v>
      </c>
      <c r="R73" s="229"/>
      <c r="S73" s="229" t="s">
        <v>292</v>
      </c>
      <c r="T73" s="229" t="s">
        <v>277</v>
      </c>
      <c r="U73" s="229">
        <v>4.5000000000000005E-2</v>
      </c>
      <c r="V73" s="229">
        <f>ROUND(E73*U73,2)</f>
        <v>1.1299999999999999</v>
      </c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430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55">
        <v>58</v>
      </c>
      <c r="B74" s="256" t="s">
        <v>1620</v>
      </c>
      <c r="C74" s="271" t="s">
        <v>1621</v>
      </c>
      <c r="D74" s="257" t="s">
        <v>214</v>
      </c>
      <c r="E74" s="258">
        <v>3</v>
      </c>
      <c r="F74" s="259"/>
      <c r="G74" s="260">
        <f>ROUND(E74*F74,2)</f>
        <v>0</v>
      </c>
      <c r="H74" s="230"/>
      <c r="I74" s="229">
        <f>ROUND(E74*H74,2)</f>
        <v>0</v>
      </c>
      <c r="J74" s="230"/>
      <c r="K74" s="229">
        <f>ROUND(E74*J74,2)</f>
        <v>0</v>
      </c>
      <c r="L74" s="229">
        <v>21</v>
      </c>
      <c r="M74" s="229">
        <f>G74*(1+L74/100)</f>
        <v>0</v>
      </c>
      <c r="N74" s="229">
        <v>2.5250000000000004</v>
      </c>
      <c r="O74" s="229">
        <f>ROUND(E74*N74,2)</f>
        <v>7.58</v>
      </c>
      <c r="P74" s="229">
        <v>0</v>
      </c>
      <c r="Q74" s="229">
        <f>ROUND(E74*P74,2)</f>
        <v>0</v>
      </c>
      <c r="R74" s="229"/>
      <c r="S74" s="229" t="s">
        <v>292</v>
      </c>
      <c r="T74" s="229" t="s">
        <v>277</v>
      </c>
      <c r="U74" s="229">
        <v>0.66500000000000004</v>
      </c>
      <c r="V74" s="229">
        <f>ROUND(E74*U74,2)</f>
        <v>2</v>
      </c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430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5">
        <v>59</v>
      </c>
      <c r="B75" s="256" t="s">
        <v>1622</v>
      </c>
      <c r="C75" s="271" t="s">
        <v>1623</v>
      </c>
      <c r="D75" s="257" t="s">
        <v>1624</v>
      </c>
      <c r="E75" s="258">
        <v>1</v>
      </c>
      <c r="F75" s="259"/>
      <c r="G75" s="260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/>
      <c r="S75" s="229" t="s">
        <v>292</v>
      </c>
      <c r="T75" s="229" t="s">
        <v>277</v>
      </c>
      <c r="U75" s="229">
        <v>0</v>
      </c>
      <c r="V75" s="229">
        <f>ROUND(E75*U75,2)</f>
        <v>0</v>
      </c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1625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6">
        <v>60</v>
      </c>
      <c r="B76" s="247" t="s">
        <v>1622</v>
      </c>
      <c r="C76" s="263" t="s">
        <v>1626</v>
      </c>
      <c r="D76" s="248" t="s">
        <v>1627</v>
      </c>
      <c r="E76" s="249">
        <v>1</v>
      </c>
      <c r="F76" s="250"/>
      <c r="G76" s="251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29"/>
      <c r="S76" s="229" t="s">
        <v>292</v>
      </c>
      <c r="T76" s="229" t="s">
        <v>277</v>
      </c>
      <c r="U76" s="229">
        <v>0</v>
      </c>
      <c r="V76" s="229">
        <f>ROUND(E76*U76,2)</f>
        <v>0</v>
      </c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430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65" t="s">
        <v>245</v>
      </c>
      <c r="D77" s="252"/>
      <c r="E77" s="252"/>
      <c r="F77" s="252"/>
      <c r="G77" s="252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219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5"/>
      <c r="B78" s="6"/>
      <c r="C78" s="272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E78">
        <v>15</v>
      </c>
      <c r="AF78">
        <v>21</v>
      </c>
    </row>
    <row r="79" spans="1:60" x14ac:dyDescent="0.2">
      <c r="A79" s="213"/>
      <c r="B79" s="214" t="s">
        <v>31</v>
      </c>
      <c r="C79" s="273"/>
      <c r="D79" s="215"/>
      <c r="E79" s="216"/>
      <c r="F79" s="216"/>
      <c r="G79" s="261">
        <f>G8+G10+G14+G33</f>
        <v>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E79">
        <f>SUMIF(L7:L77,AE78,G7:G77)</f>
        <v>0</v>
      </c>
      <c r="AF79">
        <f>SUMIF(L7:L77,AF78,G7:G77)</f>
        <v>0</v>
      </c>
      <c r="AG79" t="s">
        <v>437</v>
      </c>
    </row>
    <row r="80" spans="1:60" x14ac:dyDescent="0.2">
      <c r="A80" s="5"/>
      <c r="B80" s="6"/>
      <c r="C80" s="272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3" x14ac:dyDescent="0.2">
      <c r="A81" s="5"/>
      <c r="B81" s="6"/>
      <c r="C81" s="272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A82" s="217" t="s">
        <v>438</v>
      </c>
      <c r="B82" s="217"/>
      <c r="C82" s="274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18"/>
      <c r="B83" s="219"/>
      <c r="C83" s="275"/>
      <c r="D83" s="219"/>
      <c r="E83" s="219"/>
      <c r="F83" s="219"/>
      <c r="G83" s="22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G83" t="s">
        <v>439</v>
      </c>
    </row>
    <row r="84" spans="1:33" x14ac:dyDescent="0.2">
      <c r="A84" s="221"/>
      <c r="B84" s="222"/>
      <c r="C84" s="276"/>
      <c r="D84" s="222"/>
      <c r="E84" s="222"/>
      <c r="F84" s="222"/>
      <c r="G84" s="22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A85" s="221"/>
      <c r="B85" s="222"/>
      <c r="C85" s="276"/>
      <c r="D85" s="222"/>
      <c r="E85" s="222"/>
      <c r="F85" s="222"/>
      <c r="G85" s="22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">
      <c r="A86" s="221"/>
      <c r="B86" s="222"/>
      <c r="C86" s="276"/>
      <c r="D86" s="222"/>
      <c r="E86" s="222"/>
      <c r="F86" s="222"/>
      <c r="G86" s="22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A87" s="224"/>
      <c r="B87" s="225"/>
      <c r="C87" s="277"/>
      <c r="D87" s="225"/>
      <c r="E87" s="225"/>
      <c r="F87" s="225"/>
      <c r="G87" s="22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">
      <c r="A88" s="5"/>
      <c r="B88" s="6"/>
      <c r="C88" s="272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 x14ac:dyDescent="0.2">
      <c r="C89" s="278"/>
      <c r="D89" s="194"/>
      <c r="AG89" t="s">
        <v>440</v>
      </c>
    </row>
    <row r="90" spans="1:33" x14ac:dyDescent="0.2">
      <c r="D90" s="194"/>
    </row>
    <row r="91" spans="1:33" x14ac:dyDescent="0.2">
      <c r="D91" s="194"/>
    </row>
    <row r="92" spans="1:33" x14ac:dyDescent="0.2">
      <c r="D92" s="194"/>
    </row>
    <row r="93" spans="1:33" x14ac:dyDescent="0.2">
      <c r="D93" s="194"/>
    </row>
    <row r="94" spans="1:33" x14ac:dyDescent="0.2">
      <c r="D94" s="194"/>
    </row>
    <row r="95" spans="1:33" x14ac:dyDescent="0.2">
      <c r="D95" s="194"/>
    </row>
    <row r="96" spans="1:33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2">
    <mergeCell ref="C65:G65"/>
    <mergeCell ref="C77:G77"/>
    <mergeCell ref="A1:G1"/>
    <mergeCell ref="C2:G2"/>
    <mergeCell ref="C3:G3"/>
    <mergeCell ref="C4:G4"/>
    <mergeCell ref="A82:C82"/>
    <mergeCell ref="A83:G87"/>
    <mergeCell ref="C41:G41"/>
    <mergeCell ref="C47:G47"/>
    <mergeCell ref="C54:G54"/>
    <mergeCell ref="C63:G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80</v>
      </c>
      <c r="C3" s="199" t="s">
        <v>81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61</v>
      </c>
      <c r="C4" s="202" t="s">
        <v>64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150</v>
      </c>
      <c r="C8" s="262" t="s">
        <v>29</v>
      </c>
      <c r="D8" s="242"/>
      <c r="E8" s="243"/>
      <c r="F8" s="244"/>
      <c r="G8" s="245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39"/>
      <c r="U8" s="239"/>
      <c r="V8" s="239">
        <f>SUM(V9:V12)</f>
        <v>0</v>
      </c>
      <c r="W8" s="239"/>
      <c r="AG8" t="s">
        <v>177</v>
      </c>
    </row>
    <row r="9" spans="1:60" outlineLevel="1" x14ac:dyDescent="0.2">
      <c r="A9" s="246">
        <v>1</v>
      </c>
      <c r="B9" s="247" t="s">
        <v>531</v>
      </c>
      <c r="C9" s="263" t="s">
        <v>532</v>
      </c>
      <c r="D9" s="248" t="s">
        <v>533</v>
      </c>
      <c r="E9" s="249">
        <v>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534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5" t="s">
        <v>535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4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5">
        <v>2</v>
      </c>
      <c r="B11" s="256" t="s">
        <v>536</v>
      </c>
      <c r="C11" s="271" t="s">
        <v>537</v>
      </c>
      <c r="D11" s="257" t="s">
        <v>533</v>
      </c>
      <c r="E11" s="258">
        <v>1</v>
      </c>
      <c r="F11" s="259"/>
      <c r="G11" s="260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0</v>
      </c>
      <c r="V11" s="229">
        <f>ROUND(E11*U11,2)</f>
        <v>0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534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3</v>
      </c>
      <c r="B12" s="247" t="s">
        <v>1628</v>
      </c>
      <c r="C12" s="263" t="s">
        <v>1629</v>
      </c>
      <c r="D12" s="248" t="s">
        <v>533</v>
      </c>
      <c r="E12" s="249">
        <v>1</v>
      </c>
      <c r="F12" s="250"/>
      <c r="G12" s="251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292</v>
      </c>
      <c r="T12" s="229" t="s">
        <v>277</v>
      </c>
      <c r="U12" s="229">
        <v>0</v>
      </c>
      <c r="V12" s="229">
        <f>ROUND(E12*U12,2)</f>
        <v>0</v>
      </c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534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5"/>
      <c r="B13" s="6"/>
      <c r="C13" s="272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E13">
        <v>15</v>
      </c>
      <c r="AF13">
        <v>21</v>
      </c>
    </row>
    <row r="14" spans="1:60" x14ac:dyDescent="0.2">
      <c r="A14" s="213"/>
      <c r="B14" s="214" t="s">
        <v>31</v>
      </c>
      <c r="C14" s="273"/>
      <c r="D14" s="215"/>
      <c r="E14" s="216"/>
      <c r="F14" s="216"/>
      <c r="G14" s="261">
        <f>G8</f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f>SUMIF(L7:L12,AE13,G7:G12)</f>
        <v>0</v>
      </c>
      <c r="AF14">
        <f>SUMIF(L7:L12,AF13,G7:G12)</f>
        <v>0</v>
      </c>
      <c r="AG14" t="s">
        <v>437</v>
      </c>
    </row>
    <row r="15" spans="1:60" x14ac:dyDescent="0.2">
      <c r="A15" s="5"/>
      <c r="B15" s="6"/>
      <c r="C15" s="272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5"/>
      <c r="B16" s="6"/>
      <c r="C16" s="272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">
      <c r="A17" s="217" t="s">
        <v>438</v>
      </c>
      <c r="B17" s="217"/>
      <c r="C17" s="27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18"/>
      <c r="B18" s="219"/>
      <c r="C18" s="275"/>
      <c r="D18" s="219"/>
      <c r="E18" s="219"/>
      <c r="F18" s="219"/>
      <c r="G18" s="22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G18" t="s">
        <v>439</v>
      </c>
    </row>
    <row r="19" spans="1:33" x14ac:dyDescent="0.2">
      <c r="A19" s="221"/>
      <c r="B19" s="222"/>
      <c r="C19" s="276"/>
      <c r="D19" s="222"/>
      <c r="E19" s="222"/>
      <c r="F19" s="222"/>
      <c r="G19" s="2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21"/>
      <c r="B20" s="222"/>
      <c r="C20" s="276"/>
      <c r="D20" s="222"/>
      <c r="E20" s="222"/>
      <c r="F20" s="222"/>
      <c r="G20" s="2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21"/>
      <c r="B21" s="222"/>
      <c r="C21" s="276"/>
      <c r="D21" s="222"/>
      <c r="E21" s="222"/>
      <c r="F21" s="222"/>
      <c r="G21" s="22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24"/>
      <c r="B22" s="225"/>
      <c r="C22" s="277"/>
      <c r="D22" s="225"/>
      <c r="E22" s="225"/>
      <c r="F22" s="225"/>
      <c r="G22" s="2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5"/>
      <c r="B23" s="6"/>
      <c r="C23" s="272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C24" s="278"/>
      <c r="D24" s="194"/>
      <c r="AG24" t="s">
        <v>440</v>
      </c>
    </row>
    <row r="25" spans="1:33" x14ac:dyDescent="0.2">
      <c r="D25" s="194"/>
    </row>
    <row r="26" spans="1:33" x14ac:dyDescent="0.2">
      <c r="D26" s="194"/>
    </row>
    <row r="27" spans="1:33" x14ac:dyDescent="0.2">
      <c r="D27" s="194"/>
    </row>
    <row r="28" spans="1:33" x14ac:dyDescent="0.2">
      <c r="D28" s="194"/>
    </row>
    <row r="29" spans="1:33" x14ac:dyDescent="0.2">
      <c r="D29" s="194"/>
    </row>
    <row r="30" spans="1:33" x14ac:dyDescent="0.2">
      <c r="D30" s="194"/>
    </row>
    <row r="31" spans="1:33" x14ac:dyDescent="0.2">
      <c r="D31" s="194"/>
    </row>
    <row r="32" spans="1:33" x14ac:dyDescent="0.2">
      <c r="D32" s="194"/>
    </row>
    <row r="33" spans="4:4" x14ac:dyDescent="0.2">
      <c r="D33" s="194"/>
    </row>
    <row r="34" spans="4:4" x14ac:dyDescent="0.2">
      <c r="D34" s="194"/>
    </row>
    <row r="35" spans="4:4" x14ac:dyDescent="0.2">
      <c r="D35" s="194"/>
    </row>
    <row r="36" spans="4:4" x14ac:dyDescent="0.2">
      <c r="D36" s="194"/>
    </row>
    <row r="37" spans="4:4" x14ac:dyDescent="0.2">
      <c r="D37" s="194"/>
    </row>
    <row r="38" spans="4:4" x14ac:dyDescent="0.2">
      <c r="D38" s="194"/>
    </row>
    <row r="39" spans="4:4" x14ac:dyDescent="0.2">
      <c r="D39" s="194"/>
    </row>
    <row r="40" spans="4:4" x14ac:dyDescent="0.2">
      <c r="D40" s="194"/>
    </row>
    <row r="41" spans="4:4" x14ac:dyDescent="0.2">
      <c r="D41" s="194"/>
    </row>
    <row r="42" spans="4:4" x14ac:dyDescent="0.2">
      <c r="D42" s="194"/>
    </row>
    <row r="43" spans="4:4" x14ac:dyDescent="0.2">
      <c r="D43" s="194"/>
    </row>
    <row r="44" spans="4:4" x14ac:dyDescent="0.2">
      <c r="D44" s="194"/>
    </row>
    <row r="45" spans="4:4" x14ac:dyDescent="0.2">
      <c r="D45" s="194"/>
    </row>
    <row r="46" spans="4:4" x14ac:dyDescent="0.2">
      <c r="D46" s="194"/>
    </row>
    <row r="47" spans="4:4" x14ac:dyDescent="0.2">
      <c r="D47" s="194"/>
    </row>
    <row r="48" spans="4:4" x14ac:dyDescent="0.2">
      <c r="D48" s="194"/>
    </row>
    <row r="49" spans="4:4" x14ac:dyDescent="0.2">
      <c r="D49" s="194"/>
    </row>
    <row r="50" spans="4:4" x14ac:dyDescent="0.2">
      <c r="D50" s="194"/>
    </row>
    <row r="51" spans="4:4" x14ac:dyDescent="0.2">
      <c r="D51" s="194"/>
    </row>
    <row r="52" spans="4:4" x14ac:dyDescent="0.2">
      <c r="D52" s="194"/>
    </row>
    <row r="53" spans="4:4" x14ac:dyDescent="0.2">
      <c r="D53" s="194"/>
    </row>
    <row r="54" spans="4:4" x14ac:dyDescent="0.2">
      <c r="D54" s="194"/>
    </row>
    <row r="55" spans="4:4" x14ac:dyDescent="0.2">
      <c r="D55" s="194"/>
    </row>
    <row r="56" spans="4:4" x14ac:dyDescent="0.2">
      <c r="D56" s="194"/>
    </row>
    <row r="57" spans="4:4" x14ac:dyDescent="0.2">
      <c r="D57" s="194"/>
    </row>
    <row r="58" spans="4:4" x14ac:dyDescent="0.2">
      <c r="D58" s="194"/>
    </row>
    <row r="59" spans="4:4" x14ac:dyDescent="0.2">
      <c r="D59" s="194"/>
    </row>
    <row r="60" spans="4:4" x14ac:dyDescent="0.2">
      <c r="D60" s="194"/>
    </row>
    <row r="61" spans="4:4" x14ac:dyDescent="0.2">
      <c r="D61" s="194"/>
    </row>
    <row r="62" spans="4:4" x14ac:dyDescent="0.2">
      <c r="D62" s="194"/>
    </row>
    <row r="63" spans="4:4" x14ac:dyDescent="0.2">
      <c r="D63" s="194"/>
    </row>
    <row r="64" spans="4:4" x14ac:dyDescent="0.2">
      <c r="D64" s="194"/>
    </row>
    <row r="65" spans="4:4" x14ac:dyDescent="0.2">
      <c r="D65" s="194"/>
    </row>
    <row r="66" spans="4:4" x14ac:dyDescent="0.2">
      <c r="D66" s="194"/>
    </row>
    <row r="67" spans="4:4" x14ac:dyDescent="0.2">
      <c r="D67" s="194"/>
    </row>
    <row r="68" spans="4:4" x14ac:dyDescent="0.2">
      <c r="D68" s="194"/>
    </row>
    <row r="69" spans="4:4" x14ac:dyDescent="0.2">
      <c r="D69" s="194"/>
    </row>
    <row r="70" spans="4:4" x14ac:dyDescent="0.2">
      <c r="D70" s="194"/>
    </row>
    <row r="71" spans="4:4" x14ac:dyDescent="0.2">
      <c r="D71" s="194"/>
    </row>
    <row r="72" spans="4:4" x14ac:dyDescent="0.2">
      <c r="D72" s="194"/>
    </row>
    <row r="73" spans="4:4" x14ac:dyDescent="0.2">
      <c r="D73" s="194"/>
    </row>
    <row r="74" spans="4:4" x14ac:dyDescent="0.2">
      <c r="D74" s="194"/>
    </row>
    <row r="75" spans="4:4" x14ac:dyDescent="0.2">
      <c r="D75" s="194"/>
    </row>
    <row r="76" spans="4:4" x14ac:dyDescent="0.2">
      <c r="D76" s="194"/>
    </row>
    <row r="77" spans="4:4" x14ac:dyDescent="0.2">
      <c r="D77" s="194"/>
    </row>
    <row r="78" spans="4:4" x14ac:dyDescent="0.2">
      <c r="D78" s="194"/>
    </row>
    <row r="79" spans="4:4" x14ac:dyDescent="0.2">
      <c r="D79" s="194"/>
    </row>
    <row r="80" spans="4:4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7">
    <mergeCell ref="A1:G1"/>
    <mergeCell ref="C2:G2"/>
    <mergeCell ref="C3:G3"/>
    <mergeCell ref="C4:G4"/>
    <mergeCell ref="A17:C17"/>
    <mergeCell ref="A18:G22"/>
    <mergeCell ref="C10:G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82</v>
      </c>
      <c r="C3" s="199" t="s">
        <v>81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81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119</v>
      </c>
      <c r="C8" s="262" t="s">
        <v>121</v>
      </c>
      <c r="D8" s="242"/>
      <c r="E8" s="243"/>
      <c r="F8" s="244"/>
      <c r="G8" s="245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9"/>
      <c r="O8" s="239">
        <f>SUM(O9:O9)</f>
        <v>0</v>
      </c>
      <c r="P8" s="239"/>
      <c r="Q8" s="239">
        <f>SUM(Q9:Q9)</f>
        <v>0</v>
      </c>
      <c r="R8" s="239"/>
      <c r="S8" s="239"/>
      <c r="T8" s="239"/>
      <c r="U8" s="239"/>
      <c r="V8" s="239">
        <f>SUM(V9:V9)</f>
        <v>1.6</v>
      </c>
      <c r="W8" s="239"/>
      <c r="AG8" t="s">
        <v>177</v>
      </c>
    </row>
    <row r="9" spans="1:60" ht="22.5" outlineLevel="1" x14ac:dyDescent="0.2">
      <c r="A9" s="255">
        <v>1</v>
      </c>
      <c r="B9" s="256" t="s">
        <v>1511</v>
      </c>
      <c r="C9" s="271" t="s">
        <v>1512</v>
      </c>
      <c r="D9" s="257" t="s">
        <v>356</v>
      </c>
      <c r="E9" s="258">
        <v>8</v>
      </c>
      <c r="F9" s="259"/>
      <c r="G9" s="260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0.2</v>
      </c>
      <c r="V9" s="229">
        <f>ROUND(E9*U9,2)</f>
        <v>1.6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922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40" t="s">
        <v>176</v>
      </c>
      <c r="B10" s="241" t="s">
        <v>143</v>
      </c>
      <c r="C10" s="262" t="s">
        <v>144</v>
      </c>
      <c r="D10" s="242"/>
      <c r="E10" s="243"/>
      <c r="F10" s="244"/>
      <c r="G10" s="245">
        <f>SUMIF(AG11:AG13,"&lt;&gt;NOR",G11:G13)</f>
        <v>0</v>
      </c>
      <c r="H10" s="239"/>
      <c r="I10" s="239">
        <f>SUM(I11:I13)</f>
        <v>0</v>
      </c>
      <c r="J10" s="239"/>
      <c r="K10" s="239">
        <f>SUM(K11:K13)</f>
        <v>0</v>
      </c>
      <c r="L10" s="239"/>
      <c r="M10" s="239">
        <f>SUM(M11:M13)</f>
        <v>0</v>
      </c>
      <c r="N10" s="239"/>
      <c r="O10" s="239">
        <f>SUM(O11:O13)</f>
        <v>0</v>
      </c>
      <c r="P10" s="239"/>
      <c r="Q10" s="239">
        <f>SUM(Q11:Q13)</f>
        <v>0</v>
      </c>
      <c r="R10" s="239"/>
      <c r="S10" s="239"/>
      <c r="T10" s="239"/>
      <c r="U10" s="239"/>
      <c r="V10" s="239">
        <f>SUM(V11:V13)</f>
        <v>14.41</v>
      </c>
      <c r="W10" s="239"/>
      <c r="AG10" t="s">
        <v>177</v>
      </c>
    </row>
    <row r="11" spans="1:60" outlineLevel="1" x14ac:dyDescent="0.2">
      <c r="A11" s="255">
        <v>2</v>
      </c>
      <c r="B11" s="256" t="s">
        <v>1513</v>
      </c>
      <c r="C11" s="271" t="s">
        <v>1514</v>
      </c>
      <c r="D11" s="257" t="s">
        <v>356</v>
      </c>
      <c r="E11" s="258">
        <v>1</v>
      </c>
      <c r="F11" s="259"/>
      <c r="G11" s="260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4.2770000000000001</v>
      </c>
      <c r="V11" s="229">
        <f>ROUND(E11*U11,2)</f>
        <v>4.28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430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5">
        <v>3</v>
      </c>
      <c r="B12" s="256" t="s">
        <v>1630</v>
      </c>
      <c r="C12" s="271" t="s">
        <v>1631</v>
      </c>
      <c r="D12" s="257" t="s">
        <v>356</v>
      </c>
      <c r="E12" s="258">
        <v>19</v>
      </c>
      <c r="F12" s="259"/>
      <c r="G12" s="260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292</v>
      </c>
      <c r="T12" s="229" t="s">
        <v>277</v>
      </c>
      <c r="U12" s="229">
        <v>0.53333000000000008</v>
      </c>
      <c r="V12" s="229">
        <f>ROUND(E12*U12,2)</f>
        <v>10.130000000000001</v>
      </c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430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5">
        <v>4</v>
      </c>
      <c r="B13" s="256" t="s">
        <v>1517</v>
      </c>
      <c r="C13" s="271" t="s">
        <v>1518</v>
      </c>
      <c r="D13" s="257" t="s">
        <v>356</v>
      </c>
      <c r="E13" s="258">
        <v>1</v>
      </c>
      <c r="F13" s="259"/>
      <c r="G13" s="260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292</v>
      </c>
      <c r="T13" s="229" t="s">
        <v>277</v>
      </c>
      <c r="U13" s="229">
        <v>0</v>
      </c>
      <c r="V13" s="229">
        <f>ROUND(E13*U13,2)</f>
        <v>0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430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40" t="s">
        <v>176</v>
      </c>
      <c r="B14" s="241" t="s">
        <v>141</v>
      </c>
      <c r="C14" s="262" t="s">
        <v>142</v>
      </c>
      <c r="D14" s="242"/>
      <c r="E14" s="243"/>
      <c r="F14" s="244"/>
      <c r="G14" s="245">
        <f>SUMIF(AG15:AG33,"&lt;&gt;NOR",G15:G33)</f>
        <v>0</v>
      </c>
      <c r="H14" s="239"/>
      <c r="I14" s="239">
        <f>SUM(I15:I33)</f>
        <v>0</v>
      </c>
      <c r="J14" s="239"/>
      <c r="K14" s="239">
        <f>SUM(K15:K33)</f>
        <v>0</v>
      </c>
      <c r="L14" s="239"/>
      <c r="M14" s="239">
        <f>SUM(M15:M33)</f>
        <v>0</v>
      </c>
      <c r="N14" s="239"/>
      <c r="O14" s="239">
        <f>SUM(O15:O33)</f>
        <v>0</v>
      </c>
      <c r="P14" s="239"/>
      <c r="Q14" s="239">
        <f>SUM(Q15:Q33)</f>
        <v>0</v>
      </c>
      <c r="R14" s="239"/>
      <c r="S14" s="239"/>
      <c r="T14" s="239"/>
      <c r="U14" s="239"/>
      <c r="V14" s="239">
        <f>SUM(V15:V33)</f>
        <v>377.12999999999994</v>
      </c>
      <c r="W14" s="239"/>
      <c r="AG14" t="s">
        <v>177</v>
      </c>
    </row>
    <row r="15" spans="1:60" outlineLevel="1" x14ac:dyDescent="0.2">
      <c r="A15" s="255">
        <v>5</v>
      </c>
      <c r="B15" s="256" t="s">
        <v>1519</v>
      </c>
      <c r="C15" s="271" t="s">
        <v>1520</v>
      </c>
      <c r="D15" s="257" t="s">
        <v>356</v>
      </c>
      <c r="E15" s="258">
        <v>5</v>
      </c>
      <c r="F15" s="259"/>
      <c r="G15" s="260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292</v>
      </c>
      <c r="T15" s="229" t="s">
        <v>277</v>
      </c>
      <c r="U15" s="229">
        <v>0</v>
      </c>
      <c r="V15" s="229">
        <f>ROUND(E15*U15,2)</f>
        <v>0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430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5">
        <v>6</v>
      </c>
      <c r="B16" s="256" t="s">
        <v>1521</v>
      </c>
      <c r="C16" s="271" t="s">
        <v>1522</v>
      </c>
      <c r="D16" s="257" t="s">
        <v>356</v>
      </c>
      <c r="E16" s="258">
        <v>6</v>
      </c>
      <c r="F16" s="259"/>
      <c r="G16" s="260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292</v>
      </c>
      <c r="T16" s="229" t="s">
        <v>277</v>
      </c>
      <c r="U16" s="229">
        <v>0</v>
      </c>
      <c r="V16" s="229">
        <f>ROUND(E16*U16,2)</f>
        <v>0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430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55">
        <v>7</v>
      </c>
      <c r="B17" s="256" t="s">
        <v>1523</v>
      </c>
      <c r="C17" s="271" t="s">
        <v>1524</v>
      </c>
      <c r="D17" s="257" t="s">
        <v>356</v>
      </c>
      <c r="E17" s="258">
        <v>6</v>
      </c>
      <c r="F17" s="259"/>
      <c r="G17" s="260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292</v>
      </c>
      <c r="T17" s="229" t="s">
        <v>277</v>
      </c>
      <c r="U17" s="229">
        <v>5.0500000000000003E-2</v>
      </c>
      <c r="V17" s="229">
        <f>ROUND(E17*U17,2)</f>
        <v>0.3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430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5">
        <v>8</v>
      </c>
      <c r="B18" s="256" t="s">
        <v>1525</v>
      </c>
      <c r="C18" s="271" t="s">
        <v>1526</v>
      </c>
      <c r="D18" s="257" t="s">
        <v>356</v>
      </c>
      <c r="E18" s="258">
        <v>25</v>
      </c>
      <c r="F18" s="259"/>
      <c r="G18" s="260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292</v>
      </c>
      <c r="T18" s="229" t="s">
        <v>277</v>
      </c>
      <c r="U18" s="229">
        <v>0</v>
      </c>
      <c r="V18" s="229">
        <f>ROUND(E18*U18,2)</f>
        <v>0</v>
      </c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430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55">
        <v>9</v>
      </c>
      <c r="B19" s="256" t="s">
        <v>1527</v>
      </c>
      <c r="C19" s="271" t="s">
        <v>1528</v>
      </c>
      <c r="D19" s="257" t="s">
        <v>356</v>
      </c>
      <c r="E19" s="258">
        <v>20</v>
      </c>
      <c r="F19" s="259"/>
      <c r="G19" s="260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292</v>
      </c>
      <c r="T19" s="229" t="s">
        <v>277</v>
      </c>
      <c r="U19" s="229">
        <v>0.24233000000000002</v>
      </c>
      <c r="V19" s="229">
        <f>ROUND(E19*U19,2)</f>
        <v>4.8499999999999996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430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5">
        <v>10</v>
      </c>
      <c r="B20" s="256" t="s">
        <v>1517</v>
      </c>
      <c r="C20" s="271" t="s">
        <v>1529</v>
      </c>
      <c r="D20" s="257" t="s">
        <v>356</v>
      </c>
      <c r="E20" s="258">
        <v>1</v>
      </c>
      <c r="F20" s="259"/>
      <c r="G20" s="260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292</v>
      </c>
      <c r="T20" s="229" t="s">
        <v>277</v>
      </c>
      <c r="U20" s="229">
        <v>0</v>
      </c>
      <c r="V20" s="229">
        <f>ROUND(E20*U20,2)</f>
        <v>0</v>
      </c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1530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5">
        <v>11</v>
      </c>
      <c r="B21" s="256" t="s">
        <v>1531</v>
      </c>
      <c r="C21" s="271" t="s">
        <v>1532</v>
      </c>
      <c r="D21" s="257" t="s">
        <v>356</v>
      </c>
      <c r="E21" s="258">
        <v>20</v>
      </c>
      <c r="F21" s="259"/>
      <c r="G21" s="260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/>
      <c r="S21" s="229" t="s">
        <v>292</v>
      </c>
      <c r="T21" s="229" t="s">
        <v>277</v>
      </c>
      <c r="U21" s="229">
        <v>0.7378300000000001</v>
      </c>
      <c r="V21" s="229">
        <f>ROUND(E21*U21,2)</f>
        <v>14.76</v>
      </c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430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55">
        <v>12</v>
      </c>
      <c r="B22" s="256" t="s">
        <v>1533</v>
      </c>
      <c r="C22" s="271" t="s">
        <v>1534</v>
      </c>
      <c r="D22" s="257" t="s">
        <v>356</v>
      </c>
      <c r="E22" s="258">
        <v>20</v>
      </c>
      <c r="F22" s="259"/>
      <c r="G22" s="260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292</v>
      </c>
      <c r="T22" s="229" t="s">
        <v>277</v>
      </c>
      <c r="U22" s="229">
        <v>3.4166700000000003</v>
      </c>
      <c r="V22" s="229">
        <f>ROUND(E22*U22,2)</f>
        <v>68.33</v>
      </c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430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45" outlineLevel="1" x14ac:dyDescent="0.2">
      <c r="A23" s="255">
        <v>13</v>
      </c>
      <c r="B23" s="256" t="s">
        <v>1535</v>
      </c>
      <c r="C23" s="271" t="s">
        <v>1536</v>
      </c>
      <c r="D23" s="257" t="s">
        <v>356</v>
      </c>
      <c r="E23" s="258">
        <v>20</v>
      </c>
      <c r="F23" s="259"/>
      <c r="G23" s="260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292</v>
      </c>
      <c r="T23" s="229" t="s">
        <v>277</v>
      </c>
      <c r="U23" s="229">
        <v>1.81667</v>
      </c>
      <c r="V23" s="229">
        <f>ROUND(E23*U23,2)</f>
        <v>36.33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430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5">
        <v>14</v>
      </c>
      <c r="B24" s="256" t="s">
        <v>1537</v>
      </c>
      <c r="C24" s="271" t="s">
        <v>1538</v>
      </c>
      <c r="D24" s="257" t="s">
        <v>356</v>
      </c>
      <c r="E24" s="258">
        <v>20</v>
      </c>
      <c r="F24" s="259"/>
      <c r="G24" s="260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292</v>
      </c>
      <c r="T24" s="229" t="s">
        <v>277</v>
      </c>
      <c r="U24" s="229">
        <v>1.3666700000000001</v>
      </c>
      <c r="V24" s="229">
        <f>ROUND(E24*U24,2)</f>
        <v>27.33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430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55">
        <v>15</v>
      </c>
      <c r="B25" s="256" t="s">
        <v>1539</v>
      </c>
      <c r="C25" s="271" t="s">
        <v>1540</v>
      </c>
      <c r="D25" s="257" t="s">
        <v>207</v>
      </c>
      <c r="E25" s="258">
        <v>640</v>
      </c>
      <c r="F25" s="259"/>
      <c r="G25" s="260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292</v>
      </c>
      <c r="T25" s="229" t="s">
        <v>277</v>
      </c>
      <c r="U25" s="229">
        <v>0.16</v>
      </c>
      <c r="V25" s="229">
        <f>ROUND(E25*U25,2)</f>
        <v>102.4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430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5">
        <v>16</v>
      </c>
      <c r="B26" s="256" t="s">
        <v>1541</v>
      </c>
      <c r="C26" s="271" t="s">
        <v>1542</v>
      </c>
      <c r="D26" s="257" t="s">
        <v>356</v>
      </c>
      <c r="E26" s="258">
        <v>66</v>
      </c>
      <c r="F26" s="259"/>
      <c r="G26" s="260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292</v>
      </c>
      <c r="T26" s="229" t="s">
        <v>277</v>
      </c>
      <c r="U26" s="229">
        <v>0.24400000000000002</v>
      </c>
      <c r="V26" s="229">
        <f>ROUND(E26*U26,2)</f>
        <v>16.100000000000001</v>
      </c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430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5">
        <v>17</v>
      </c>
      <c r="B27" s="256" t="s">
        <v>1543</v>
      </c>
      <c r="C27" s="271" t="s">
        <v>1544</v>
      </c>
      <c r="D27" s="257" t="s">
        <v>356</v>
      </c>
      <c r="E27" s="258">
        <v>5</v>
      </c>
      <c r="F27" s="259"/>
      <c r="G27" s="260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292</v>
      </c>
      <c r="T27" s="229" t="s">
        <v>277</v>
      </c>
      <c r="U27" s="229">
        <v>0</v>
      </c>
      <c r="V27" s="229">
        <f>ROUND(E27*U27,2)</f>
        <v>0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430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55">
        <v>18</v>
      </c>
      <c r="B28" s="256" t="s">
        <v>1545</v>
      </c>
      <c r="C28" s="271" t="s">
        <v>1546</v>
      </c>
      <c r="D28" s="257" t="s">
        <v>207</v>
      </c>
      <c r="E28" s="258">
        <v>10</v>
      </c>
      <c r="F28" s="259"/>
      <c r="G28" s="260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292</v>
      </c>
      <c r="T28" s="229" t="s">
        <v>277</v>
      </c>
      <c r="U28" s="229">
        <v>4.6330000000000003E-2</v>
      </c>
      <c r="V28" s="229">
        <f>ROUND(E28*U28,2)</f>
        <v>0.46</v>
      </c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430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5">
        <v>19</v>
      </c>
      <c r="B29" s="256" t="s">
        <v>1547</v>
      </c>
      <c r="C29" s="271" t="s">
        <v>1548</v>
      </c>
      <c r="D29" s="257" t="s">
        <v>207</v>
      </c>
      <c r="E29" s="258">
        <v>220</v>
      </c>
      <c r="F29" s="259"/>
      <c r="G29" s="260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292</v>
      </c>
      <c r="T29" s="229" t="s">
        <v>277</v>
      </c>
      <c r="U29" s="229">
        <v>5.0960000000000005E-2</v>
      </c>
      <c r="V29" s="229">
        <f>ROUND(E29*U29,2)</f>
        <v>11.21</v>
      </c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430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55">
        <v>20</v>
      </c>
      <c r="B30" s="256" t="s">
        <v>1549</v>
      </c>
      <c r="C30" s="271" t="s">
        <v>1550</v>
      </c>
      <c r="D30" s="257" t="s">
        <v>207</v>
      </c>
      <c r="E30" s="258">
        <v>960</v>
      </c>
      <c r="F30" s="259"/>
      <c r="G30" s="260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292</v>
      </c>
      <c r="T30" s="229" t="s">
        <v>277</v>
      </c>
      <c r="U30" s="229">
        <v>7.4060000000000001E-2</v>
      </c>
      <c r="V30" s="229">
        <f>ROUND(E30*U30,2)</f>
        <v>71.099999999999994</v>
      </c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430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55">
        <v>21</v>
      </c>
      <c r="B31" s="256" t="s">
        <v>1549</v>
      </c>
      <c r="C31" s="271" t="s">
        <v>1550</v>
      </c>
      <c r="D31" s="257" t="s">
        <v>207</v>
      </c>
      <c r="E31" s="258">
        <v>40</v>
      </c>
      <c r="F31" s="259"/>
      <c r="G31" s="260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292</v>
      </c>
      <c r="T31" s="229" t="s">
        <v>277</v>
      </c>
      <c r="U31" s="229">
        <v>7.4060000000000001E-2</v>
      </c>
      <c r="V31" s="229">
        <f>ROUND(E31*U31,2)</f>
        <v>2.96</v>
      </c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55">
        <v>22</v>
      </c>
      <c r="B32" s="256" t="s">
        <v>1551</v>
      </c>
      <c r="C32" s="271" t="s">
        <v>1552</v>
      </c>
      <c r="D32" s="257" t="s">
        <v>207</v>
      </c>
      <c r="E32" s="258">
        <v>1000</v>
      </c>
      <c r="F32" s="259"/>
      <c r="G32" s="260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292</v>
      </c>
      <c r="T32" s="229" t="s">
        <v>277</v>
      </c>
      <c r="U32" s="229">
        <v>2.1000000000000001E-2</v>
      </c>
      <c r="V32" s="229">
        <f>ROUND(E32*U32,2)</f>
        <v>21</v>
      </c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430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5">
        <v>23</v>
      </c>
      <c r="B33" s="256" t="s">
        <v>1553</v>
      </c>
      <c r="C33" s="271" t="s">
        <v>1554</v>
      </c>
      <c r="D33" s="257" t="s">
        <v>1627</v>
      </c>
      <c r="E33" s="258">
        <v>1</v>
      </c>
      <c r="F33" s="259"/>
      <c r="G33" s="260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292</v>
      </c>
      <c r="T33" s="229" t="s">
        <v>277</v>
      </c>
      <c r="U33" s="229">
        <v>0</v>
      </c>
      <c r="V33" s="229">
        <f>ROUND(E33*U33,2)</f>
        <v>0</v>
      </c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430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40" t="s">
        <v>176</v>
      </c>
      <c r="B34" s="241" t="s">
        <v>145</v>
      </c>
      <c r="C34" s="262" t="s">
        <v>146</v>
      </c>
      <c r="D34" s="242"/>
      <c r="E34" s="243"/>
      <c r="F34" s="244"/>
      <c r="G34" s="245">
        <f>SUMIF(AG35:AG78,"&lt;&gt;NOR",G35:G78)</f>
        <v>0</v>
      </c>
      <c r="H34" s="239"/>
      <c r="I34" s="239">
        <f>SUM(I35:I78)</f>
        <v>0</v>
      </c>
      <c r="J34" s="239"/>
      <c r="K34" s="239">
        <f>SUM(K35:K78)</f>
        <v>0</v>
      </c>
      <c r="L34" s="239"/>
      <c r="M34" s="239">
        <f>SUM(M35:M78)</f>
        <v>0</v>
      </c>
      <c r="N34" s="239"/>
      <c r="O34" s="239">
        <f>SUM(O35:O78)</f>
        <v>0</v>
      </c>
      <c r="P34" s="239"/>
      <c r="Q34" s="239">
        <f>SUM(Q35:Q78)</f>
        <v>0</v>
      </c>
      <c r="R34" s="239"/>
      <c r="S34" s="239"/>
      <c r="T34" s="239"/>
      <c r="U34" s="239"/>
      <c r="V34" s="239">
        <f>SUM(V35:V78)</f>
        <v>1088.4099999999999</v>
      </c>
      <c r="W34" s="239"/>
      <c r="AG34" t="s">
        <v>177</v>
      </c>
    </row>
    <row r="35" spans="1:60" ht="22.5" outlineLevel="1" x14ac:dyDescent="0.2">
      <c r="A35" s="255">
        <v>24</v>
      </c>
      <c r="B35" s="256" t="s">
        <v>1555</v>
      </c>
      <c r="C35" s="271" t="s">
        <v>1556</v>
      </c>
      <c r="D35" s="257" t="s">
        <v>1557</v>
      </c>
      <c r="E35" s="258">
        <v>1</v>
      </c>
      <c r="F35" s="259"/>
      <c r="G35" s="260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292</v>
      </c>
      <c r="T35" s="229" t="s">
        <v>277</v>
      </c>
      <c r="U35" s="229">
        <v>4.4880000000000004</v>
      </c>
      <c r="V35" s="229">
        <f>ROUND(E35*U35,2)</f>
        <v>4.49</v>
      </c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430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5">
        <v>25</v>
      </c>
      <c r="B36" s="256" t="s">
        <v>1558</v>
      </c>
      <c r="C36" s="271" t="s">
        <v>1559</v>
      </c>
      <c r="D36" s="257" t="s">
        <v>180</v>
      </c>
      <c r="E36" s="258">
        <v>140</v>
      </c>
      <c r="F36" s="259"/>
      <c r="G36" s="260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292</v>
      </c>
      <c r="T36" s="229" t="s">
        <v>277</v>
      </c>
      <c r="U36" s="229">
        <v>0.14200000000000002</v>
      </c>
      <c r="V36" s="229">
        <f>ROUND(E36*U36,2)</f>
        <v>19.88</v>
      </c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430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55">
        <v>26</v>
      </c>
      <c r="B37" s="256" t="s">
        <v>1560</v>
      </c>
      <c r="C37" s="271" t="s">
        <v>1561</v>
      </c>
      <c r="D37" s="257" t="s">
        <v>180</v>
      </c>
      <c r="E37" s="258">
        <v>17</v>
      </c>
      <c r="F37" s="259"/>
      <c r="G37" s="260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292</v>
      </c>
      <c r="T37" s="229" t="s">
        <v>277</v>
      </c>
      <c r="U37" s="229">
        <v>0.21000000000000002</v>
      </c>
      <c r="V37" s="229">
        <f>ROUND(E37*U37,2)</f>
        <v>3.57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430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5">
        <v>27</v>
      </c>
      <c r="B38" s="256" t="s">
        <v>1562</v>
      </c>
      <c r="C38" s="271" t="s">
        <v>1563</v>
      </c>
      <c r="D38" s="257" t="s">
        <v>180</v>
      </c>
      <c r="E38" s="258">
        <v>60</v>
      </c>
      <c r="F38" s="259"/>
      <c r="G38" s="260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292</v>
      </c>
      <c r="T38" s="229" t="s">
        <v>277</v>
      </c>
      <c r="U38" s="229">
        <v>0</v>
      </c>
      <c r="V38" s="229">
        <f>ROUND(E38*U38,2)</f>
        <v>0</v>
      </c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430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5">
        <v>28</v>
      </c>
      <c r="B39" s="256" t="s">
        <v>1564</v>
      </c>
      <c r="C39" s="271" t="s">
        <v>1565</v>
      </c>
      <c r="D39" s="257" t="s">
        <v>180</v>
      </c>
      <c r="E39" s="258">
        <v>60</v>
      </c>
      <c r="F39" s="259"/>
      <c r="G39" s="260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292</v>
      </c>
      <c r="T39" s="229" t="s">
        <v>277</v>
      </c>
      <c r="U39" s="229">
        <v>0.60500000000000009</v>
      </c>
      <c r="V39" s="229">
        <f>ROUND(E39*U39,2)</f>
        <v>36.299999999999997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430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55">
        <v>29</v>
      </c>
      <c r="B40" s="256" t="s">
        <v>1566</v>
      </c>
      <c r="C40" s="271" t="s">
        <v>1567</v>
      </c>
      <c r="D40" s="257" t="s">
        <v>180</v>
      </c>
      <c r="E40" s="258">
        <v>17</v>
      </c>
      <c r="F40" s="259"/>
      <c r="G40" s="260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292</v>
      </c>
      <c r="T40" s="229" t="s">
        <v>277</v>
      </c>
      <c r="U40" s="229">
        <v>0.60500000000000009</v>
      </c>
      <c r="V40" s="229">
        <f>ROUND(E40*U40,2)</f>
        <v>10.29</v>
      </c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430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6">
        <v>30</v>
      </c>
      <c r="B41" s="247" t="s">
        <v>1568</v>
      </c>
      <c r="C41" s="263" t="s">
        <v>1569</v>
      </c>
      <c r="D41" s="248" t="s">
        <v>207</v>
      </c>
      <c r="E41" s="249">
        <v>500</v>
      </c>
      <c r="F41" s="250"/>
      <c r="G41" s="251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292</v>
      </c>
      <c r="T41" s="229" t="s">
        <v>277</v>
      </c>
      <c r="U41" s="229">
        <v>0.74193000000000009</v>
      </c>
      <c r="V41" s="229">
        <f>ROUND(E41*U41,2)</f>
        <v>370.97</v>
      </c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430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5" t="s">
        <v>240</v>
      </c>
      <c r="D42" s="252"/>
      <c r="E42" s="252"/>
      <c r="F42" s="252"/>
      <c r="G42" s="252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219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55">
        <v>31</v>
      </c>
      <c r="B43" s="256" t="s">
        <v>1570</v>
      </c>
      <c r="C43" s="271" t="s">
        <v>1571</v>
      </c>
      <c r="D43" s="257" t="s">
        <v>180</v>
      </c>
      <c r="E43" s="258">
        <v>50</v>
      </c>
      <c r="F43" s="259"/>
      <c r="G43" s="260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292</v>
      </c>
      <c r="T43" s="229" t="s">
        <v>277</v>
      </c>
      <c r="U43" s="229">
        <v>0.23900000000000002</v>
      </c>
      <c r="V43" s="229">
        <f>ROUND(E43*U43,2)</f>
        <v>11.95</v>
      </c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430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55">
        <v>32</v>
      </c>
      <c r="B44" s="256" t="s">
        <v>1572</v>
      </c>
      <c r="C44" s="271" t="s">
        <v>1573</v>
      </c>
      <c r="D44" s="257" t="s">
        <v>207</v>
      </c>
      <c r="E44" s="258">
        <v>300</v>
      </c>
      <c r="F44" s="259"/>
      <c r="G44" s="260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292</v>
      </c>
      <c r="T44" s="229" t="s">
        <v>277</v>
      </c>
      <c r="U44" s="229">
        <v>0.14500000000000002</v>
      </c>
      <c r="V44" s="229">
        <f>ROUND(E44*U44,2)</f>
        <v>43.5</v>
      </c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430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5">
        <v>33</v>
      </c>
      <c r="B45" s="256" t="s">
        <v>1574</v>
      </c>
      <c r="C45" s="271" t="s">
        <v>1575</v>
      </c>
      <c r="D45" s="257" t="s">
        <v>180</v>
      </c>
      <c r="E45" s="258">
        <v>50</v>
      </c>
      <c r="F45" s="259"/>
      <c r="G45" s="260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292</v>
      </c>
      <c r="T45" s="229" t="s">
        <v>277</v>
      </c>
      <c r="U45" s="229">
        <v>0</v>
      </c>
      <c r="V45" s="229">
        <f>ROUND(E45*U45,2)</f>
        <v>0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430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5">
        <v>34</v>
      </c>
      <c r="B46" s="256" t="s">
        <v>1576</v>
      </c>
      <c r="C46" s="271" t="s">
        <v>1577</v>
      </c>
      <c r="D46" s="257" t="s">
        <v>207</v>
      </c>
      <c r="E46" s="258">
        <v>140</v>
      </c>
      <c r="F46" s="259"/>
      <c r="G46" s="260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292</v>
      </c>
      <c r="T46" s="229" t="s">
        <v>277</v>
      </c>
      <c r="U46" s="229">
        <v>0</v>
      </c>
      <c r="V46" s="229">
        <f>ROUND(E46*U46,2)</f>
        <v>0</v>
      </c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430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6">
        <v>35</v>
      </c>
      <c r="B47" s="247" t="s">
        <v>1578</v>
      </c>
      <c r="C47" s="263" t="s">
        <v>1579</v>
      </c>
      <c r="D47" s="248" t="s">
        <v>214</v>
      </c>
      <c r="E47" s="249">
        <v>20</v>
      </c>
      <c r="F47" s="250"/>
      <c r="G47" s="251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292</v>
      </c>
      <c r="T47" s="229" t="s">
        <v>277</v>
      </c>
      <c r="U47" s="229">
        <v>3.4400000000000004</v>
      </c>
      <c r="V47" s="229">
        <f>ROUND(E47*U47,2)</f>
        <v>68.8</v>
      </c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430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5" t="s">
        <v>240</v>
      </c>
      <c r="D48" s="252"/>
      <c r="E48" s="252"/>
      <c r="F48" s="252"/>
      <c r="G48" s="252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55">
        <v>36</v>
      </c>
      <c r="B49" s="256" t="s">
        <v>1580</v>
      </c>
      <c r="C49" s="271" t="s">
        <v>1581</v>
      </c>
      <c r="D49" s="257" t="s">
        <v>356</v>
      </c>
      <c r="E49" s="258">
        <v>20</v>
      </c>
      <c r="F49" s="259"/>
      <c r="G49" s="260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292</v>
      </c>
      <c r="T49" s="229" t="s">
        <v>277</v>
      </c>
      <c r="U49" s="229">
        <v>2.383</v>
      </c>
      <c r="V49" s="229">
        <f>ROUND(E49*U49,2)</f>
        <v>47.66</v>
      </c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430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5">
        <v>37</v>
      </c>
      <c r="B50" s="256" t="s">
        <v>1582</v>
      </c>
      <c r="C50" s="271" t="s">
        <v>1583</v>
      </c>
      <c r="D50" s="257" t="s">
        <v>356</v>
      </c>
      <c r="E50" s="258">
        <v>35</v>
      </c>
      <c r="F50" s="259"/>
      <c r="G50" s="260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292</v>
      </c>
      <c r="T50" s="229" t="s">
        <v>277</v>
      </c>
      <c r="U50" s="229">
        <v>1.86</v>
      </c>
      <c r="V50" s="229">
        <f>ROUND(E50*U50,2)</f>
        <v>65.099999999999994</v>
      </c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430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5">
        <v>38</v>
      </c>
      <c r="B51" s="256" t="s">
        <v>1584</v>
      </c>
      <c r="C51" s="271" t="s">
        <v>1585</v>
      </c>
      <c r="D51" s="257" t="s">
        <v>356</v>
      </c>
      <c r="E51" s="258">
        <v>35</v>
      </c>
      <c r="F51" s="259"/>
      <c r="G51" s="260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292</v>
      </c>
      <c r="T51" s="229" t="s">
        <v>277</v>
      </c>
      <c r="U51" s="229">
        <v>0.39200000000000002</v>
      </c>
      <c r="V51" s="229">
        <f>ROUND(E51*U51,2)</f>
        <v>13.72</v>
      </c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430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55">
        <v>39</v>
      </c>
      <c r="B52" s="256" t="s">
        <v>1586</v>
      </c>
      <c r="C52" s="271" t="s">
        <v>1587</v>
      </c>
      <c r="D52" s="257" t="s">
        <v>356</v>
      </c>
      <c r="E52" s="258">
        <v>20</v>
      </c>
      <c r="F52" s="259"/>
      <c r="G52" s="260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292</v>
      </c>
      <c r="T52" s="229" t="s">
        <v>277</v>
      </c>
      <c r="U52" s="229">
        <v>0.63700000000000001</v>
      </c>
      <c r="V52" s="229">
        <f>ROUND(E52*U52,2)</f>
        <v>12.74</v>
      </c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430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55">
        <v>40</v>
      </c>
      <c r="B53" s="256" t="s">
        <v>1588</v>
      </c>
      <c r="C53" s="271" t="s">
        <v>1589</v>
      </c>
      <c r="D53" s="257" t="s">
        <v>214</v>
      </c>
      <c r="E53" s="258">
        <v>75</v>
      </c>
      <c r="F53" s="259"/>
      <c r="G53" s="260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292</v>
      </c>
      <c r="T53" s="229" t="s">
        <v>277</v>
      </c>
      <c r="U53" s="229">
        <v>0.93100000000000005</v>
      </c>
      <c r="V53" s="229">
        <f>ROUND(E53*U53,2)</f>
        <v>69.83</v>
      </c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430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6">
        <v>41</v>
      </c>
      <c r="B54" s="247" t="s">
        <v>1568</v>
      </c>
      <c r="C54" s="263" t="s">
        <v>1569</v>
      </c>
      <c r="D54" s="248" t="s">
        <v>207</v>
      </c>
      <c r="E54" s="249">
        <v>140</v>
      </c>
      <c r="F54" s="250"/>
      <c r="G54" s="251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292</v>
      </c>
      <c r="T54" s="229" t="s">
        <v>277</v>
      </c>
      <c r="U54" s="229">
        <v>0.74193000000000009</v>
      </c>
      <c r="V54" s="229">
        <f>ROUND(E54*U54,2)</f>
        <v>103.87</v>
      </c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5" t="s">
        <v>240</v>
      </c>
      <c r="D55" s="252"/>
      <c r="E55" s="252"/>
      <c r="F55" s="252"/>
      <c r="G55" s="252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219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55">
        <v>42</v>
      </c>
      <c r="B56" s="256" t="s">
        <v>1590</v>
      </c>
      <c r="C56" s="271" t="s">
        <v>1591</v>
      </c>
      <c r="D56" s="257" t="s">
        <v>207</v>
      </c>
      <c r="E56" s="258">
        <v>640</v>
      </c>
      <c r="F56" s="259"/>
      <c r="G56" s="260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292</v>
      </c>
      <c r="T56" s="229" t="s">
        <v>277</v>
      </c>
      <c r="U56" s="229">
        <v>5.2800000000000007E-2</v>
      </c>
      <c r="V56" s="229">
        <f>ROUND(E56*U56,2)</f>
        <v>33.79</v>
      </c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430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5">
        <v>43</v>
      </c>
      <c r="B57" s="256" t="s">
        <v>1592</v>
      </c>
      <c r="C57" s="271" t="s">
        <v>1593</v>
      </c>
      <c r="D57" s="257" t="s">
        <v>356</v>
      </c>
      <c r="E57" s="258">
        <v>25</v>
      </c>
      <c r="F57" s="259"/>
      <c r="G57" s="260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29"/>
      <c r="S57" s="229" t="s">
        <v>292</v>
      </c>
      <c r="T57" s="229" t="s">
        <v>277</v>
      </c>
      <c r="U57" s="229">
        <v>0</v>
      </c>
      <c r="V57" s="229">
        <f>ROUND(E57*U57,2)</f>
        <v>0</v>
      </c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430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5">
        <v>44</v>
      </c>
      <c r="B58" s="256" t="s">
        <v>1594</v>
      </c>
      <c r="C58" s="271" t="s">
        <v>1595</v>
      </c>
      <c r="D58" s="257" t="s">
        <v>207</v>
      </c>
      <c r="E58" s="258">
        <v>25</v>
      </c>
      <c r="F58" s="259"/>
      <c r="G58" s="260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292</v>
      </c>
      <c r="T58" s="229" t="s">
        <v>277</v>
      </c>
      <c r="U58" s="229">
        <v>0</v>
      </c>
      <c r="V58" s="229">
        <f>ROUND(E58*U58,2)</f>
        <v>0</v>
      </c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430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55">
        <v>45</v>
      </c>
      <c r="B59" s="256" t="s">
        <v>1596</v>
      </c>
      <c r="C59" s="271" t="s">
        <v>1597</v>
      </c>
      <c r="D59" s="257" t="s">
        <v>207</v>
      </c>
      <c r="E59" s="258">
        <v>640</v>
      </c>
      <c r="F59" s="259"/>
      <c r="G59" s="260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/>
      <c r="S59" s="229" t="s">
        <v>292</v>
      </c>
      <c r="T59" s="229" t="s">
        <v>277</v>
      </c>
      <c r="U59" s="229">
        <v>2.6000000000000002E-2</v>
      </c>
      <c r="V59" s="229">
        <f>ROUND(E59*U59,2)</f>
        <v>16.64</v>
      </c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430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5">
        <v>46</v>
      </c>
      <c r="B60" s="256" t="s">
        <v>1598</v>
      </c>
      <c r="C60" s="271" t="s">
        <v>1599</v>
      </c>
      <c r="D60" s="257" t="s">
        <v>207</v>
      </c>
      <c r="E60" s="258">
        <v>140</v>
      </c>
      <c r="F60" s="259"/>
      <c r="G60" s="260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292</v>
      </c>
      <c r="T60" s="229" t="s">
        <v>277</v>
      </c>
      <c r="U60" s="229">
        <v>8.6000000000000007E-2</v>
      </c>
      <c r="V60" s="229">
        <f>ROUND(E60*U60,2)</f>
        <v>12.04</v>
      </c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430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55">
        <v>47</v>
      </c>
      <c r="B61" s="256" t="s">
        <v>1600</v>
      </c>
      <c r="C61" s="271" t="s">
        <v>1601</v>
      </c>
      <c r="D61" s="257" t="s">
        <v>207</v>
      </c>
      <c r="E61" s="258">
        <v>500</v>
      </c>
      <c r="F61" s="259"/>
      <c r="G61" s="260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292</v>
      </c>
      <c r="T61" s="229" t="s">
        <v>277</v>
      </c>
      <c r="U61" s="229">
        <v>0.10700000000000001</v>
      </c>
      <c r="V61" s="229">
        <f>ROUND(E61*U61,2)</f>
        <v>53.5</v>
      </c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430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55">
        <v>48</v>
      </c>
      <c r="B62" s="256" t="s">
        <v>1600</v>
      </c>
      <c r="C62" s="271" t="s">
        <v>1601</v>
      </c>
      <c r="D62" s="257" t="s">
        <v>207</v>
      </c>
      <c r="E62" s="258">
        <v>140</v>
      </c>
      <c r="F62" s="259"/>
      <c r="G62" s="260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292</v>
      </c>
      <c r="T62" s="229" t="s">
        <v>277</v>
      </c>
      <c r="U62" s="229">
        <v>0.10700000000000001</v>
      </c>
      <c r="V62" s="229">
        <f>ROUND(E62*U62,2)</f>
        <v>14.98</v>
      </c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6">
        <v>49</v>
      </c>
      <c r="B63" s="247" t="s">
        <v>1602</v>
      </c>
      <c r="C63" s="263" t="s">
        <v>1603</v>
      </c>
      <c r="D63" s="248" t="s">
        <v>214</v>
      </c>
      <c r="E63" s="249">
        <v>35</v>
      </c>
      <c r="F63" s="250"/>
      <c r="G63" s="251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292</v>
      </c>
      <c r="T63" s="229" t="s">
        <v>277</v>
      </c>
      <c r="U63" s="229">
        <v>0.66300000000000003</v>
      </c>
      <c r="V63" s="229">
        <f>ROUND(E63*U63,2)</f>
        <v>23.21</v>
      </c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430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5" t="s">
        <v>245</v>
      </c>
      <c r="D64" s="252"/>
      <c r="E64" s="252"/>
      <c r="F64" s="252"/>
      <c r="G64" s="252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219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6">
        <v>50</v>
      </c>
      <c r="B65" s="247" t="s">
        <v>1604</v>
      </c>
      <c r="C65" s="263" t="s">
        <v>1605</v>
      </c>
      <c r="D65" s="248" t="s">
        <v>404</v>
      </c>
      <c r="E65" s="249">
        <v>17</v>
      </c>
      <c r="F65" s="250"/>
      <c r="G65" s="251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292</v>
      </c>
      <c r="T65" s="229" t="s">
        <v>277</v>
      </c>
      <c r="U65" s="229">
        <v>0</v>
      </c>
      <c r="V65" s="229">
        <f>ROUND(E65*U65,2)</f>
        <v>0</v>
      </c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430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5" t="s">
        <v>245</v>
      </c>
      <c r="D66" s="252"/>
      <c r="E66" s="252"/>
      <c r="F66" s="252"/>
      <c r="G66" s="252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219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5">
        <v>51</v>
      </c>
      <c r="B67" s="256" t="s">
        <v>1606</v>
      </c>
      <c r="C67" s="271" t="s">
        <v>1607</v>
      </c>
      <c r="D67" s="257" t="s">
        <v>404</v>
      </c>
      <c r="E67" s="258">
        <v>17</v>
      </c>
      <c r="F67" s="259"/>
      <c r="G67" s="260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292</v>
      </c>
      <c r="T67" s="229" t="s">
        <v>277</v>
      </c>
      <c r="U67" s="229">
        <v>0</v>
      </c>
      <c r="V67" s="229">
        <f>ROUND(E67*U67,2)</f>
        <v>0</v>
      </c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430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5">
        <v>52</v>
      </c>
      <c r="B68" s="256" t="s">
        <v>1102</v>
      </c>
      <c r="C68" s="271" t="s">
        <v>1103</v>
      </c>
      <c r="D68" s="257" t="s">
        <v>404</v>
      </c>
      <c r="E68" s="258">
        <v>38</v>
      </c>
      <c r="F68" s="259"/>
      <c r="G68" s="260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292</v>
      </c>
      <c r="T68" s="229" t="s">
        <v>277</v>
      </c>
      <c r="U68" s="229">
        <v>0</v>
      </c>
      <c r="V68" s="229">
        <f>ROUND(E68*U68,2)</f>
        <v>0</v>
      </c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430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5">
        <v>53</v>
      </c>
      <c r="B69" s="256" t="s">
        <v>1608</v>
      </c>
      <c r="C69" s="271" t="s">
        <v>1609</v>
      </c>
      <c r="D69" s="257" t="s">
        <v>180</v>
      </c>
      <c r="E69" s="258">
        <v>195</v>
      </c>
      <c r="F69" s="259"/>
      <c r="G69" s="260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292</v>
      </c>
      <c r="T69" s="229" t="s">
        <v>277</v>
      </c>
      <c r="U69" s="229">
        <v>0.05</v>
      </c>
      <c r="V69" s="229">
        <f>ROUND(E69*U69,2)</f>
        <v>9.75</v>
      </c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430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55">
        <v>54</v>
      </c>
      <c r="B70" s="256" t="s">
        <v>1610</v>
      </c>
      <c r="C70" s="271" t="s">
        <v>1611</v>
      </c>
      <c r="D70" s="257" t="s">
        <v>180</v>
      </c>
      <c r="E70" s="258">
        <v>195</v>
      </c>
      <c r="F70" s="259"/>
      <c r="G70" s="260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292</v>
      </c>
      <c r="T70" s="229" t="s">
        <v>277</v>
      </c>
      <c r="U70" s="229">
        <v>8.8000000000000009E-2</v>
      </c>
      <c r="V70" s="229">
        <f>ROUND(E70*U70,2)</f>
        <v>17.16</v>
      </c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430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55">
        <v>55</v>
      </c>
      <c r="B71" s="256" t="s">
        <v>1612</v>
      </c>
      <c r="C71" s="271" t="s">
        <v>1613</v>
      </c>
      <c r="D71" s="257" t="s">
        <v>180</v>
      </c>
      <c r="E71" s="258">
        <v>50</v>
      </c>
      <c r="F71" s="259"/>
      <c r="G71" s="260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292</v>
      </c>
      <c r="T71" s="229" t="s">
        <v>277</v>
      </c>
      <c r="U71" s="229">
        <v>9.2000000000000012E-2</v>
      </c>
      <c r="V71" s="229">
        <f>ROUND(E71*U71,2)</f>
        <v>4.5999999999999996</v>
      </c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430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55">
        <v>56</v>
      </c>
      <c r="B72" s="256" t="s">
        <v>1614</v>
      </c>
      <c r="C72" s="271" t="s">
        <v>1615</v>
      </c>
      <c r="D72" s="257" t="s">
        <v>180</v>
      </c>
      <c r="E72" s="258">
        <v>50</v>
      </c>
      <c r="F72" s="259"/>
      <c r="G72" s="260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29"/>
      <c r="S72" s="229" t="s">
        <v>292</v>
      </c>
      <c r="T72" s="229" t="s">
        <v>277</v>
      </c>
      <c r="U72" s="229">
        <v>0.22500000000000001</v>
      </c>
      <c r="V72" s="229">
        <f>ROUND(E72*U72,2)</f>
        <v>11.25</v>
      </c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430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5">
        <v>57</v>
      </c>
      <c r="B73" s="256" t="s">
        <v>1616</v>
      </c>
      <c r="C73" s="271" t="s">
        <v>1617</v>
      </c>
      <c r="D73" s="257" t="s">
        <v>180</v>
      </c>
      <c r="E73" s="258">
        <v>50</v>
      </c>
      <c r="F73" s="259"/>
      <c r="G73" s="260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/>
      <c r="S73" s="229" t="s">
        <v>292</v>
      </c>
      <c r="T73" s="229" t="s">
        <v>277</v>
      </c>
      <c r="U73" s="229">
        <v>1.6E-2</v>
      </c>
      <c r="V73" s="229">
        <f>ROUND(E73*U73,2)</f>
        <v>0.8</v>
      </c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430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55">
        <v>58</v>
      </c>
      <c r="B74" s="256" t="s">
        <v>1618</v>
      </c>
      <c r="C74" s="271" t="s">
        <v>1619</v>
      </c>
      <c r="D74" s="257" t="s">
        <v>180</v>
      </c>
      <c r="E74" s="258">
        <v>45</v>
      </c>
      <c r="F74" s="259"/>
      <c r="G74" s="260">
        <f>ROUND(E74*F74,2)</f>
        <v>0</v>
      </c>
      <c r="H74" s="230"/>
      <c r="I74" s="229">
        <f>ROUND(E74*H74,2)</f>
        <v>0</v>
      </c>
      <c r="J74" s="230"/>
      <c r="K74" s="229">
        <f>ROUND(E74*J74,2)</f>
        <v>0</v>
      </c>
      <c r="L74" s="229">
        <v>21</v>
      </c>
      <c r="M74" s="229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29"/>
      <c r="S74" s="229" t="s">
        <v>292</v>
      </c>
      <c r="T74" s="229" t="s">
        <v>277</v>
      </c>
      <c r="U74" s="229">
        <v>4.5000000000000005E-2</v>
      </c>
      <c r="V74" s="229">
        <f>ROUND(E74*U74,2)</f>
        <v>2.0299999999999998</v>
      </c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430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55">
        <v>59</v>
      </c>
      <c r="B75" s="256" t="s">
        <v>1620</v>
      </c>
      <c r="C75" s="271" t="s">
        <v>1621</v>
      </c>
      <c r="D75" s="257" t="s">
        <v>214</v>
      </c>
      <c r="E75" s="258">
        <v>9</v>
      </c>
      <c r="F75" s="259"/>
      <c r="G75" s="260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/>
      <c r="S75" s="229" t="s">
        <v>292</v>
      </c>
      <c r="T75" s="229" t="s">
        <v>277</v>
      </c>
      <c r="U75" s="229">
        <v>0.66500000000000004</v>
      </c>
      <c r="V75" s="229">
        <f>ROUND(E75*U75,2)</f>
        <v>5.99</v>
      </c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430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5">
        <v>60</v>
      </c>
      <c r="B76" s="256" t="s">
        <v>1622</v>
      </c>
      <c r="C76" s="271" t="s">
        <v>1623</v>
      </c>
      <c r="D76" s="257" t="s">
        <v>1624</v>
      </c>
      <c r="E76" s="258">
        <v>1</v>
      </c>
      <c r="F76" s="259"/>
      <c r="G76" s="260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29"/>
      <c r="S76" s="229" t="s">
        <v>292</v>
      </c>
      <c r="T76" s="229" t="s">
        <v>277</v>
      </c>
      <c r="U76" s="229">
        <v>0</v>
      </c>
      <c r="V76" s="229">
        <f>ROUND(E76*U76,2)</f>
        <v>0</v>
      </c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1625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6">
        <v>61</v>
      </c>
      <c r="B77" s="247" t="s">
        <v>1622</v>
      </c>
      <c r="C77" s="263" t="s">
        <v>1626</v>
      </c>
      <c r="D77" s="248" t="s">
        <v>1627</v>
      </c>
      <c r="E77" s="249">
        <v>1</v>
      </c>
      <c r="F77" s="250"/>
      <c r="G77" s="251">
        <f>ROUND(E77*F77,2)</f>
        <v>0</v>
      </c>
      <c r="H77" s="230"/>
      <c r="I77" s="229">
        <f>ROUND(E77*H77,2)</f>
        <v>0</v>
      </c>
      <c r="J77" s="230"/>
      <c r="K77" s="229">
        <f>ROUND(E77*J77,2)</f>
        <v>0</v>
      </c>
      <c r="L77" s="229">
        <v>21</v>
      </c>
      <c r="M77" s="229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292</v>
      </c>
      <c r="T77" s="229" t="s">
        <v>277</v>
      </c>
      <c r="U77" s="229">
        <v>0</v>
      </c>
      <c r="V77" s="229">
        <f>ROUND(E77*U77,2)</f>
        <v>0</v>
      </c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430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5" t="s">
        <v>245</v>
      </c>
      <c r="D78" s="252"/>
      <c r="E78" s="252"/>
      <c r="F78" s="252"/>
      <c r="G78" s="252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219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5"/>
      <c r="B79" s="6"/>
      <c r="C79" s="272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E79">
        <v>15</v>
      </c>
      <c r="AF79">
        <v>21</v>
      </c>
    </row>
    <row r="80" spans="1:60" x14ac:dyDescent="0.2">
      <c r="A80" s="213"/>
      <c r="B80" s="214" t="s">
        <v>31</v>
      </c>
      <c r="C80" s="273"/>
      <c r="D80" s="215"/>
      <c r="E80" s="216"/>
      <c r="F80" s="216"/>
      <c r="G80" s="261">
        <f>G8+G10+G14+G34</f>
        <v>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f>SUMIF(L7:L78,AE79,G7:G78)</f>
        <v>0</v>
      </c>
      <c r="AF80">
        <f>SUMIF(L7:L78,AF79,G7:G78)</f>
        <v>0</v>
      </c>
      <c r="AG80" t="s">
        <v>437</v>
      </c>
    </row>
    <row r="81" spans="1:33" x14ac:dyDescent="0.2">
      <c r="A81" s="5"/>
      <c r="B81" s="6"/>
      <c r="C81" s="272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3" x14ac:dyDescent="0.2">
      <c r="A82" s="5"/>
      <c r="B82" s="6"/>
      <c r="C82" s="272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217" t="s">
        <v>438</v>
      </c>
      <c r="B83" s="217"/>
      <c r="C83" s="274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218"/>
      <c r="B84" s="219"/>
      <c r="C84" s="275"/>
      <c r="D84" s="219"/>
      <c r="E84" s="219"/>
      <c r="F84" s="219"/>
      <c r="G84" s="22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G84" t="s">
        <v>439</v>
      </c>
    </row>
    <row r="85" spans="1:33" x14ac:dyDescent="0.2">
      <c r="A85" s="221"/>
      <c r="B85" s="222"/>
      <c r="C85" s="276"/>
      <c r="D85" s="222"/>
      <c r="E85" s="222"/>
      <c r="F85" s="222"/>
      <c r="G85" s="22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3" x14ac:dyDescent="0.2">
      <c r="A86" s="221"/>
      <c r="B86" s="222"/>
      <c r="C86" s="276"/>
      <c r="D86" s="222"/>
      <c r="E86" s="222"/>
      <c r="F86" s="222"/>
      <c r="G86" s="22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A87" s="221"/>
      <c r="B87" s="222"/>
      <c r="C87" s="276"/>
      <c r="D87" s="222"/>
      <c r="E87" s="222"/>
      <c r="F87" s="222"/>
      <c r="G87" s="22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">
      <c r="A88" s="224"/>
      <c r="B88" s="225"/>
      <c r="C88" s="277"/>
      <c r="D88" s="225"/>
      <c r="E88" s="225"/>
      <c r="F88" s="225"/>
      <c r="G88" s="22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 x14ac:dyDescent="0.2">
      <c r="A89" s="5"/>
      <c r="B89" s="6"/>
      <c r="C89" s="272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33" x14ac:dyDescent="0.2">
      <c r="C90" s="278"/>
      <c r="D90" s="194"/>
      <c r="AG90" t="s">
        <v>440</v>
      </c>
    </row>
    <row r="91" spans="1:33" x14ac:dyDescent="0.2">
      <c r="D91" s="194"/>
    </row>
    <row r="92" spans="1:33" x14ac:dyDescent="0.2">
      <c r="D92" s="194"/>
    </row>
    <row r="93" spans="1:33" x14ac:dyDescent="0.2">
      <c r="D93" s="194"/>
    </row>
    <row r="94" spans="1:33" x14ac:dyDescent="0.2">
      <c r="D94" s="194"/>
    </row>
    <row r="95" spans="1:33" x14ac:dyDescent="0.2">
      <c r="D95" s="194"/>
    </row>
    <row r="96" spans="1:33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2">
    <mergeCell ref="C66:G66"/>
    <mergeCell ref="C78:G78"/>
    <mergeCell ref="A1:G1"/>
    <mergeCell ref="C2:G2"/>
    <mergeCell ref="C3:G3"/>
    <mergeCell ref="C4:G4"/>
    <mergeCell ref="A83:C83"/>
    <mergeCell ref="A84:G88"/>
    <mergeCell ref="C42:G42"/>
    <mergeCell ref="C48:G48"/>
    <mergeCell ref="C55:G55"/>
    <mergeCell ref="C64:G6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82</v>
      </c>
      <c r="C3" s="199" t="s">
        <v>81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61</v>
      </c>
      <c r="C4" s="202" t="s">
        <v>64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150</v>
      </c>
      <c r="C8" s="262" t="s">
        <v>29</v>
      </c>
      <c r="D8" s="242"/>
      <c r="E8" s="243"/>
      <c r="F8" s="244"/>
      <c r="G8" s="245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39"/>
      <c r="U8" s="239"/>
      <c r="V8" s="239">
        <f>SUM(V9:V12)</f>
        <v>0</v>
      </c>
      <c r="W8" s="239"/>
      <c r="AG8" t="s">
        <v>177</v>
      </c>
    </row>
    <row r="9" spans="1:60" outlineLevel="1" x14ac:dyDescent="0.2">
      <c r="A9" s="246">
        <v>1</v>
      </c>
      <c r="B9" s="247" t="s">
        <v>531</v>
      </c>
      <c r="C9" s="263" t="s">
        <v>532</v>
      </c>
      <c r="D9" s="248" t="s">
        <v>533</v>
      </c>
      <c r="E9" s="249">
        <v>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534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5" t="s">
        <v>535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4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5">
        <v>2</v>
      </c>
      <c r="B11" s="256" t="s">
        <v>536</v>
      </c>
      <c r="C11" s="271" t="s">
        <v>537</v>
      </c>
      <c r="D11" s="257" t="s">
        <v>533</v>
      </c>
      <c r="E11" s="258">
        <v>1</v>
      </c>
      <c r="F11" s="259"/>
      <c r="G11" s="260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0</v>
      </c>
      <c r="V11" s="229">
        <f>ROUND(E11*U11,2)</f>
        <v>0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534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3</v>
      </c>
      <c r="B12" s="247" t="s">
        <v>1628</v>
      </c>
      <c r="C12" s="263" t="s">
        <v>1629</v>
      </c>
      <c r="D12" s="248" t="s">
        <v>533</v>
      </c>
      <c r="E12" s="249">
        <v>1</v>
      </c>
      <c r="F12" s="250"/>
      <c r="G12" s="251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292</v>
      </c>
      <c r="T12" s="229" t="s">
        <v>277</v>
      </c>
      <c r="U12" s="229">
        <v>0</v>
      </c>
      <c r="V12" s="229">
        <f>ROUND(E12*U12,2)</f>
        <v>0</v>
      </c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534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5"/>
      <c r="B13" s="6"/>
      <c r="C13" s="272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E13">
        <v>15</v>
      </c>
      <c r="AF13">
        <v>21</v>
      </c>
    </row>
    <row r="14" spans="1:60" x14ac:dyDescent="0.2">
      <c r="A14" s="213"/>
      <c r="B14" s="214" t="s">
        <v>31</v>
      </c>
      <c r="C14" s="273"/>
      <c r="D14" s="215"/>
      <c r="E14" s="216"/>
      <c r="F14" s="216"/>
      <c r="G14" s="261">
        <f>G8</f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f>SUMIF(L7:L12,AE13,G7:G12)</f>
        <v>0</v>
      </c>
      <c r="AF14">
        <f>SUMIF(L7:L12,AF13,G7:G12)</f>
        <v>0</v>
      </c>
      <c r="AG14" t="s">
        <v>437</v>
      </c>
    </row>
    <row r="15" spans="1:60" x14ac:dyDescent="0.2">
      <c r="A15" s="5"/>
      <c r="B15" s="6"/>
      <c r="C15" s="272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5"/>
      <c r="B16" s="6"/>
      <c r="C16" s="272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">
      <c r="A17" s="217" t="s">
        <v>438</v>
      </c>
      <c r="B17" s="217"/>
      <c r="C17" s="27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18"/>
      <c r="B18" s="219"/>
      <c r="C18" s="275"/>
      <c r="D18" s="219"/>
      <c r="E18" s="219"/>
      <c r="F18" s="219"/>
      <c r="G18" s="22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G18" t="s">
        <v>439</v>
      </c>
    </row>
    <row r="19" spans="1:33" x14ac:dyDescent="0.2">
      <c r="A19" s="221"/>
      <c r="B19" s="222"/>
      <c r="C19" s="276"/>
      <c r="D19" s="222"/>
      <c r="E19" s="222"/>
      <c r="F19" s="222"/>
      <c r="G19" s="2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21"/>
      <c r="B20" s="222"/>
      <c r="C20" s="276"/>
      <c r="D20" s="222"/>
      <c r="E20" s="222"/>
      <c r="F20" s="222"/>
      <c r="G20" s="2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21"/>
      <c r="B21" s="222"/>
      <c r="C21" s="276"/>
      <c r="D21" s="222"/>
      <c r="E21" s="222"/>
      <c r="F21" s="222"/>
      <c r="G21" s="22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24"/>
      <c r="B22" s="225"/>
      <c r="C22" s="277"/>
      <c r="D22" s="225"/>
      <c r="E22" s="225"/>
      <c r="F22" s="225"/>
      <c r="G22" s="2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5"/>
      <c r="B23" s="6"/>
      <c r="C23" s="272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C24" s="278"/>
      <c r="D24" s="194"/>
      <c r="AG24" t="s">
        <v>440</v>
      </c>
    </row>
    <row r="25" spans="1:33" x14ac:dyDescent="0.2">
      <c r="D25" s="194"/>
    </row>
    <row r="26" spans="1:33" x14ac:dyDescent="0.2">
      <c r="D26" s="194"/>
    </row>
    <row r="27" spans="1:33" x14ac:dyDescent="0.2">
      <c r="D27" s="194"/>
    </row>
    <row r="28" spans="1:33" x14ac:dyDescent="0.2">
      <c r="D28" s="194"/>
    </row>
    <row r="29" spans="1:33" x14ac:dyDescent="0.2">
      <c r="D29" s="194"/>
    </row>
    <row r="30" spans="1:33" x14ac:dyDescent="0.2">
      <c r="D30" s="194"/>
    </row>
    <row r="31" spans="1:33" x14ac:dyDescent="0.2">
      <c r="D31" s="194"/>
    </row>
    <row r="32" spans="1:33" x14ac:dyDescent="0.2">
      <c r="D32" s="194"/>
    </row>
    <row r="33" spans="4:4" x14ac:dyDescent="0.2">
      <c r="D33" s="194"/>
    </row>
    <row r="34" spans="4:4" x14ac:dyDescent="0.2">
      <c r="D34" s="194"/>
    </row>
    <row r="35" spans="4:4" x14ac:dyDescent="0.2">
      <c r="D35" s="194"/>
    </row>
    <row r="36" spans="4:4" x14ac:dyDescent="0.2">
      <c r="D36" s="194"/>
    </row>
    <row r="37" spans="4:4" x14ac:dyDescent="0.2">
      <c r="D37" s="194"/>
    </row>
    <row r="38" spans="4:4" x14ac:dyDescent="0.2">
      <c r="D38" s="194"/>
    </row>
    <row r="39" spans="4:4" x14ac:dyDescent="0.2">
      <c r="D39" s="194"/>
    </row>
    <row r="40" spans="4:4" x14ac:dyDescent="0.2">
      <c r="D40" s="194"/>
    </row>
    <row r="41" spans="4:4" x14ac:dyDescent="0.2">
      <c r="D41" s="194"/>
    </row>
    <row r="42" spans="4:4" x14ac:dyDescent="0.2">
      <c r="D42" s="194"/>
    </row>
    <row r="43" spans="4:4" x14ac:dyDescent="0.2">
      <c r="D43" s="194"/>
    </row>
    <row r="44" spans="4:4" x14ac:dyDescent="0.2">
      <c r="D44" s="194"/>
    </row>
    <row r="45" spans="4:4" x14ac:dyDescent="0.2">
      <c r="D45" s="194"/>
    </row>
    <row r="46" spans="4:4" x14ac:dyDescent="0.2">
      <c r="D46" s="194"/>
    </row>
    <row r="47" spans="4:4" x14ac:dyDescent="0.2">
      <c r="D47" s="194"/>
    </row>
    <row r="48" spans="4:4" x14ac:dyDescent="0.2">
      <c r="D48" s="194"/>
    </row>
    <row r="49" spans="4:4" x14ac:dyDescent="0.2">
      <c r="D49" s="194"/>
    </row>
    <row r="50" spans="4:4" x14ac:dyDescent="0.2">
      <c r="D50" s="194"/>
    </row>
    <row r="51" spans="4:4" x14ac:dyDescent="0.2">
      <c r="D51" s="194"/>
    </row>
    <row r="52" spans="4:4" x14ac:dyDescent="0.2">
      <c r="D52" s="194"/>
    </row>
    <row r="53" spans="4:4" x14ac:dyDescent="0.2">
      <c r="D53" s="194"/>
    </row>
    <row r="54" spans="4:4" x14ac:dyDescent="0.2">
      <c r="D54" s="194"/>
    </row>
    <row r="55" spans="4:4" x14ac:dyDescent="0.2">
      <c r="D55" s="194"/>
    </row>
    <row r="56" spans="4:4" x14ac:dyDescent="0.2">
      <c r="D56" s="194"/>
    </row>
    <row r="57" spans="4:4" x14ac:dyDescent="0.2">
      <c r="D57" s="194"/>
    </row>
    <row r="58" spans="4:4" x14ac:dyDescent="0.2">
      <c r="D58" s="194"/>
    </row>
    <row r="59" spans="4:4" x14ac:dyDescent="0.2">
      <c r="D59" s="194"/>
    </row>
    <row r="60" spans="4:4" x14ac:dyDescent="0.2">
      <c r="D60" s="194"/>
    </row>
    <row r="61" spans="4:4" x14ac:dyDescent="0.2">
      <c r="D61" s="194"/>
    </row>
    <row r="62" spans="4:4" x14ac:dyDescent="0.2">
      <c r="D62" s="194"/>
    </row>
    <row r="63" spans="4:4" x14ac:dyDescent="0.2">
      <c r="D63" s="194"/>
    </row>
    <row r="64" spans="4:4" x14ac:dyDescent="0.2">
      <c r="D64" s="194"/>
    </row>
    <row r="65" spans="4:4" x14ac:dyDescent="0.2">
      <c r="D65" s="194"/>
    </row>
    <row r="66" spans="4:4" x14ac:dyDescent="0.2">
      <c r="D66" s="194"/>
    </row>
    <row r="67" spans="4:4" x14ac:dyDescent="0.2">
      <c r="D67" s="194"/>
    </row>
    <row r="68" spans="4:4" x14ac:dyDescent="0.2">
      <c r="D68" s="194"/>
    </row>
    <row r="69" spans="4:4" x14ac:dyDescent="0.2">
      <c r="D69" s="194"/>
    </row>
    <row r="70" spans="4:4" x14ac:dyDescent="0.2">
      <c r="D70" s="194"/>
    </row>
    <row r="71" spans="4:4" x14ac:dyDescent="0.2">
      <c r="D71" s="194"/>
    </row>
    <row r="72" spans="4:4" x14ac:dyDescent="0.2">
      <c r="D72" s="194"/>
    </row>
    <row r="73" spans="4:4" x14ac:dyDescent="0.2">
      <c r="D73" s="194"/>
    </row>
    <row r="74" spans="4:4" x14ac:dyDescent="0.2">
      <c r="D74" s="194"/>
    </row>
    <row r="75" spans="4:4" x14ac:dyDescent="0.2">
      <c r="D75" s="194"/>
    </row>
    <row r="76" spans="4:4" x14ac:dyDescent="0.2">
      <c r="D76" s="194"/>
    </row>
    <row r="77" spans="4:4" x14ac:dyDescent="0.2">
      <c r="D77" s="194"/>
    </row>
    <row r="78" spans="4:4" x14ac:dyDescent="0.2">
      <c r="D78" s="194"/>
    </row>
    <row r="79" spans="4:4" x14ac:dyDescent="0.2">
      <c r="D79" s="194"/>
    </row>
    <row r="80" spans="4:4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7">
    <mergeCell ref="A1:G1"/>
    <mergeCell ref="C2:G2"/>
    <mergeCell ref="C3:G3"/>
    <mergeCell ref="C4:G4"/>
    <mergeCell ref="A17:C17"/>
    <mergeCell ref="A18:G22"/>
    <mergeCell ref="C10:G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83</v>
      </c>
      <c r="C3" s="199" t="s">
        <v>81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81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119</v>
      </c>
      <c r="C8" s="262" t="s">
        <v>121</v>
      </c>
      <c r="D8" s="242"/>
      <c r="E8" s="243"/>
      <c r="F8" s="244"/>
      <c r="G8" s="245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9"/>
      <c r="O8" s="239">
        <f>SUM(O9:O9)</f>
        <v>0</v>
      </c>
      <c r="P8" s="239"/>
      <c r="Q8" s="239">
        <f>SUM(Q9:Q9)</f>
        <v>0</v>
      </c>
      <c r="R8" s="239"/>
      <c r="S8" s="239"/>
      <c r="T8" s="239"/>
      <c r="U8" s="239"/>
      <c r="V8" s="239">
        <f>SUM(V9:V9)</f>
        <v>0.4</v>
      </c>
      <c r="W8" s="239"/>
      <c r="AG8" t="s">
        <v>177</v>
      </c>
    </row>
    <row r="9" spans="1:60" ht="22.5" outlineLevel="1" x14ac:dyDescent="0.2">
      <c r="A9" s="255">
        <v>1</v>
      </c>
      <c r="B9" s="256" t="s">
        <v>1511</v>
      </c>
      <c r="C9" s="271" t="s">
        <v>1512</v>
      </c>
      <c r="D9" s="257" t="s">
        <v>356</v>
      </c>
      <c r="E9" s="258">
        <v>2</v>
      </c>
      <c r="F9" s="259"/>
      <c r="G9" s="260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0.2</v>
      </c>
      <c r="V9" s="229">
        <f>ROUND(E9*U9,2)</f>
        <v>0.4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922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40" t="s">
        <v>176</v>
      </c>
      <c r="B10" s="241" t="s">
        <v>141</v>
      </c>
      <c r="C10" s="262" t="s">
        <v>142</v>
      </c>
      <c r="D10" s="242"/>
      <c r="E10" s="243"/>
      <c r="F10" s="244"/>
      <c r="G10" s="245">
        <f>SUMIF(AG11:AG11,"&lt;&gt;NOR",G11:G11)</f>
        <v>0</v>
      </c>
      <c r="H10" s="239"/>
      <c r="I10" s="239">
        <f>SUM(I11:I11)</f>
        <v>0</v>
      </c>
      <c r="J10" s="239"/>
      <c r="K10" s="239">
        <f>SUM(K11:K11)</f>
        <v>0</v>
      </c>
      <c r="L10" s="239"/>
      <c r="M10" s="239">
        <f>SUM(M11:M11)</f>
        <v>0</v>
      </c>
      <c r="N10" s="239"/>
      <c r="O10" s="239">
        <f>SUM(O11:O11)</f>
        <v>0</v>
      </c>
      <c r="P10" s="239"/>
      <c r="Q10" s="239">
        <f>SUM(Q11:Q11)</f>
        <v>0</v>
      </c>
      <c r="R10" s="239"/>
      <c r="S10" s="239"/>
      <c r="T10" s="239"/>
      <c r="U10" s="239"/>
      <c r="V10" s="239">
        <f>SUM(V11:V11)</f>
        <v>4.28</v>
      </c>
      <c r="W10" s="239"/>
      <c r="AG10" t="s">
        <v>177</v>
      </c>
    </row>
    <row r="11" spans="1:60" outlineLevel="1" x14ac:dyDescent="0.2">
      <c r="A11" s="255">
        <v>2</v>
      </c>
      <c r="B11" s="256" t="s">
        <v>1632</v>
      </c>
      <c r="C11" s="271" t="s">
        <v>1514</v>
      </c>
      <c r="D11" s="257" t="s">
        <v>356</v>
      </c>
      <c r="E11" s="258">
        <v>1</v>
      </c>
      <c r="F11" s="259"/>
      <c r="G11" s="260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4.2770000000000001</v>
      </c>
      <c r="V11" s="229">
        <f>ROUND(E11*U11,2)</f>
        <v>4.28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430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40" t="s">
        <v>176</v>
      </c>
      <c r="B12" s="241" t="s">
        <v>143</v>
      </c>
      <c r="C12" s="262" t="s">
        <v>144</v>
      </c>
      <c r="D12" s="242"/>
      <c r="E12" s="243"/>
      <c r="F12" s="244"/>
      <c r="G12" s="245">
        <f>SUMIF(AG13:AG14,"&lt;&gt;NOR",G13:G14)</f>
        <v>0</v>
      </c>
      <c r="H12" s="239"/>
      <c r="I12" s="239">
        <f>SUM(I13:I14)</f>
        <v>0</v>
      </c>
      <c r="J12" s="239"/>
      <c r="K12" s="239">
        <f>SUM(K13:K14)</f>
        <v>0</v>
      </c>
      <c r="L12" s="239"/>
      <c r="M12" s="239">
        <f>SUM(M13:M14)</f>
        <v>0</v>
      </c>
      <c r="N12" s="239"/>
      <c r="O12" s="239">
        <f>SUM(O13:O14)</f>
        <v>0</v>
      </c>
      <c r="P12" s="239"/>
      <c r="Q12" s="239">
        <f>SUM(Q13:Q14)</f>
        <v>0</v>
      </c>
      <c r="R12" s="239"/>
      <c r="S12" s="239"/>
      <c r="T12" s="239"/>
      <c r="U12" s="239"/>
      <c r="V12" s="239">
        <f>SUM(V13:V14)</f>
        <v>4.2699999999999996</v>
      </c>
      <c r="W12" s="239"/>
      <c r="AG12" t="s">
        <v>177</v>
      </c>
    </row>
    <row r="13" spans="1:60" ht="22.5" outlineLevel="1" x14ac:dyDescent="0.2">
      <c r="A13" s="255">
        <v>3</v>
      </c>
      <c r="B13" s="256" t="s">
        <v>1630</v>
      </c>
      <c r="C13" s="271" t="s">
        <v>1631</v>
      </c>
      <c r="D13" s="257" t="s">
        <v>356</v>
      </c>
      <c r="E13" s="258">
        <v>8</v>
      </c>
      <c r="F13" s="259"/>
      <c r="G13" s="260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292</v>
      </c>
      <c r="T13" s="229" t="s">
        <v>277</v>
      </c>
      <c r="U13" s="229">
        <v>0.53333000000000008</v>
      </c>
      <c r="V13" s="229">
        <f>ROUND(E13*U13,2)</f>
        <v>4.2699999999999996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430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5">
        <v>4</v>
      </c>
      <c r="B14" s="256" t="s">
        <v>1517</v>
      </c>
      <c r="C14" s="271" t="s">
        <v>1518</v>
      </c>
      <c r="D14" s="257" t="s">
        <v>356</v>
      </c>
      <c r="E14" s="258">
        <v>1</v>
      </c>
      <c r="F14" s="259"/>
      <c r="G14" s="260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292</v>
      </c>
      <c r="T14" s="229" t="s">
        <v>277</v>
      </c>
      <c r="U14" s="229">
        <v>0</v>
      </c>
      <c r="V14" s="229">
        <f>ROUND(E14*U14,2)</f>
        <v>0</v>
      </c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430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40" t="s">
        <v>176</v>
      </c>
      <c r="B15" s="241" t="s">
        <v>141</v>
      </c>
      <c r="C15" s="262" t="s">
        <v>142</v>
      </c>
      <c r="D15" s="242"/>
      <c r="E15" s="243"/>
      <c r="F15" s="244"/>
      <c r="G15" s="245">
        <f>SUMIF(AG16:AG33,"&lt;&gt;NOR",G16:G33)</f>
        <v>0</v>
      </c>
      <c r="H15" s="239"/>
      <c r="I15" s="239">
        <f>SUM(I16:I33)</f>
        <v>0</v>
      </c>
      <c r="J15" s="239"/>
      <c r="K15" s="239">
        <f>SUM(K16:K33)</f>
        <v>0</v>
      </c>
      <c r="L15" s="239"/>
      <c r="M15" s="239">
        <f>SUM(M16:M33)</f>
        <v>0</v>
      </c>
      <c r="N15" s="239"/>
      <c r="O15" s="239">
        <f>SUM(O16:O33)</f>
        <v>0</v>
      </c>
      <c r="P15" s="239"/>
      <c r="Q15" s="239">
        <f>SUM(Q16:Q33)</f>
        <v>0</v>
      </c>
      <c r="R15" s="239"/>
      <c r="S15" s="239"/>
      <c r="T15" s="239"/>
      <c r="U15" s="239"/>
      <c r="V15" s="239">
        <f>SUM(V16:V33)</f>
        <v>157.55000000000001</v>
      </c>
      <c r="W15" s="239"/>
      <c r="AG15" t="s">
        <v>177</v>
      </c>
    </row>
    <row r="16" spans="1:60" outlineLevel="1" x14ac:dyDescent="0.2">
      <c r="A16" s="255">
        <v>5</v>
      </c>
      <c r="B16" s="256" t="s">
        <v>1519</v>
      </c>
      <c r="C16" s="271" t="s">
        <v>1520</v>
      </c>
      <c r="D16" s="257" t="s">
        <v>356</v>
      </c>
      <c r="E16" s="258">
        <v>1</v>
      </c>
      <c r="F16" s="259"/>
      <c r="G16" s="260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292</v>
      </c>
      <c r="T16" s="229" t="s">
        <v>277</v>
      </c>
      <c r="U16" s="229">
        <v>0</v>
      </c>
      <c r="V16" s="229">
        <f>ROUND(E16*U16,2)</f>
        <v>0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430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5">
        <v>6</v>
      </c>
      <c r="B17" s="256" t="s">
        <v>1521</v>
      </c>
      <c r="C17" s="271" t="s">
        <v>1522</v>
      </c>
      <c r="D17" s="257" t="s">
        <v>356</v>
      </c>
      <c r="E17" s="258">
        <v>1</v>
      </c>
      <c r="F17" s="259"/>
      <c r="G17" s="260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292</v>
      </c>
      <c r="T17" s="229" t="s">
        <v>277</v>
      </c>
      <c r="U17" s="229">
        <v>0</v>
      </c>
      <c r="V17" s="229">
        <f>ROUND(E17*U17,2)</f>
        <v>0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430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55">
        <v>7</v>
      </c>
      <c r="B18" s="256" t="s">
        <v>1523</v>
      </c>
      <c r="C18" s="271" t="s">
        <v>1524</v>
      </c>
      <c r="D18" s="257" t="s">
        <v>356</v>
      </c>
      <c r="E18" s="258">
        <v>1</v>
      </c>
      <c r="F18" s="259"/>
      <c r="G18" s="260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292</v>
      </c>
      <c r="T18" s="229" t="s">
        <v>277</v>
      </c>
      <c r="U18" s="229">
        <v>5.0500000000000003E-2</v>
      </c>
      <c r="V18" s="229">
        <f>ROUND(E18*U18,2)</f>
        <v>0.05</v>
      </c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430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5">
        <v>8</v>
      </c>
      <c r="B19" s="256" t="s">
        <v>1525</v>
      </c>
      <c r="C19" s="271" t="s">
        <v>1526</v>
      </c>
      <c r="D19" s="257" t="s">
        <v>356</v>
      </c>
      <c r="E19" s="258">
        <v>1</v>
      </c>
      <c r="F19" s="259"/>
      <c r="G19" s="260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292</v>
      </c>
      <c r="T19" s="229" t="s">
        <v>277</v>
      </c>
      <c r="U19" s="229">
        <v>0</v>
      </c>
      <c r="V19" s="229">
        <f>ROUND(E19*U19,2)</f>
        <v>0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430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1" x14ac:dyDescent="0.2">
      <c r="A20" s="255">
        <v>9</v>
      </c>
      <c r="B20" s="256" t="s">
        <v>1527</v>
      </c>
      <c r="C20" s="271" t="s">
        <v>1528</v>
      </c>
      <c r="D20" s="257" t="s">
        <v>356</v>
      </c>
      <c r="E20" s="258">
        <v>10</v>
      </c>
      <c r="F20" s="259"/>
      <c r="G20" s="260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292</v>
      </c>
      <c r="T20" s="229" t="s">
        <v>277</v>
      </c>
      <c r="U20" s="229">
        <v>0.24233000000000002</v>
      </c>
      <c r="V20" s="229">
        <f>ROUND(E20*U20,2)</f>
        <v>2.42</v>
      </c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430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5">
        <v>10</v>
      </c>
      <c r="B21" s="256" t="s">
        <v>1517</v>
      </c>
      <c r="C21" s="271" t="s">
        <v>1529</v>
      </c>
      <c r="D21" s="257" t="s">
        <v>356</v>
      </c>
      <c r="E21" s="258">
        <v>1</v>
      </c>
      <c r="F21" s="259"/>
      <c r="G21" s="260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/>
      <c r="S21" s="229" t="s">
        <v>292</v>
      </c>
      <c r="T21" s="229" t="s">
        <v>277</v>
      </c>
      <c r="U21" s="229">
        <v>0</v>
      </c>
      <c r="V21" s="229">
        <f>ROUND(E21*U21,2)</f>
        <v>0</v>
      </c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1530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55">
        <v>11</v>
      </c>
      <c r="B22" s="256" t="s">
        <v>1531</v>
      </c>
      <c r="C22" s="271" t="s">
        <v>1532</v>
      </c>
      <c r="D22" s="257" t="s">
        <v>356</v>
      </c>
      <c r="E22" s="258">
        <v>10</v>
      </c>
      <c r="F22" s="259"/>
      <c r="G22" s="260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292</v>
      </c>
      <c r="T22" s="229" t="s">
        <v>277</v>
      </c>
      <c r="U22" s="229">
        <v>0.7378300000000001</v>
      </c>
      <c r="V22" s="229">
        <f>ROUND(E22*U22,2)</f>
        <v>7.38</v>
      </c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430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1" x14ac:dyDescent="0.2">
      <c r="A23" s="255">
        <v>12</v>
      </c>
      <c r="B23" s="256" t="s">
        <v>1533</v>
      </c>
      <c r="C23" s="271" t="s">
        <v>1534</v>
      </c>
      <c r="D23" s="257" t="s">
        <v>356</v>
      </c>
      <c r="E23" s="258">
        <v>10</v>
      </c>
      <c r="F23" s="259"/>
      <c r="G23" s="260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292</v>
      </c>
      <c r="T23" s="229" t="s">
        <v>277</v>
      </c>
      <c r="U23" s="229">
        <v>3.4166700000000003</v>
      </c>
      <c r="V23" s="229">
        <f>ROUND(E23*U23,2)</f>
        <v>34.17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430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1" x14ac:dyDescent="0.2">
      <c r="A24" s="255">
        <v>13</v>
      </c>
      <c r="B24" s="256" t="s">
        <v>1535</v>
      </c>
      <c r="C24" s="271" t="s">
        <v>1536</v>
      </c>
      <c r="D24" s="257" t="s">
        <v>356</v>
      </c>
      <c r="E24" s="258">
        <v>1</v>
      </c>
      <c r="F24" s="259"/>
      <c r="G24" s="260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292</v>
      </c>
      <c r="T24" s="229" t="s">
        <v>277</v>
      </c>
      <c r="U24" s="229">
        <v>1.81667</v>
      </c>
      <c r="V24" s="229">
        <f>ROUND(E24*U24,2)</f>
        <v>1.82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430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5">
        <v>14</v>
      </c>
      <c r="B25" s="256" t="s">
        <v>1537</v>
      </c>
      <c r="C25" s="271" t="s">
        <v>1538</v>
      </c>
      <c r="D25" s="257" t="s">
        <v>356</v>
      </c>
      <c r="E25" s="258">
        <v>10</v>
      </c>
      <c r="F25" s="259"/>
      <c r="G25" s="260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292</v>
      </c>
      <c r="T25" s="229" t="s">
        <v>277</v>
      </c>
      <c r="U25" s="229">
        <v>1.3666700000000001</v>
      </c>
      <c r="V25" s="229">
        <f>ROUND(E25*U25,2)</f>
        <v>13.67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430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55">
        <v>15</v>
      </c>
      <c r="B26" s="256" t="s">
        <v>1539</v>
      </c>
      <c r="C26" s="271" t="s">
        <v>1540</v>
      </c>
      <c r="D26" s="257" t="s">
        <v>207</v>
      </c>
      <c r="E26" s="258">
        <v>285</v>
      </c>
      <c r="F26" s="259"/>
      <c r="G26" s="260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292</v>
      </c>
      <c r="T26" s="229" t="s">
        <v>277</v>
      </c>
      <c r="U26" s="229">
        <v>0.16</v>
      </c>
      <c r="V26" s="229">
        <f>ROUND(E26*U26,2)</f>
        <v>45.6</v>
      </c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430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5">
        <v>16</v>
      </c>
      <c r="B27" s="256" t="s">
        <v>1541</v>
      </c>
      <c r="C27" s="271" t="s">
        <v>1542</v>
      </c>
      <c r="D27" s="257" t="s">
        <v>356</v>
      </c>
      <c r="E27" s="258">
        <v>30</v>
      </c>
      <c r="F27" s="259"/>
      <c r="G27" s="260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292</v>
      </c>
      <c r="T27" s="229" t="s">
        <v>277</v>
      </c>
      <c r="U27" s="229">
        <v>0.24400000000000002</v>
      </c>
      <c r="V27" s="229">
        <f>ROUND(E27*U27,2)</f>
        <v>7.32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430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5">
        <v>17</v>
      </c>
      <c r="B28" s="256" t="s">
        <v>1543</v>
      </c>
      <c r="C28" s="271" t="s">
        <v>1544</v>
      </c>
      <c r="D28" s="257" t="s">
        <v>356</v>
      </c>
      <c r="E28" s="258">
        <v>1</v>
      </c>
      <c r="F28" s="259"/>
      <c r="G28" s="260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292</v>
      </c>
      <c r="T28" s="229" t="s">
        <v>277</v>
      </c>
      <c r="U28" s="229">
        <v>0</v>
      </c>
      <c r="V28" s="229">
        <f>ROUND(E28*U28,2)</f>
        <v>0</v>
      </c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430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5">
        <v>18</v>
      </c>
      <c r="B29" s="256" t="s">
        <v>1545</v>
      </c>
      <c r="C29" s="271" t="s">
        <v>1546</v>
      </c>
      <c r="D29" s="257" t="s">
        <v>207</v>
      </c>
      <c r="E29" s="258">
        <v>5</v>
      </c>
      <c r="F29" s="259"/>
      <c r="G29" s="260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292</v>
      </c>
      <c r="T29" s="229" t="s">
        <v>277</v>
      </c>
      <c r="U29" s="229">
        <v>4.6330000000000003E-2</v>
      </c>
      <c r="V29" s="229">
        <f>ROUND(E29*U29,2)</f>
        <v>0.23</v>
      </c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430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55">
        <v>19</v>
      </c>
      <c r="B30" s="256" t="s">
        <v>1547</v>
      </c>
      <c r="C30" s="271" t="s">
        <v>1548</v>
      </c>
      <c r="D30" s="257" t="s">
        <v>207</v>
      </c>
      <c r="E30" s="258">
        <v>60</v>
      </c>
      <c r="F30" s="259"/>
      <c r="G30" s="260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292</v>
      </c>
      <c r="T30" s="229" t="s">
        <v>277</v>
      </c>
      <c r="U30" s="229">
        <v>5.0960000000000005E-2</v>
      </c>
      <c r="V30" s="229">
        <f>ROUND(E30*U30,2)</f>
        <v>3.06</v>
      </c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430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55">
        <v>20</v>
      </c>
      <c r="B31" s="256" t="s">
        <v>1549</v>
      </c>
      <c r="C31" s="271" t="s">
        <v>1550</v>
      </c>
      <c r="D31" s="257" t="s">
        <v>207</v>
      </c>
      <c r="E31" s="258">
        <v>440</v>
      </c>
      <c r="F31" s="259"/>
      <c r="G31" s="260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292</v>
      </c>
      <c r="T31" s="229" t="s">
        <v>277</v>
      </c>
      <c r="U31" s="229">
        <v>7.4060000000000001E-2</v>
      </c>
      <c r="V31" s="229">
        <f>ROUND(E31*U31,2)</f>
        <v>32.590000000000003</v>
      </c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430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55">
        <v>21</v>
      </c>
      <c r="B32" s="256" t="s">
        <v>1551</v>
      </c>
      <c r="C32" s="271" t="s">
        <v>1552</v>
      </c>
      <c r="D32" s="257" t="s">
        <v>207</v>
      </c>
      <c r="E32" s="258">
        <v>440</v>
      </c>
      <c r="F32" s="259"/>
      <c r="G32" s="260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292</v>
      </c>
      <c r="T32" s="229" t="s">
        <v>277</v>
      </c>
      <c r="U32" s="229">
        <v>2.1000000000000001E-2</v>
      </c>
      <c r="V32" s="229">
        <f>ROUND(E32*U32,2)</f>
        <v>9.24</v>
      </c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430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5">
        <v>22</v>
      </c>
      <c r="B33" s="256" t="s">
        <v>1553</v>
      </c>
      <c r="C33" s="271" t="s">
        <v>1554</v>
      </c>
      <c r="D33" s="257" t="s">
        <v>1627</v>
      </c>
      <c r="E33" s="258">
        <v>1</v>
      </c>
      <c r="F33" s="259"/>
      <c r="G33" s="260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292</v>
      </c>
      <c r="T33" s="229" t="s">
        <v>277</v>
      </c>
      <c r="U33" s="229">
        <v>0</v>
      </c>
      <c r="V33" s="229">
        <f>ROUND(E33*U33,2)</f>
        <v>0</v>
      </c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430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40" t="s">
        <v>176</v>
      </c>
      <c r="B34" s="241" t="s">
        <v>145</v>
      </c>
      <c r="C34" s="262" t="s">
        <v>146</v>
      </c>
      <c r="D34" s="242"/>
      <c r="E34" s="243"/>
      <c r="F34" s="244"/>
      <c r="G34" s="245">
        <f>SUMIF(AG35:AG79,"&lt;&gt;NOR",G35:G79)</f>
        <v>0</v>
      </c>
      <c r="H34" s="239"/>
      <c r="I34" s="239">
        <f>SUM(I35:I79)</f>
        <v>0</v>
      </c>
      <c r="J34" s="239"/>
      <c r="K34" s="239">
        <f>SUM(K35:K79)</f>
        <v>0</v>
      </c>
      <c r="L34" s="239"/>
      <c r="M34" s="239">
        <f>SUM(M35:M79)</f>
        <v>0</v>
      </c>
      <c r="N34" s="239"/>
      <c r="O34" s="239">
        <f>SUM(O35:O79)</f>
        <v>0</v>
      </c>
      <c r="P34" s="239"/>
      <c r="Q34" s="239">
        <f>SUM(Q35:Q79)</f>
        <v>0</v>
      </c>
      <c r="R34" s="239"/>
      <c r="S34" s="239"/>
      <c r="T34" s="239"/>
      <c r="U34" s="239"/>
      <c r="V34" s="239">
        <f>SUM(V35:V79)</f>
        <v>429.69000000000005</v>
      </c>
      <c r="W34" s="239"/>
      <c r="AG34" t="s">
        <v>177</v>
      </c>
    </row>
    <row r="35" spans="1:60" ht="22.5" outlineLevel="1" x14ac:dyDescent="0.2">
      <c r="A35" s="255">
        <v>23</v>
      </c>
      <c r="B35" s="256" t="s">
        <v>1555</v>
      </c>
      <c r="C35" s="271" t="s">
        <v>1556</v>
      </c>
      <c r="D35" s="257" t="s">
        <v>1557</v>
      </c>
      <c r="E35" s="258">
        <v>1</v>
      </c>
      <c r="F35" s="259"/>
      <c r="G35" s="260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292</v>
      </c>
      <c r="T35" s="229" t="s">
        <v>277</v>
      </c>
      <c r="U35" s="229">
        <v>4.4880000000000004</v>
      </c>
      <c r="V35" s="229">
        <f>ROUND(E35*U35,2)</f>
        <v>4.49</v>
      </c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430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5">
        <v>24</v>
      </c>
      <c r="B36" s="256" t="s">
        <v>1558</v>
      </c>
      <c r="C36" s="271" t="s">
        <v>1559</v>
      </c>
      <c r="D36" s="257" t="s">
        <v>180</v>
      </c>
      <c r="E36" s="258">
        <v>80</v>
      </c>
      <c r="F36" s="259"/>
      <c r="G36" s="260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292</v>
      </c>
      <c r="T36" s="229" t="s">
        <v>277</v>
      </c>
      <c r="U36" s="229">
        <v>0.14200000000000002</v>
      </c>
      <c r="V36" s="229">
        <f>ROUND(E36*U36,2)</f>
        <v>11.36</v>
      </c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430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55">
        <v>25</v>
      </c>
      <c r="B37" s="256" t="s">
        <v>1560</v>
      </c>
      <c r="C37" s="271" t="s">
        <v>1561</v>
      </c>
      <c r="D37" s="257" t="s">
        <v>180</v>
      </c>
      <c r="E37" s="258">
        <v>4</v>
      </c>
      <c r="F37" s="259"/>
      <c r="G37" s="260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292</v>
      </c>
      <c r="T37" s="229" t="s">
        <v>277</v>
      </c>
      <c r="U37" s="229">
        <v>0.21000000000000002</v>
      </c>
      <c r="V37" s="229">
        <f>ROUND(E37*U37,2)</f>
        <v>0.84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430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5">
        <v>26</v>
      </c>
      <c r="B38" s="256" t="s">
        <v>1562</v>
      </c>
      <c r="C38" s="271" t="s">
        <v>1563</v>
      </c>
      <c r="D38" s="257" t="s">
        <v>180</v>
      </c>
      <c r="E38" s="258">
        <v>10</v>
      </c>
      <c r="F38" s="259"/>
      <c r="G38" s="260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292</v>
      </c>
      <c r="T38" s="229" t="s">
        <v>277</v>
      </c>
      <c r="U38" s="229">
        <v>0</v>
      </c>
      <c r="V38" s="229">
        <f>ROUND(E38*U38,2)</f>
        <v>0</v>
      </c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430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5">
        <v>27</v>
      </c>
      <c r="B39" s="256" t="s">
        <v>1564</v>
      </c>
      <c r="C39" s="271" t="s">
        <v>1565</v>
      </c>
      <c r="D39" s="257" t="s">
        <v>180</v>
      </c>
      <c r="E39" s="258">
        <v>10</v>
      </c>
      <c r="F39" s="259"/>
      <c r="G39" s="260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292</v>
      </c>
      <c r="T39" s="229" t="s">
        <v>277</v>
      </c>
      <c r="U39" s="229">
        <v>0.60500000000000009</v>
      </c>
      <c r="V39" s="229">
        <f>ROUND(E39*U39,2)</f>
        <v>6.05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430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55">
        <v>28</v>
      </c>
      <c r="B40" s="256" t="s">
        <v>1566</v>
      </c>
      <c r="C40" s="271" t="s">
        <v>1567</v>
      </c>
      <c r="D40" s="257" t="s">
        <v>180</v>
      </c>
      <c r="E40" s="258">
        <v>4</v>
      </c>
      <c r="F40" s="259"/>
      <c r="G40" s="260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292</v>
      </c>
      <c r="T40" s="229" t="s">
        <v>277</v>
      </c>
      <c r="U40" s="229">
        <v>0.60500000000000009</v>
      </c>
      <c r="V40" s="229">
        <f>ROUND(E40*U40,2)</f>
        <v>2.42</v>
      </c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430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6">
        <v>29</v>
      </c>
      <c r="B41" s="247" t="s">
        <v>1568</v>
      </c>
      <c r="C41" s="263" t="s">
        <v>1569</v>
      </c>
      <c r="D41" s="248" t="s">
        <v>207</v>
      </c>
      <c r="E41" s="249">
        <v>265</v>
      </c>
      <c r="F41" s="250"/>
      <c r="G41" s="251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292</v>
      </c>
      <c r="T41" s="229" t="s">
        <v>277</v>
      </c>
      <c r="U41" s="229">
        <v>0.74193000000000009</v>
      </c>
      <c r="V41" s="229">
        <f>ROUND(E41*U41,2)</f>
        <v>196.61</v>
      </c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430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5" t="s">
        <v>240</v>
      </c>
      <c r="D42" s="252"/>
      <c r="E42" s="252"/>
      <c r="F42" s="252"/>
      <c r="G42" s="252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219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55">
        <v>30</v>
      </c>
      <c r="B43" s="256" t="s">
        <v>1570</v>
      </c>
      <c r="C43" s="271" t="s">
        <v>1571</v>
      </c>
      <c r="D43" s="257" t="s">
        <v>180</v>
      </c>
      <c r="E43" s="258">
        <v>8</v>
      </c>
      <c r="F43" s="259"/>
      <c r="G43" s="260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292</v>
      </c>
      <c r="T43" s="229" t="s">
        <v>277</v>
      </c>
      <c r="U43" s="229">
        <v>0.23900000000000002</v>
      </c>
      <c r="V43" s="229">
        <f>ROUND(E43*U43,2)</f>
        <v>1.91</v>
      </c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430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55">
        <v>31</v>
      </c>
      <c r="B44" s="256" t="s">
        <v>1572</v>
      </c>
      <c r="C44" s="271" t="s">
        <v>1573</v>
      </c>
      <c r="D44" s="257" t="s">
        <v>207</v>
      </c>
      <c r="E44" s="258">
        <v>40</v>
      </c>
      <c r="F44" s="259"/>
      <c r="G44" s="260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292</v>
      </c>
      <c r="T44" s="229" t="s">
        <v>277</v>
      </c>
      <c r="U44" s="229">
        <v>0.14500000000000002</v>
      </c>
      <c r="V44" s="229">
        <f>ROUND(E44*U44,2)</f>
        <v>5.8</v>
      </c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430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5">
        <v>32</v>
      </c>
      <c r="B45" s="256" t="s">
        <v>1574</v>
      </c>
      <c r="C45" s="271" t="s">
        <v>1575</v>
      </c>
      <c r="D45" s="257" t="s">
        <v>180</v>
      </c>
      <c r="E45" s="258">
        <v>8</v>
      </c>
      <c r="F45" s="259"/>
      <c r="G45" s="260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292</v>
      </c>
      <c r="T45" s="229" t="s">
        <v>277</v>
      </c>
      <c r="U45" s="229">
        <v>0</v>
      </c>
      <c r="V45" s="229">
        <f>ROUND(E45*U45,2)</f>
        <v>0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430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5">
        <v>33</v>
      </c>
      <c r="B46" s="256" t="s">
        <v>1576</v>
      </c>
      <c r="C46" s="271" t="s">
        <v>1577</v>
      </c>
      <c r="D46" s="257" t="s">
        <v>207</v>
      </c>
      <c r="E46" s="258">
        <v>20</v>
      </c>
      <c r="F46" s="259"/>
      <c r="G46" s="260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292</v>
      </c>
      <c r="T46" s="229" t="s">
        <v>277</v>
      </c>
      <c r="U46" s="229">
        <v>0</v>
      </c>
      <c r="V46" s="229">
        <f>ROUND(E46*U46,2)</f>
        <v>0</v>
      </c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430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6">
        <v>34</v>
      </c>
      <c r="B47" s="247" t="s">
        <v>1578</v>
      </c>
      <c r="C47" s="263" t="s">
        <v>1579</v>
      </c>
      <c r="D47" s="248" t="s">
        <v>214</v>
      </c>
      <c r="E47" s="249">
        <v>10</v>
      </c>
      <c r="F47" s="250"/>
      <c r="G47" s="251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292</v>
      </c>
      <c r="T47" s="229" t="s">
        <v>277</v>
      </c>
      <c r="U47" s="229">
        <v>3.4400000000000004</v>
      </c>
      <c r="V47" s="229">
        <f>ROUND(E47*U47,2)</f>
        <v>34.4</v>
      </c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430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5" t="s">
        <v>240</v>
      </c>
      <c r="D48" s="252"/>
      <c r="E48" s="252"/>
      <c r="F48" s="252"/>
      <c r="G48" s="252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219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55">
        <v>35</v>
      </c>
      <c r="B49" s="256" t="s">
        <v>1580</v>
      </c>
      <c r="C49" s="271" t="s">
        <v>1581</v>
      </c>
      <c r="D49" s="257" t="s">
        <v>356</v>
      </c>
      <c r="E49" s="258">
        <v>1</v>
      </c>
      <c r="F49" s="259"/>
      <c r="G49" s="260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292</v>
      </c>
      <c r="T49" s="229" t="s">
        <v>277</v>
      </c>
      <c r="U49" s="229">
        <v>2.383</v>
      </c>
      <c r="V49" s="229">
        <f>ROUND(E49*U49,2)</f>
        <v>2.38</v>
      </c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430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55">
        <v>36</v>
      </c>
      <c r="B50" s="256" t="s">
        <v>1580</v>
      </c>
      <c r="C50" s="271" t="s">
        <v>1581</v>
      </c>
      <c r="D50" s="257" t="s">
        <v>356</v>
      </c>
      <c r="E50" s="258">
        <v>9</v>
      </c>
      <c r="F50" s="259"/>
      <c r="G50" s="260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292</v>
      </c>
      <c r="T50" s="229" t="s">
        <v>277</v>
      </c>
      <c r="U50" s="229">
        <v>2.383</v>
      </c>
      <c r="V50" s="229">
        <f>ROUND(E50*U50,2)</f>
        <v>21.45</v>
      </c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5">
        <v>37</v>
      </c>
      <c r="B51" s="256" t="s">
        <v>1582</v>
      </c>
      <c r="C51" s="271" t="s">
        <v>1583</v>
      </c>
      <c r="D51" s="257" t="s">
        <v>356</v>
      </c>
      <c r="E51" s="258">
        <v>10</v>
      </c>
      <c r="F51" s="259"/>
      <c r="G51" s="260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292</v>
      </c>
      <c r="T51" s="229" t="s">
        <v>277</v>
      </c>
      <c r="U51" s="229">
        <v>1.86</v>
      </c>
      <c r="V51" s="229">
        <f>ROUND(E51*U51,2)</f>
        <v>18.600000000000001</v>
      </c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430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5">
        <v>38</v>
      </c>
      <c r="B52" s="256" t="s">
        <v>1584</v>
      </c>
      <c r="C52" s="271" t="s">
        <v>1585</v>
      </c>
      <c r="D52" s="257" t="s">
        <v>356</v>
      </c>
      <c r="E52" s="258">
        <v>10</v>
      </c>
      <c r="F52" s="259"/>
      <c r="G52" s="260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292</v>
      </c>
      <c r="T52" s="229" t="s">
        <v>277</v>
      </c>
      <c r="U52" s="229">
        <v>0.39200000000000002</v>
      </c>
      <c r="V52" s="229">
        <f>ROUND(E52*U52,2)</f>
        <v>3.92</v>
      </c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430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55">
        <v>39</v>
      </c>
      <c r="B53" s="256" t="s">
        <v>1586</v>
      </c>
      <c r="C53" s="271" t="s">
        <v>1587</v>
      </c>
      <c r="D53" s="257" t="s">
        <v>356</v>
      </c>
      <c r="E53" s="258">
        <v>10</v>
      </c>
      <c r="F53" s="259"/>
      <c r="G53" s="260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292</v>
      </c>
      <c r="T53" s="229" t="s">
        <v>277</v>
      </c>
      <c r="U53" s="229">
        <v>0.63700000000000001</v>
      </c>
      <c r="V53" s="229">
        <f>ROUND(E53*U53,2)</f>
        <v>6.37</v>
      </c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430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55">
        <v>40</v>
      </c>
      <c r="B54" s="256" t="s">
        <v>1588</v>
      </c>
      <c r="C54" s="271" t="s">
        <v>1589</v>
      </c>
      <c r="D54" s="257" t="s">
        <v>214</v>
      </c>
      <c r="E54" s="258">
        <v>25</v>
      </c>
      <c r="F54" s="259"/>
      <c r="G54" s="260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292</v>
      </c>
      <c r="T54" s="229" t="s">
        <v>277</v>
      </c>
      <c r="U54" s="229">
        <v>0.93100000000000005</v>
      </c>
      <c r="V54" s="229">
        <f>ROUND(E54*U54,2)</f>
        <v>23.28</v>
      </c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430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6">
        <v>41</v>
      </c>
      <c r="B55" s="247" t="s">
        <v>1568</v>
      </c>
      <c r="C55" s="263" t="s">
        <v>1569</v>
      </c>
      <c r="D55" s="248" t="s">
        <v>207</v>
      </c>
      <c r="E55" s="249">
        <v>20</v>
      </c>
      <c r="F55" s="250"/>
      <c r="G55" s="251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292</v>
      </c>
      <c r="T55" s="229" t="s">
        <v>277</v>
      </c>
      <c r="U55" s="229">
        <v>0.74193000000000009</v>
      </c>
      <c r="V55" s="229">
        <f>ROUND(E55*U55,2)</f>
        <v>14.84</v>
      </c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5" t="s">
        <v>240</v>
      </c>
      <c r="D56" s="252"/>
      <c r="E56" s="252"/>
      <c r="F56" s="252"/>
      <c r="G56" s="252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219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55">
        <v>42</v>
      </c>
      <c r="B57" s="256" t="s">
        <v>1590</v>
      </c>
      <c r="C57" s="271" t="s">
        <v>1591</v>
      </c>
      <c r="D57" s="257" t="s">
        <v>207</v>
      </c>
      <c r="E57" s="258">
        <v>285</v>
      </c>
      <c r="F57" s="259"/>
      <c r="G57" s="260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29"/>
      <c r="S57" s="229" t="s">
        <v>292</v>
      </c>
      <c r="T57" s="229" t="s">
        <v>277</v>
      </c>
      <c r="U57" s="229">
        <v>5.2800000000000007E-2</v>
      </c>
      <c r="V57" s="229">
        <f>ROUND(E57*U57,2)</f>
        <v>15.05</v>
      </c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430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55">
        <v>43</v>
      </c>
      <c r="B58" s="256" t="s">
        <v>1592</v>
      </c>
      <c r="C58" s="271" t="s">
        <v>1593</v>
      </c>
      <c r="D58" s="257" t="s">
        <v>356</v>
      </c>
      <c r="E58" s="258">
        <v>5</v>
      </c>
      <c r="F58" s="259"/>
      <c r="G58" s="260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292</v>
      </c>
      <c r="T58" s="229" t="s">
        <v>277</v>
      </c>
      <c r="U58" s="229">
        <v>0</v>
      </c>
      <c r="V58" s="229">
        <f>ROUND(E58*U58,2)</f>
        <v>0</v>
      </c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430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5">
        <v>44</v>
      </c>
      <c r="B59" s="256" t="s">
        <v>1594</v>
      </c>
      <c r="C59" s="271" t="s">
        <v>1595</v>
      </c>
      <c r="D59" s="257" t="s">
        <v>207</v>
      </c>
      <c r="E59" s="258">
        <v>5</v>
      </c>
      <c r="F59" s="259"/>
      <c r="G59" s="260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/>
      <c r="S59" s="229" t="s">
        <v>292</v>
      </c>
      <c r="T59" s="229" t="s">
        <v>277</v>
      </c>
      <c r="U59" s="229">
        <v>0</v>
      </c>
      <c r="V59" s="229">
        <f>ROUND(E59*U59,2)</f>
        <v>0</v>
      </c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430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55">
        <v>45</v>
      </c>
      <c r="B60" s="256" t="s">
        <v>1596</v>
      </c>
      <c r="C60" s="271" t="s">
        <v>1597</v>
      </c>
      <c r="D60" s="257" t="s">
        <v>207</v>
      </c>
      <c r="E60" s="258">
        <v>285</v>
      </c>
      <c r="F60" s="259"/>
      <c r="G60" s="260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292</v>
      </c>
      <c r="T60" s="229" t="s">
        <v>277</v>
      </c>
      <c r="U60" s="229">
        <v>2.6000000000000002E-2</v>
      </c>
      <c r="V60" s="229">
        <f>ROUND(E60*U60,2)</f>
        <v>7.41</v>
      </c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430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5">
        <v>46</v>
      </c>
      <c r="B61" s="256" t="s">
        <v>1598</v>
      </c>
      <c r="C61" s="271" t="s">
        <v>1599</v>
      </c>
      <c r="D61" s="257" t="s">
        <v>207</v>
      </c>
      <c r="E61" s="258">
        <v>20</v>
      </c>
      <c r="F61" s="259"/>
      <c r="G61" s="260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292</v>
      </c>
      <c r="T61" s="229" t="s">
        <v>277</v>
      </c>
      <c r="U61" s="229">
        <v>8.6000000000000007E-2</v>
      </c>
      <c r="V61" s="229">
        <f>ROUND(E61*U61,2)</f>
        <v>1.72</v>
      </c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430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55">
        <v>47</v>
      </c>
      <c r="B62" s="256" t="s">
        <v>1600</v>
      </c>
      <c r="C62" s="271" t="s">
        <v>1601</v>
      </c>
      <c r="D62" s="257" t="s">
        <v>207</v>
      </c>
      <c r="E62" s="258">
        <v>265</v>
      </c>
      <c r="F62" s="259"/>
      <c r="G62" s="260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292</v>
      </c>
      <c r="T62" s="229" t="s">
        <v>277</v>
      </c>
      <c r="U62" s="229">
        <v>0.10700000000000001</v>
      </c>
      <c r="V62" s="229">
        <f>ROUND(E62*U62,2)</f>
        <v>28.36</v>
      </c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430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55">
        <v>48</v>
      </c>
      <c r="B63" s="256" t="s">
        <v>1600</v>
      </c>
      <c r="C63" s="271" t="s">
        <v>1601</v>
      </c>
      <c r="D63" s="257" t="s">
        <v>207</v>
      </c>
      <c r="E63" s="258">
        <v>20</v>
      </c>
      <c r="F63" s="259"/>
      <c r="G63" s="260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292</v>
      </c>
      <c r="T63" s="229" t="s">
        <v>277</v>
      </c>
      <c r="U63" s="229">
        <v>0.10700000000000001</v>
      </c>
      <c r="V63" s="229">
        <f>ROUND(E63*U63,2)</f>
        <v>2.14</v>
      </c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6">
        <v>49</v>
      </c>
      <c r="B64" s="247" t="s">
        <v>1602</v>
      </c>
      <c r="C64" s="263" t="s">
        <v>1603</v>
      </c>
      <c r="D64" s="248" t="s">
        <v>214</v>
      </c>
      <c r="E64" s="249">
        <v>7</v>
      </c>
      <c r="F64" s="250"/>
      <c r="G64" s="251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292</v>
      </c>
      <c r="T64" s="229" t="s">
        <v>277</v>
      </c>
      <c r="U64" s="229">
        <v>0.66300000000000003</v>
      </c>
      <c r="V64" s="229">
        <f>ROUND(E64*U64,2)</f>
        <v>4.6399999999999997</v>
      </c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430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5" t="s">
        <v>245</v>
      </c>
      <c r="D65" s="252"/>
      <c r="E65" s="252"/>
      <c r="F65" s="252"/>
      <c r="G65" s="252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219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6">
        <v>50</v>
      </c>
      <c r="B66" s="247" t="s">
        <v>1604</v>
      </c>
      <c r="C66" s="263" t="s">
        <v>1605</v>
      </c>
      <c r="D66" s="248" t="s">
        <v>404</v>
      </c>
      <c r="E66" s="249">
        <v>5</v>
      </c>
      <c r="F66" s="250"/>
      <c r="G66" s="251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292</v>
      </c>
      <c r="T66" s="229" t="s">
        <v>277</v>
      </c>
      <c r="U66" s="229">
        <v>0</v>
      </c>
      <c r="V66" s="229">
        <f>ROUND(E66*U66,2)</f>
        <v>0</v>
      </c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430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5" t="s">
        <v>245</v>
      </c>
      <c r="D67" s="252"/>
      <c r="E67" s="252"/>
      <c r="F67" s="252"/>
      <c r="G67" s="252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219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5">
        <v>51</v>
      </c>
      <c r="B68" s="256" t="s">
        <v>1606</v>
      </c>
      <c r="C68" s="271" t="s">
        <v>1607</v>
      </c>
      <c r="D68" s="257" t="s">
        <v>404</v>
      </c>
      <c r="E68" s="258">
        <v>5</v>
      </c>
      <c r="F68" s="259"/>
      <c r="G68" s="260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292</v>
      </c>
      <c r="T68" s="229" t="s">
        <v>277</v>
      </c>
      <c r="U68" s="229">
        <v>0</v>
      </c>
      <c r="V68" s="229">
        <f>ROUND(E68*U68,2)</f>
        <v>0</v>
      </c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430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5">
        <v>52</v>
      </c>
      <c r="B69" s="256" t="s">
        <v>1102</v>
      </c>
      <c r="C69" s="271" t="s">
        <v>1103</v>
      </c>
      <c r="D69" s="257" t="s">
        <v>404</v>
      </c>
      <c r="E69" s="258">
        <v>5</v>
      </c>
      <c r="F69" s="259"/>
      <c r="G69" s="260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292</v>
      </c>
      <c r="T69" s="229" t="s">
        <v>277</v>
      </c>
      <c r="U69" s="229">
        <v>0</v>
      </c>
      <c r="V69" s="229">
        <f>ROUND(E69*U69,2)</f>
        <v>0</v>
      </c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430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5">
        <v>53</v>
      </c>
      <c r="B70" s="256" t="s">
        <v>1608</v>
      </c>
      <c r="C70" s="271" t="s">
        <v>1609</v>
      </c>
      <c r="D70" s="257" t="s">
        <v>180</v>
      </c>
      <c r="E70" s="258">
        <v>85</v>
      </c>
      <c r="F70" s="259"/>
      <c r="G70" s="260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292</v>
      </c>
      <c r="T70" s="229" t="s">
        <v>277</v>
      </c>
      <c r="U70" s="229">
        <v>0.05</v>
      </c>
      <c r="V70" s="229">
        <f>ROUND(E70*U70,2)</f>
        <v>4.25</v>
      </c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430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55">
        <v>54</v>
      </c>
      <c r="B71" s="256" t="s">
        <v>1610</v>
      </c>
      <c r="C71" s="271" t="s">
        <v>1611</v>
      </c>
      <c r="D71" s="257" t="s">
        <v>180</v>
      </c>
      <c r="E71" s="258">
        <v>80</v>
      </c>
      <c r="F71" s="259"/>
      <c r="G71" s="260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292</v>
      </c>
      <c r="T71" s="229" t="s">
        <v>277</v>
      </c>
      <c r="U71" s="229">
        <v>8.8000000000000009E-2</v>
      </c>
      <c r="V71" s="229">
        <f>ROUND(E71*U71,2)</f>
        <v>7.04</v>
      </c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430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1" x14ac:dyDescent="0.2">
      <c r="A72" s="255">
        <v>55</v>
      </c>
      <c r="B72" s="256" t="s">
        <v>1612</v>
      </c>
      <c r="C72" s="271" t="s">
        <v>1613</v>
      </c>
      <c r="D72" s="257" t="s">
        <v>180</v>
      </c>
      <c r="E72" s="258">
        <v>8</v>
      </c>
      <c r="F72" s="259"/>
      <c r="G72" s="260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29"/>
      <c r="S72" s="229" t="s">
        <v>292</v>
      </c>
      <c r="T72" s="229" t="s">
        <v>277</v>
      </c>
      <c r="U72" s="229">
        <v>9.2000000000000012E-2</v>
      </c>
      <c r="V72" s="229">
        <f>ROUND(E72*U72,2)</f>
        <v>0.74</v>
      </c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430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55">
        <v>56</v>
      </c>
      <c r="B73" s="256" t="s">
        <v>1614</v>
      </c>
      <c r="C73" s="271" t="s">
        <v>1615</v>
      </c>
      <c r="D73" s="257" t="s">
        <v>180</v>
      </c>
      <c r="E73" s="258">
        <v>8</v>
      </c>
      <c r="F73" s="259"/>
      <c r="G73" s="260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/>
      <c r="S73" s="229" t="s">
        <v>292</v>
      </c>
      <c r="T73" s="229" t="s">
        <v>277</v>
      </c>
      <c r="U73" s="229">
        <v>0.22500000000000001</v>
      </c>
      <c r="V73" s="229">
        <f>ROUND(E73*U73,2)</f>
        <v>1.8</v>
      </c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430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5">
        <v>57</v>
      </c>
      <c r="B74" s="256" t="s">
        <v>1616</v>
      </c>
      <c r="C74" s="271" t="s">
        <v>1617</v>
      </c>
      <c r="D74" s="257" t="s">
        <v>180</v>
      </c>
      <c r="E74" s="258">
        <v>8</v>
      </c>
      <c r="F74" s="259"/>
      <c r="G74" s="260">
        <f>ROUND(E74*F74,2)</f>
        <v>0</v>
      </c>
      <c r="H74" s="230"/>
      <c r="I74" s="229">
        <f>ROUND(E74*H74,2)</f>
        <v>0</v>
      </c>
      <c r="J74" s="230"/>
      <c r="K74" s="229">
        <f>ROUND(E74*J74,2)</f>
        <v>0</v>
      </c>
      <c r="L74" s="229">
        <v>21</v>
      </c>
      <c r="M74" s="229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29"/>
      <c r="S74" s="229" t="s">
        <v>292</v>
      </c>
      <c r="T74" s="229" t="s">
        <v>277</v>
      </c>
      <c r="U74" s="229">
        <v>1.6E-2</v>
      </c>
      <c r="V74" s="229">
        <f>ROUND(E74*U74,2)</f>
        <v>0.13</v>
      </c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430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55">
        <v>58</v>
      </c>
      <c r="B75" s="256" t="s">
        <v>1618</v>
      </c>
      <c r="C75" s="271" t="s">
        <v>1619</v>
      </c>
      <c r="D75" s="257" t="s">
        <v>180</v>
      </c>
      <c r="E75" s="258">
        <v>8</v>
      </c>
      <c r="F75" s="259"/>
      <c r="G75" s="260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/>
      <c r="S75" s="229" t="s">
        <v>292</v>
      </c>
      <c r="T75" s="229" t="s">
        <v>277</v>
      </c>
      <c r="U75" s="229">
        <v>4.5000000000000005E-2</v>
      </c>
      <c r="V75" s="229">
        <f>ROUND(E75*U75,2)</f>
        <v>0.36</v>
      </c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430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55">
        <v>59</v>
      </c>
      <c r="B76" s="256" t="s">
        <v>1620</v>
      </c>
      <c r="C76" s="271" t="s">
        <v>1621</v>
      </c>
      <c r="D76" s="257" t="s">
        <v>214</v>
      </c>
      <c r="E76" s="258">
        <v>2</v>
      </c>
      <c r="F76" s="259"/>
      <c r="G76" s="260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29"/>
      <c r="S76" s="229" t="s">
        <v>292</v>
      </c>
      <c r="T76" s="229" t="s">
        <v>277</v>
      </c>
      <c r="U76" s="229">
        <v>0.66500000000000004</v>
      </c>
      <c r="V76" s="229">
        <f>ROUND(E76*U76,2)</f>
        <v>1.33</v>
      </c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430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5">
        <v>60</v>
      </c>
      <c r="B77" s="256" t="s">
        <v>1622</v>
      </c>
      <c r="C77" s="271" t="s">
        <v>1623</v>
      </c>
      <c r="D77" s="257" t="s">
        <v>1624</v>
      </c>
      <c r="E77" s="258">
        <v>1</v>
      </c>
      <c r="F77" s="259"/>
      <c r="G77" s="260">
        <f>ROUND(E77*F77,2)</f>
        <v>0</v>
      </c>
      <c r="H77" s="230"/>
      <c r="I77" s="229">
        <f>ROUND(E77*H77,2)</f>
        <v>0</v>
      </c>
      <c r="J77" s="230"/>
      <c r="K77" s="229">
        <f>ROUND(E77*J77,2)</f>
        <v>0</v>
      </c>
      <c r="L77" s="229">
        <v>21</v>
      </c>
      <c r="M77" s="229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292</v>
      </c>
      <c r="T77" s="229" t="s">
        <v>277</v>
      </c>
      <c r="U77" s="229">
        <v>0</v>
      </c>
      <c r="V77" s="229">
        <f>ROUND(E77*U77,2)</f>
        <v>0</v>
      </c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1625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6">
        <v>61</v>
      </c>
      <c r="B78" s="247" t="s">
        <v>1622</v>
      </c>
      <c r="C78" s="263" t="s">
        <v>1626</v>
      </c>
      <c r="D78" s="248" t="s">
        <v>1627</v>
      </c>
      <c r="E78" s="249">
        <v>1</v>
      </c>
      <c r="F78" s="250"/>
      <c r="G78" s="251">
        <f>ROUND(E78*F78,2)</f>
        <v>0</v>
      </c>
      <c r="H78" s="230"/>
      <c r="I78" s="229">
        <f>ROUND(E78*H78,2)</f>
        <v>0</v>
      </c>
      <c r="J78" s="230"/>
      <c r="K78" s="229">
        <f>ROUND(E78*J78,2)</f>
        <v>0</v>
      </c>
      <c r="L78" s="229">
        <v>21</v>
      </c>
      <c r="M78" s="229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29"/>
      <c r="S78" s="229" t="s">
        <v>292</v>
      </c>
      <c r="T78" s="229" t="s">
        <v>277</v>
      </c>
      <c r="U78" s="229">
        <v>0</v>
      </c>
      <c r="V78" s="229">
        <f>ROUND(E78*U78,2)</f>
        <v>0</v>
      </c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430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5" t="s">
        <v>245</v>
      </c>
      <c r="D79" s="252"/>
      <c r="E79" s="252"/>
      <c r="F79" s="252"/>
      <c r="G79" s="252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219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5"/>
      <c r="B80" s="6"/>
      <c r="C80" s="272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 x14ac:dyDescent="0.2">
      <c r="A81" s="213"/>
      <c r="B81" s="214" t="s">
        <v>31</v>
      </c>
      <c r="C81" s="273"/>
      <c r="D81" s="215"/>
      <c r="E81" s="216"/>
      <c r="F81" s="216"/>
      <c r="G81" s="261">
        <f>G8+G10+G12+G15+G34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437</v>
      </c>
    </row>
    <row r="82" spans="1:33" x14ac:dyDescent="0.2">
      <c r="A82" s="5"/>
      <c r="B82" s="6"/>
      <c r="C82" s="272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3" x14ac:dyDescent="0.2">
      <c r="A83" s="5"/>
      <c r="B83" s="6"/>
      <c r="C83" s="272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3" x14ac:dyDescent="0.2">
      <c r="A84" s="217" t="s">
        <v>438</v>
      </c>
      <c r="B84" s="217"/>
      <c r="C84" s="274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3" x14ac:dyDescent="0.2">
      <c r="A85" s="218"/>
      <c r="B85" s="219"/>
      <c r="C85" s="275"/>
      <c r="D85" s="219"/>
      <c r="E85" s="219"/>
      <c r="F85" s="219"/>
      <c r="G85" s="22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G85" t="s">
        <v>439</v>
      </c>
    </row>
    <row r="86" spans="1:33" x14ac:dyDescent="0.2">
      <c r="A86" s="221"/>
      <c r="B86" s="222"/>
      <c r="C86" s="276"/>
      <c r="D86" s="222"/>
      <c r="E86" s="222"/>
      <c r="F86" s="222"/>
      <c r="G86" s="22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33" x14ac:dyDescent="0.2">
      <c r="A87" s="221"/>
      <c r="B87" s="222"/>
      <c r="C87" s="276"/>
      <c r="D87" s="222"/>
      <c r="E87" s="222"/>
      <c r="F87" s="222"/>
      <c r="G87" s="22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33" x14ac:dyDescent="0.2">
      <c r="A88" s="221"/>
      <c r="B88" s="222"/>
      <c r="C88" s="276"/>
      <c r="D88" s="222"/>
      <c r="E88" s="222"/>
      <c r="F88" s="222"/>
      <c r="G88" s="22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33" x14ac:dyDescent="0.2">
      <c r="A89" s="224"/>
      <c r="B89" s="225"/>
      <c r="C89" s="277"/>
      <c r="D89" s="225"/>
      <c r="E89" s="225"/>
      <c r="F89" s="225"/>
      <c r="G89" s="22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33" x14ac:dyDescent="0.2">
      <c r="A90" s="5"/>
      <c r="B90" s="6"/>
      <c r="C90" s="272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33" x14ac:dyDescent="0.2">
      <c r="C91" s="278"/>
      <c r="D91" s="194"/>
      <c r="AG91" t="s">
        <v>440</v>
      </c>
    </row>
    <row r="92" spans="1:33" x14ac:dyDescent="0.2">
      <c r="D92" s="194"/>
    </row>
    <row r="93" spans="1:33" x14ac:dyDescent="0.2">
      <c r="D93" s="194"/>
    </row>
    <row r="94" spans="1:33" x14ac:dyDescent="0.2">
      <c r="D94" s="194"/>
    </row>
    <row r="95" spans="1:33" x14ac:dyDescent="0.2">
      <c r="D95" s="194"/>
    </row>
    <row r="96" spans="1:33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2">
    <mergeCell ref="C67:G67"/>
    <mergeCell ref="C79:G79"/>
    <mergeCell ref="A1:G1"/>
    <mergeCell ref="C2:G2"/>
    <mergeCell ref="C3:G3"/>
    <mergeCell ref="C4:G4"/>
    <mergeCell ref="A84:C84"/>
    <mergeCell ref="A85:G89"/>
    <mergeCell ref="C42:G42"/>
    <mergeCell ref="C48:G48"/>
    <mergeCell ref="C56:G56"/>
    <mergeCell ref="C65:G6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83</v>
      </c>
      <c r="C3" s="199" t="s">
        <v>81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61</v>
      </c>
      <c r="C4" s="202" t="s">
        <v>64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150</v>
      </c>
      <c r="C8" s="262" t="s">
        <v>29</v>
      </c>
      <c r="D8" s="242"/>
      <c r="E8" s="243"/>
      <c r="F8" s="244"/>
      <c r="G8" s="245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39"/>
      <c r="S8" s="239"/>
      <c r="T8" s="239"/>
      <c r="U8" s="239"/>
      <c r="V8" s="239">
        <f>SUM(V9:V12)</f>
        <v>0</v>
      </c>
      <c r="W8" s="239"/>
      <c r="AG8" t="s">
        <v>177</v>
      </c>
    </row>
    <row r="9" spans="1:60" outlineLevel="1" x14ac:dyDescent="0.2">
      <c r="A9" s="246">
        <v>1</v>
      </c>
      <c r="B9" s="247" t="s">
        <v>531</v>
      </c>
      <c r="C9" s="263" t="s">
        <v>532</v>
      </c>
      <c r="D9" s="248" t="s">
        <v>533</v>
      </c>
      <c r="E9" s="249">
        <v>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534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5" t="s">
        <v>535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4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5">
        <v>2</v>
      </c>
      <c r="B11" s="256" t="s">
        <v>536</v>
      </c>
      <c r="C11" s="271" t="s">
        <v>537</v>
      </c>
      <c r="D11" s="257" t="s">
        <v>533</v>
      </c>
      <c r="E11" s="258">
        <v>1</v>
      </c>
      <c r="F11" s="259"/>
      <c r="G11" s="260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0</v>
      </c>
      <c r="V11" s="229">
        <f>ROUND(E11*U11,2)</f>
        <v>0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534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6">
        <v>3</v>
      </c>
      <c r="B12" s="247" t="s">
        <v>1628</v>
      </c>
      <c r="C12" s="263" t="s">
        <v>1629</v>
      </c>
      <c r="D12" s="248" t="s">
        <v>533</v>
      </c>
      <c r="E12" s="249">
        <v>1</v>
      </c>
      <c r="F12" s="250"/>
      <c r="G12" s="251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292</v>
      </c>
      <c r="T12" s="229" t="s">
        <v>277</v>
      </c>
      <c r="U12" s="229">
        <v>0</v>
      </c>
      <c r="V12" s="229">
        <f>ROUND(E12*U12,2)</f>
        <v>0</v>
      </c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534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5"/>
      <c r="B13" s="6"/>
      <c r="C13" s="272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E13">
        <v>15</v>
      </c>
      <c r="AF13">
        <v>21</v>
      </c>
    </row>
    <row r="14" spans="1:60" x14ac:dyDescent="0.2">
      <c r="A14" s="213"/>
      <c r="B14" s="214" t="s">
        <v>31</v>
      </c>
      <c r="C14" s="273"/>
      <c r="D14" s="215"/>
      <c r="E14" s="216"/>
      <c r="F14" s="216"/>
      <c r="G14" s="261">
        <f>G8</f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f>SUMIF(L7:L12,AE13,G7:G12)</f>
        <v>0</v>
      </c>
      <c r="AF14">
        <f>SUMIF(L7:L12,AF13,G7:G12)</f>
        <v>0</v>
      </c>
      <c r="AG14" t="s">
        <v>437</v>
      </c>
    </row>
    <row r="15" spans="1:60" x14ac:dyDescent="0.2">
      <c r="A15" s="5"/>
      <c r="B15" s="6"/>
      <c r="C15" s="272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5"/>
      <c r="B16" s="6"/>
      <c r="C16" s="272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">
      <c r="A17" s="217" t="s">
        <v>438</v>
      </c>
      <c r="B17" s="217"/>
      <c r="C17" s="27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18"/>
      <c r="B18" s="219"/>
      <c r="C18" s="275"/>
      <c r="D18" s="219"/>
      <c r="E18" s="219"/>
      <c r="F18" s="219"/>
      <c r="G18" s="22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G18" t="s">
        <v>439</v>
      </c>
    </row>
    <row r="19" spans="1:33" x14ac:dyDescent="0.2">
      <c r="A19" s="221"/>
      <c r="B19" s="222"/>
      <c r="C19" s="276"/>
      <c r="D19" s="222"/>
      <c r="E19" s="222"/>
      <c r="F19" s="222"/>
      <c r="G19" s="2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21"/>
      <c r="B20" s="222"/>
      <c r="C20" s="276"/>
      <c r="D20" s="222"/>
      <c r="E20" s="222"/>
      <c r="F20" s="222"/>
      <c r="G20" s="22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21"/>
      <c r="B21" s="222"/>
      <c r="C21" s="276"/>
      <c r="D21" s="222"/>
      <c r="E21" s="222"/>
      <c r="F21" s="222"/>
      <c r="G21" s="22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24"/>
      <c r="B22" s="225"/>
      <c r="C22" s="277"/>
      <c r="D22" s="225"/>
      <c r="E22" s="225"/>
      <c r="F22" s="225"/>
      <c r="G22" s="2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5"/>
      <c r="B23" s="6"/>
      <c r="C23" s="272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C24" s="278"/>
      <c r="D24" s="194"/>
      <c r="AG24" t="s">
        <v>440</v>
      </c>
    </row>
    <row r="25" spans="1:33" x14ac:dyDescent="0.2">
      <c r="D25" s="194"/>
    </row>
    <row r="26" spans="1:33" x14ac:dyDescent="0.2">
      <c r="D26" s="194"/>
    </row>
    <row r="27" spans="1:33" x14ac:dyDescent="0.2">
      <c r="D27" s="194"/>
    </row>
    <row r="28" spans="1:33" x14ac:dyDescent="0.2">
      <c r="D28" s="194"/>
    </row>
    <row r="29" spans="1:33" x14ac:dyDescent="0.2">
      <c r="D29" s="194"/>
    </row>
    <row r="30" spans="1:33" x14ac:dyDescent="0.2">
      <c r="D30" s="194"/>
    </row>
    <row r="31" spans="1:33" x14ac:dyDescent="0.2">
      <c r="D31" s="194"/>
    </row>
    <row r="32" spans="1:33" x14ac:dyDescent="0.2">
      <c r="D32" s="194"/>
    </row>
    <row r="33" spans="4:4" x14ac:dyDescent="0.2">
      <c r="D33" s="194"/>
    </row>
    <row r="34" spans="4:4" x14ac:dyDescent="0.2">
      <c r="D34" s="194"/>
    </row>
    <row r="35" spans="4:4" x14ac:dyDescent="0.2">
      <c r="D35" s="194"/>
    </row>
    <row r="36" spans="4:4" x14ac:dyDescent="0.2">
      <c r="D36" s="194"/>
    </row>
    <row r="37" spans="4:4" x14ac:dyDescent="0.2">
      <c r="D37" s="194"/>
    </row>
    <row r="38" spans="4:4" x14ac:dyDescent="0.2">
      <c r="D38" s="194"/>
    </row>
    <row r="39" spans="4:4" x14ac:dyDescent="0.2">
      <c r="D39" s="194"/>
    </row>
    <row r="40" spans="4:4" x14ac:dyDescent="0.2">
      <c r="D40" s="194"/>
    </row>
    <row r="41" spans="4:4" x14ac:dyDescent="0.2">
      <c r="D41" s="194"/>
    </row>
    <row r="42" spans="4:4" x14ac:dyDescent="0.2">
      <c r="D42" s="194"/>
    </row>
    <row r="43" spans="4:4" x14ac:dyDescent="0.2">
      <c r="D43" s="194"/>
    </row>
    <row r="44" spans="4:4" x14ac:dyDescent="0.2">
      <c r="D44" s="194"/>
    </row>
    <row r="45" spans="4:4" x14ac:dyDescent="0.2">
      <c r="D45" s="194"/>
    </row>
    <row r="46" spans="4:4" x14ac:dyDescent="0.2">
      <c r="D46" s="194"/>
    </row>
    <row r="47" spans="4:4" x14ac:dyDescent="0.2">
      <c r="D47" s="194"/>
    </row>
    <row r="48" spans="4:4" x14ac:dyDescent="0.2">
      <c r="D48" s="194"/>
    </row>
    <row r="49" spans="4:4" x14ac:dyDescent="0.2">
      <c r="D49" s="194"/>
    </row>
    <row r="50" spans="4:4" x14ac:dyDescent="0.2">
      <c r="D50" s="194"/>
    </row>
    <row r="51" spans="4:4" x14ac:dyDescent="0.2">
      <c r="D51" s="194"/>
    </row>
    <row r="52" spans="4:4" x14ac:dyDescent="0.2">
      <c r="D52" s="194"/>
    </row>
    <row r="53" spans="4:4" x14ac:dyDescent="0.2">
      <c r="D53" s="194"/>
    </row>
    <row r="54" spans="4:4" x14ac:dyDescent="0.2">
      <c r="D54" s="194"/>
    </row>
    <row r="55" spans="4:4" x14ac:dyDescent="0.2">
      <c r="D55" s="194"/>
    </row>
    <row r="56" spans="4:4" x14ac:dyDescent="0.2">
      <c r="D56" s="194"/>
    </row>
    <row r="57" spans="4:4" x14ac:dyDescent="0.2">
      <c r="D57" s="194"/>
    </row>
    <row r="58" spans="4:4" x14ac:dyDescent="0.2">
      <c r="D58" s="194"/>
    </row>
    <row r="59" spans="4:4" x14ac:dyDescent="0.2">
      <c r="D59" s="194"/>
    </row>
    <row r="60" spans="4:4" x14ac:dyDescent="0.2">
      <c r="D60" s="194"/>
    </row>
    <row r="61" spans="4:4" x14ac:dyDescent="0.2">
      <c r="D61" s="194"/>
    </row>
    <row r="62" spans="4:4" x14ac:dyDescent="0.2">
      <c r="D62" s="194"/>
    </row>
    <row r="63" spans="4:4" x14ac:dyDescent="0.2">
      <c r="D63" s="194"/>
    </row>
    <row r="64" spans="4:4" x14ac:dyDescent="0.2">
      <c r="D64" s="194"/>
    </row>
    <row r="65" spans="4:4" x14ac:dyDescent="0.2">
      <c r="D65" s="194"/>
    </row>
    <row r="66" spans="4:4" x14ac:dyDescent="0.2">
      <c r="D66" s="194"/>
    </row>
    <row r="67" spans="4:4" x14ac:dyDescent="0.2">
      <c r="D67" s="194"/>
    </row>
    <row r="68" spans="4:4" x14ac:dyDescent="0.2">
      <c r="D68" s="194"/>
    </row>
    <row r="69" spans="4:4" x14ac:dyDescent="0.2">
      <c r="D69" s="194"/>
    </row>
    <row r="70" spans="4:4" x14ac:dyDescent="0.2">
      <c r="D70" s="194"/>
    </row>
    <row r="71" spans="4:4" x14ac:dyDescent="0.2">
      <c r="D71" s="194"/>
    </row>
    <row r="72" spans="4:4" x14ac:dyDescent="0.2">
      <c r="D72" s="194"/>
    </row>
    <row r="73" spans="4:4" x14ac:dyDescent="0.2">
      <c r="D73" s="194"/>
    </row>
    <row r="74" spans="4:4" x14ac:dyDescent="0.2">
      <c r="D74" s="194"/>
    </row>
    <row r="75" spans="4:4" x14ac:dyDescent="0.2">
      <c r="D75" s="194"/>
    </row>
    <row r="76" spans="4:4" x14ac:dyDescent="0.2">
      <c r="D76" s="194"/>
    </row>
    <row r="77" spans="4:4" x14ac:dyDescent="0.2">
      <c r="D77" s="194"/>
    </row>
    <row r="78" spans="4:4" x14ac:dyDescent="0.2">
      <c r="D78" s="194"/>
    </row>
    <row r="79" spans="4:4" x14ac:dyDescent="0.2">
      <c r="D79" s="194"/>
    </row>
    <row r="80" spans="4:4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7">
    <mergeCell ref="A1:G1"/>
    <mergeCell ref="C2:G2"/>
    <mergeCell ref="C3:G3"/>
    <mergeCell ref="C4:G4"/>
    <mergeCell ref="A17:C17"/>
    <mergeCell ref="A18:G22"/>
    <mergeCell ref="C10:G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84</v>
      </c>
      <c r="C3" s="199" t="s">
        <v>85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85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141</v>
      </c>
      <c r="C8" s="262" t="s">
        <v>142</v>
      </c>
      <c r="D8" s="242"/>
      <c r="E8" s="243"/>
      <c r="F8" s="244"/>
      <c r="G8" s="245">
        <f>SUMIF(AG9:AG10,"&lt;&gt;NOR",G9:G10)</f>
        <v>0</v>
      </c>
      <c r="H8" s="239"/>
      <c r="I8" s="239">
        <f>SUM(I9:I10)</f>
        <v>0</v>
      </c>
      <c r="J8" s="239"/>
      <c r="K8" s="239">
        <f>SUM(K9:K10)</f>
        <v>0</v>
      </c>
      <c r="L8" s="239"/>
      <c r="M8" s="239">
        <f>SUM(M9:M10)</f>
        <v>0</v>
      </c>
      <c r="N8" s="239"/>
      <c r="O8" s="239">
        <f>SUM(O9:O10)</f>
        <v>0</v>
      </c>
      <c r="P8" s="239"/>
      <c r="Q8" s="239">
        <f>SUM(Q9:Q10)</f>
        <v>0</v>
      </c>
      <c r="R8" s="239"/>
      <c r="S8" s="239"/>
      <c r="T8" s="239"/>
      <c r="U8" s="239"/>
      <c r="V8" s="239">
        <f>SUM(V9:V10)</f>
        <v>0</v>
      </c>
      <c r="W8" s="239"/>
      <c r="AG8" t="s">
        <v>177</v>
      </c>
    </row>
    <row r="9" spans="1:60" outlineLevel="1" x14ac:dyDescent="0.2">
      <c r="A9" s="246">
        <v>1</v>
      </c>
      <c r="B9" s="247" t="s">
        <v>1633</v>
      </c>
      <c r="C9" s="263" t="s">
        <v>1634</v>
      </c>
      <c r="D9" s="248" t="s">
        <v>1635</v>
      </c>
      <c r="E9" s="249">
        <v>200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297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5" t="s">
        <v>1636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5"/>
      <c r="B11" s="6"/>
      <c r="C11" s="272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 x14ac:dyDescent="0.2">
      <c r="A12" s="213"/>
      <c r="B12" s="214" t="s">
        <v>31</v>
      </c>
      <c r="C12" s="273"/>
      <c r="D12" s="215"/>
      <c r="E12" s="216"/>
      <c r="F12" s="216"/>
      <c r="G12" s="261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437</v>
      </c>
    </row>
    <row r="13" spans="1:60" x14ac:dyDescent="0.2">
      <c r="A13" s="5"/>
      <c r="B13" s="6"/>
      <c r="C13" s="272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60" x14ac:dyDescent="0.2">
      <c r="A14" s="5"/>
      <c r="B14" s="6"/>
      <c r="C14" s="27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60" x14ac:dyDescent="0.2">
      <c r="A15" s="217" t="s">
        <v>438</v>
      </c>
      <c r="B15" s="217"/>
      <c r="C15" s="274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218"/>
      <c r="B16" s="219"/>
      <c r="C16" s="275"/>
      <c r="D16" s="219"/>
      <c r="E16" s="219"/>
      <c r="F16" s="219"/>
      <c r="G16" s="22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G16" t="s">
        <v>439</v>
      </c>
    </row>
    <row r="17" spans="1:33" x14ac:dyDescent="0.2">
      <c r="A17" s="221"/>
      <c r="B17" s="222"/>
      <c r="C17" s="276"/>
      <c r="D17" s="222"/>
      <c r="E17" s="222"/>
      <c r="F17" s="222"/>
      <c r="G17" s="22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21"/>
      <c r="B18" s="222"/>
      <c r="C18" s="276"/>
      <c r="D18" s="222"/>
      <c r="E18" s="222"/>
      <c r="F18" s="222"/>
      <c r="G18" s="22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21"/>
      <c r="B19" s="222"/>
      <c r="C19" s="276"/>
      <c r="D19" s="222"/>
      <c r="E19" s="222"/>
      <c r="F19" s="222"/>
      <c r="G19" s="22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24"/>
      <c r="B20" s="225"/>
      <c r="C20" s="277"/>
      <c r="D20" s="225"/>
      <c r="E20" s="225"/>
      <c r="F20" s="225"/>
      <c r="G20" s="22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5"/>
      <c r="B21" s="6"/>
      <c r="C21" s="272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C22" s="278"/>
      <c r="D22" s="194"/>
      <c r="AG22" t="s">
        <v>440</v>
      </c>
    </row>
    <row r="23" spans="1:33" x14ac:dyDescent="0.2">
      <c r="D23" s="194"/>
    </row>
    <row r="24" spans="1:33" x14ac:dyDescent="0.2">
      <c r="D24" s="194"/>
    </row>
    <row r="25" spans="1:33" x14ac:dyDescent="0.2">
      <c r="D25" s="194"/>
    </row>
    <row r="26" spans="1:33" x14ac:dyDescent="0.2">
      <c r="D26" s="194"/>
    </row>
    <row r="27" spans="1:33" x14ac:dyDescent="0.2">
      <c r="D27" s="194"/>
    </row>
    <row r="28" spans="1:33" x14ac:dyDescent="0.2">
      <c r="D28" s="194"/>
    </row>
    <row r="29" spans="1:33" x14ac:dyDescent="0.2">
      <c r="D29" s="194"/>
    </row>
    <row r="30" spans="1:33" x14ac:dyDescent="0.2">
      <c r="D30" s="194"/>
    </row>
    <row r="31" spans="1:33" x14ac:dyDescent="0.2">
      <c r="D31" s="194"/>
    </row>
    <row r="32" spans="1:33" x14ac:dyDescent="0.2">
      <c r="D32" s="194"/>
    </row>
    <row r="33" spans="4:4" x14ac:dyDescent="0.2">
      <c r="D33" s="194"/>
    </row>
    <row r="34" spans="4:4" x14ac:dyDescent="0.2">
      <c r="D34" s="194"/>
    </row>
    <row r="35" spans="4:4" x14ac:dyDescent="0.2">
      <c r="D35" s="194"/>
    </row>
    <row r="36" spans="4:4" x14ac:dyDescent="0.2">
      <c r="D36" s="194"/>
    </row>
    <row r="37" spans="4:4" x14ac:dyDescent="0.2">
      <c r="D37" s="194"/>
    </row>
    <row r="38" spans="4:4" x14ac:dyDescent="0.2">
      <c r="D38" s="194"/>
    </row>
    <row r="39" spans="4:4" x14ac:dyDescent="0.2">
      <c r="D39" s="194"/>
    </row>
    <row r="40" spans="4:4" x14ac:dyDescent="0.2">
      <c r="D40" s="194"/>
    </row>
    <row r="41" spans="4:4" x14ac:dyDescent="0.2">
      <c r="D41" s="194"/>
    </row>
    <row r="42" spans="4:4" x14ac:dyDescent="0.2">
      <c r="D42" s="194"/>
    </row>
    <row r="43" spans="4:4" x14ac:dyDescent="0.2">
      <c r="D43" s="194"/>
    </row>
    <row r="44" spans="4:4" x14ac:dyDescent="0.2">
      <c r="D44" s="194"/>
    </row>
    <row r="45" spans="4:4" x14ac:dyDescent="0.2">
      <c r="D45" s="194"/>
    </row>
    <row r="46" spans="4:4" x14ac:dyDescent="0.2">
      <c r="D46" s="194"/>
    </row>
    <row r="47" spans="4:4" x14ac:dyDescent="0.2">
      <c r="D47" s="194"/>
    </row>
    <row r="48" spans="4:4" x14ac:dyDescent="0.2">
      <c r="D48" s="194"/>
    </row>
    <row r="49" spans="4:4" x14ac:dyDescent="0.2">
      <c r="D49" s="194"/>
    </row>
    <row r="50" spans="4:4" x14ac:dyDescent="0.2">
      <c r="D50" s="194"/>
    </row>
    <row r="51" spans="4:4" x14ac:dyDescent="0.2">
      <c r="D51" s="194"/>
    </row>
    <row r="52" spans="4:4" x14ac:dyDescent="0.2">
      <c r="D52" s="194"/>
    </row>
    <row r="53" spans="4:4" x14ac:dyDescent="0.2">
      <c r="D53" s="194"/>
    </row>
    <row r="54" spans="4:4" x14ac:dyDescent="0.2">
      <c r="D54" s="194"/>
    </row>
    <row r="55" spans="4:4" x14ac:dyDescent="0.2">
      <c r="D55" s="194"/>
    </row>
    <row r="56" spans="4:4" x14ac:dyDescent="0.2">
      <c r="D56" s="194"/>
    </row>
    <row r="57" spans="4:4" x14ac:dyDescent="0.2">
      <c r="D57" s="194"/>
    </row>
    <row r="58" spans="4:4" x14ac:dyDescent="0.2">
      <c r="D58" s="194"/>
    </row>
    <row r="59" spans="4:4" x14ac:dyDescent="0.2">
      <c r="D59" s="194"/>
    </row>
    <row r="60" spans="4:4" x14ac:dyDescent="0.2">
      <c r="D60" s="194"/>
    </row>
    <row r="61" spans="4:4" x14ac:dyDescent="0.2">
      <c r="D61" s="194"/>
    </row>
    <row r="62" spans="4:4" x14ac:dyDescent="0.2">
      <c r="D62" s="194"/>
    </row>
    <row r="63" spans="4:4" x14ac:dyDescent="0.2">
      <c r="D63" s="194"/>
    </row>
    <row r="64" spans="4:4" x14ac:dyDescent="0.2">
      <c r="D64" s="194"/>
    </row>
    <row r="65" spans="4:4" x14ac:dyDescent="0.2">
      <c r="D65" s="194"/>
    </row>
    <row r="66" spans="4:4" x14ac:dyDescent="0.2">
      <c r="D66" s="194"/>
    </row>
    <row r="67" spans="4:4" x14ac:dyDescent="0.2">
      <c r="D67" s="194"/>
    </row>
    <row r="68" spans="4:4" x14ac:dyDescent="0.2">
      <c r="D68" s="194"/>
    </row>
    <row r="69" spans="4:4" x14ac:dyDescent="0.2">
      <c r="D69" s="194"/>
    </row>
    <row r="70" spans="4:4" x14ac:dyDescent="0.2">
      <c r="D70" s="194"/>
    </row>
    <row r="71" spans="4:4" x14ac:dyDescent="0.2">
      <c r="D71" s="194"/>
    </row>
    <row r="72" spans="4:4" x14ac:dyDescent="0.2">
      <c r="D72" s="194"/>
    </row>
    <row r="73" spans="4:4" x14ac:dyDescent="0.2">
      <c r="D73" s="194"/>
    </row>
    <row r="74" spans="4:4" x14ac:dyDescent="0.2">
      <c r="D74" s="194"/>
    </row>
    <row r="75" spans="4:4" x14ac:dyDescent="0.2">
      <c r="D75" s="194"/>
    </row>
    <row r="76" spans="4:4" x14ac:dyDescent="0.2">
      <c r="D76" s="194"/>
    </row>
    <row r="77" spans="4:4" x14ac:dyDescent="0.2">
      <c r="D77" s="194"/>
    </row>
    <row r="78" spans="4:4" x14ac:dyDescent="0.2">
      <c r="D78" s="194"/>
    </row>
    <row r="79" spans="4:4" x14ac:dyDescent="0.2">
      <c r="D79" s="194"/>
    </row>
    <row r="80" spans="4:4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7">
    <mergeCell ref="A1:G1"/>
    <mergeCell ref="C2:G2"/>
    <mergeCell ref="C3:G3"/>
    <mergeCell ref="C4:G4"/>
    <mergeCell ref="A15:C15"/>
    <mergeCell ref="A16:G20"/>
    <mergeCell ref="C10:G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86</v>
      </c>
      <c r="C3" s="199" t="s">
        <v>87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88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59</v>
      </c>
      <c r="C8" s="262" t="s">
        <v>98</v>
      </c>
      <c r="D8" s="242"/>
      <c r="E8" s="243"/>
      <c r="F8" s="244"/>
      <c r="G8" s="245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9"/>
      <c r="O8" s="239">
        <f>SUM(O9:O20)</f>
        <v>7.0000000000000007E-2</v>
      </c>
      <c r="P8" s="239"/>
      <c r="Q8" s="239">
        <f>SUM(Q9:Q20)</f>
        <v>0</v>
      </c>
      <c r="R8" s="239"/>
      <c r="S8" s="239"/>
      <c r="T8" s="239"/>
      <c r="U8" s="239"/>
      <c r="V8" s="239">
        <f>SUM(V9:V20)</f>
        <v>55.54</v>
      </c>
      <c r="W8" s="239"/>
      <c r="AG8" t="s">
        <v>177</v>
      </c>
    </row>
    <row r="9" spans="1:60" ht="22.5" outlineLevel="1" x14ac:dyDescent="0.2">
      <c r="A9" s="246">
        <v>1</v>
      </c>
      <c r="B9" s="247" t="s">
        <v>1637</v>
      </c>
      <c r="C9" s="263" t="s">
        <v>1638</v>
      </c>
      <c r="D9" s="248" t="s">
        <v>214</v>
      </c>
      <c r="E9" s="249">
        <v>37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0.36500000000000005</v>
      </c>
      <c r="V9" s="229">
        <f>ROUND(E9*U9,2)</f>
        <v>13.51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922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5" t="s">
        <v>240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6">
        <v>2</v>
      </c>
      <c r="B11" s="247" t="s">
        <v>1639</v>
      </c>
      <c r="C11" s="263" t="s">
        <v>1640</v>
      </c>
      <c r="D11" s="248" t="s">
        <v>214</v>
      </c>
      <c r="E11" s="249">
        <v>37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8.4000000000000005E-2</v>
      </c>
      <c r="V11" s="229">
        <f>ROUND(E11*U11,2)</f>
        <v>3.11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922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5" t="s">
        <v>240</v>
      </c>
      <c r="D12" s="252"/>
      <c r="E12" s="252"/>
      <c r="F12" s="252"/>
      <c r="G12" s="252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219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5">
        <v>3</v>
      </c>
      <c r="B13" s="256" t="s">
        <v>987</v>
      </c>
      <c r="C13" s="271" t="s">
        <v>988</v>
      </c>
      <c r="D13" s="257" t="s">
        <v>180</v>
      </c>
      <c r="E13" s="258">
        <v>70</v>
      </c>
      <c r="F13" s="259"/>
      <c r="G13" s="260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9.9000000000000021E-4</v>
      </c>
      <c r="O13" s="229">
        <f>ROUND(E13*N13,2)</f>
        <v>7.0000000000000007E-2</v>
      </c>
      <c r="P13" s="229">
        <v>0</v>
      </c>
      <c r="Q13" s="229">
        <f>ROUND(E13*P13,2)</f>
        <v>0</v>
      </c>
      <c r="R13" s="229"/>
      <c r="S13" s="229" t="s">
        <v>292</v>
      </c>
      <c r="T13" s="229" t="s">
        <v>277</v>
      </c>
      <c r="U13" s="229">
        <v>0.23600000000000002</v>
      </c>
      <c r="V13" s="229">
        <f>ROUND(E13*U13,2)</f>
        <v>16.52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922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5">
        <v>4</v>
      </c>
      <c r="B14" s="256" t="s">
        <v>1019</v>
      </c>
      <c r="C14" s="271" t="s">
        <v>1020</v>
      </c>
      <c r="D14" s="257" t="s">
        <v>180</v>
      </c>
      <c r="E14" s="258">
        <v>70</v>
      </c>
      <c r="F14" s="259"/>
      <c r="G14" s="260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292</v>
      </c>
      <c r="T14" s="229" t="s">
        <v>277</v>
      </c>
      <c r="U14" s="229">
        <v>7.0000000000000007E-2</v>
      </c>
      <c r="V14" s="229">
        <f>ROUND(E14*U14,2)</f>
        <v>4.9000000000000004</v>
      </c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922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5">
        <v>5</v>
      </c>
      <c r="B15" s="256" t="s">
        <v>1035</v>
      </c>
      <c r="C15" s="271" t="s">
        <v>1036</v>
      </c>
      <c r="D15" s="257" t="s">
        <v>214</v>
      </c>
      <c r="E15" s="258">
        <v>37</v>
      </c>
      <c r="F15" s="259"/>
      <c r="G15" s="260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292</v>
      </c>
      <c r="T15" s="229" t="s">
        <v>277</v>
      </c>
      <c r="U15" s="229">
        <v>0.34500000000000003</v>
      </c>
      <c r="V15" s="229">
        <f>ROUND(E15*U15,2)</f>
        <v>12.77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922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6">
        <v>6</v>
      </c>
      <c r="B16" s="247" t="s">
        <v>1641</v>
      </c>
      <c r="C16" s="263" t="s">
        <v>1642</v>
      </c>
      <c r="D16" s="248" t="s">
        <v>214</v>
      </c>
      <c r="E16" s="249">
        <v>14.4</v>
      </c>
      <c r="F16" s="250"/>
      <c r="G16" s="251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292</v>
      </c>
      <c r="T16" s="229" t="s">
        <v>277</v>
      </c>
      <c r="U16" s="229">
        <v>1.1000000000000001E-2</v>
      </c>
      <c r="V16" s="229">
        <f>ROUND(E16*U16,2)</f>
        <v>0.16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922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5" t="s">
        <v>245</v>
      </c>
      <c r="D17" s="252"/>
      <c r="E17" s="252"/>
      <c r="F17" s="252"/>
      <c r="G17" s="252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219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5">
        <v>7</v>
      </c>
      <c r="B18" s="256" t="s">
        <v>282</v>
      </c>
      <c r="C18" s="271" t="s">
        <v>283</v>
      </c>
      <c r="D18" s="257" t="s">
        <v>214</v>
      </c>
      <c r="E18" s="258">
        <v>14.4</v>
      </c>
      <c r="F18" s="259"/>
      <c r="G18" s="260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292</v>
      </c>
      <c r="T18" s="229" t="s">
        <v>277</v>
      </c>
      <c r="U18" s="229">
        <v>0</v>
      </c>
      <c r="V18" s="229">
        <f>ROUND(E18*U18,2)</f>
        <v>0</v>
      </c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922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55">
        <v>8</v>
      </c>
      <c r="B19" s="256" t="s">
        <v>261</v>
      </c>
      <c r="C19" s="271" t="s">
        <v>262</v>
      </c>
      <c r="D19" s="257" t="s">
        <v>214</v>
      </c>
      <c r="E19" s="258">
        <v>22.6</v>
      </c>
      <c r="F19" s="259"/>
      <c r="G19" s="260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292</v>
      </c>
      <c r="T19" s="229" t="s">
        <v>277</v>
      </c>
      <c r="U19" s="229">
        <v>0.20200000000000001</v>
      </c>
      <c r="V19" s="229">
        <f>ROUND(E19*U19,2)</f>
        <v>4.57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922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5">
        <v>9</v>
      </c>
      <c r="B20" s="256" t="s">
        <v>1643</v>
      </c>
      <c r="C20" s="271" t="s">
        <v>1644</v>
      </c>
      <c r="D20" s="257" t="s">
        <v>180</v>
      </c>
      <c r="E20" s="258">
        <v>0.60000000000000009</v>
      </c>
      <c r="F20" s="259"/>
      <c r="G20" s="260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292</v>
      </c>
      <c r="T20" s="229" t="s">
        <v>277</v>
      </c>
      <c r="U20" s="229">
        <v>0</v>
      </c>
      <c r="V20" s="229">
        <f>ROUND(E20*U20,2)</f>
        <v>0</v>
      </c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1625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40" t="s">
        <v>176</v>
      </c>
      <c r="B21" s="241" t="s">
        <v>130</v>
      </c>
      <c r="C21" s="262" t="s">
        <v>131</v>
      </c>
      <c r="D21" s="242"/>
      <c r="E21" s="243"/>
      <c r="F21" s="244"/>
      <c r="G21" s="245">
        <f>SUMIF(AG22:AG28,"&lt;&gt;NOR",G22:G28)</f>
        <v>0</v>
      </c>
      <c r="H21" s="239"/>
      <c r="I21" s="239">
        <f>SUM(I22:I28)</f>
        <v>0</v>
      </c>
      <c r="J21" s="239"/>
      <c r="K21" s="239">
        <f>SUM(K22:K28)</f>
        <v>0</v>
      </c>
      <c r="L21" s="239"/>
      <c r="M21" s="239">
        <f>SUM(M22:M28)</f>
        <v>0</v>
      </c>
      <c r="N21" s="239"/>
      <c r="O21" s="239">
        <f>SUM(O22:O28)</f>
        <v>0.03</v>
      </c>
      <c r="P21" s="239"/>
      <c r="Q21" s="239">
        <f>SUM(Q22:Q28)</f>
        <v>0</v>
      </c>
      <c r="R21" s="239"/>
      <c r="S21" s="239"/>
      <c r="T21" s="239"/>
      <c r="U21" s="239"/>
      <c r="V21" s="239">
        <f>SUM(V22:V28)</f>
        <v>5.9099999999999993</v>
      </c>
      <c r="W21" s="239"/>
      <c r="AG21" t="s">
        <v>177</v>
      </c>
    </row>
    <row r="22" spans="1:60" ht="22.5" outlineLevel="1" x14ac:dyDescent="0.2">
      <c r="A22" s="255">
        <v>10</v>
      </c>
      <c r="B22" s="256" t="s">
        <v>1645</v>
      </c>
      <c r="C22" s="271" t="s">
        <v>1646</v>
      </c>
      <c r="D22" s="257" t="s">
        <v>207</v>
      </c>
      <c r="E22" s="258">
        <v>6</v>
      </c>
      <c r="F22" s="259"/>
      <c r="G22" s="260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3.5700000000000003E-3</v>
      </c>
      <c r="O22" s="229">
        <f>ROUND(E22*N22,2)</f>
        <v>0.02</v>
      </c>
      <c r="P22" s="229">
        <v>0</v>
      </c>
      <c r="Q22" s="229">
        <f>ROUND(E22*P22,2)</f>
        <v>0</v>
      </c>
      <c r="R22" s="229"/>
      <c r="S22" s="229" t="s">
        <v>292</v>
      </c>
      <c r="T22" s="229" t="s">
        <v>277</v>
      </c>
      <c r="U22" s="229">
        <v>0.55000000000000004</v>
      </c>
      <c r="V22" s="229">
        <f>ROUND(E22*U22,2)</f>
        <v>3.3</v>
      </c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414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5">
        <v>11</v>
      </c>
      <c r="B23" s="256" t="s">
        <v>1647</v>
      </c>
      <c r="C23" s="271" t="s">
        <v>1648</v>
      </c>
      <c r="D23" s="257" t="s">
        <v>207</v>
      </c>
      <c r="E23" s="258">
        <v>1</v>
      </c>
      <c r="F23" s="259"/>
      <c r="G23" s="260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3.8000000000000002E-4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292</v>
      </c>
      <c r="T23" s="229" t="s">
        <v>277</v>
      </c>
      <c r="U23" s="229">
        <v>0.32</v>
      </c>
      <c r="V23" s="229">
        <f>ROUND(E23*U23,2)</f>
        <v>0.32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414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5">
        <v>12</v>
      </c>
      <c r="B24" s="256" t="s">
        <v>1649</v>
      </c>
      <c r="C24" s="271" t="s">
        <v>1650</v>
      </c>
      <c r="D24" s="257" t="s">
        <v>180</v>
      </c>
      <c r="E24" s="258">
        <v>30</v>
      </c>
      <c r="F24" s="259"/>
      <c r="G24" s="260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1.8000000000000001E-4</v>
      </c>
      <c r="O24" s="229">
        <f>ROUND(E24*N24,2)</f>
        <v>0.01</v>
      </c>
      <c r="P24" s="229">
        <v>0</v>
      </c>
      <c r="Q24" s="229">
        <f>ROUND(E24*P24,2)</f>
        <v>0</v>
      </c>
      <c r="R24" s="229"/>
      <c r="S24" s="229" t="s">
        <v>292</v>
      </c>
      <c r="T24" s="229" t="s">
        <v>277</v>
      </c>
      <c r="U24" s="229">
        <v>7.5000000000000011E-2</v>
      </c>
      <c r="V24" s="229">
        <f>ROUND(E24*U24,2)</f>
        <v>2.25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414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6">
        <v>13</v>
      </c>
      <c r="B25" s="247" t="s">
        <v>1651</v>
      </c>
      <c r="C25" s="263" t="s">
        <v>1652</v>
      </c>
      <c r="D25" s="248" t="s">
        <v>404</v>
      </c>
      <c r="E25" s="249">
        <v>2.7200000000000002E-2</v>
      </c>
      <c r="F25" s="250"/>
      <c r="G25" s="251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292</v>
      </c>
      <c r="T25" s="229" t="s">
        <v>277</v>
      </c>
      <c r="U25" s="229">
        <v>1.4700000000000002</v>
      </c>
      <c r="V25" s="229">
        <f>ROUND(E25*U25,2)</f>
        <v>0.04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414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4" t="s">
        <v>415</v>
      </c>
      <c r="D26" s="231"/>
      <c r="E26" s="232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4" t="s">
        <v>1653</v>
      </c>
      <c r="D27" s="231"/>
      <c r="E27" s="232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4" t="s">
        <v>1654</v>
      </c>
      <c r="D28" s="231"/>
      <c r="E28" s="232">
        <v>3.0000000000000002E-2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40" t="s">
        <v>176</v>
      </c>
      <c r="B29" s="241" t="s">
        <v>132</v>
      </c>
      <c r="C29" s="262" t="s">
        <v>133</v>
      </c>
      <c r="D29" s="242"/>
      <c r="E29" s="243"/>
      <c r="F29" s="244"/>
      <c r="G29" s="245">
        <f>SUMIF(AG30:AG30,"&lt;&gt;NOR",G30:G30)</f>
        <v>0</v>
      </c>
      <c r="H29" s="239"/>
      <c r="I29" s="239">
        <f>SUM(I30:I30)</f>
        <v>0</v>
      </c>
      <c r="J29" s="239"/>
      <c r="K29" s="239">
        <f>SUM(K30:K30)</f>
        <v>0</v>
      </c>
      <c r="L29" s="239"/>
      <c r="M29" s="239">
        <f>SUM(M30:M30)</f>
        <v>0</v>
      </c>
      <c r="N29" s="239"/>
      <c r="O29" s="239">
        <f>SUM(O30:O30)</f>
        <v>0.02</v>
      </c>
      <c r="P29" s="239"/>
      <c r="Q29" s="239">
        <f>SUM(Q30:Q30)</f>
        <v>0</v>
      </c>
      <c r="R29" s="239"/>
      <c r="S29" s="239"/>
      <c r="T29" s="239"/>
      <c r="U29" s="239"/>
      <c r="V29" s="239">
        <f>SUM(V30:V30)</f>
        <v>0.9</v>
      </c>
      <c r="W29" s="239"/>
      <c r="AG29" t="s">
        <v>177</v>
      </c>
    </row>
    <row r="30" spans="1:60" ht="33.75" outlineLevel="1" x14ac:dyDescent="0.2">
      <c r="A30" s="255">
        <v>14</v>
      </c>
      <c r="B30" s="256" t="s">
        <v>1655</v>
      </c>
      <c r="C30" s="271" t="s">
        <v>1656</v>
      </c>
      <c r="D30" s="257" t="s">
        <v>207</v>
      </c>
      <c r="E30" s="258">
        <v>1</v>
      </c>
      <c r="F30" s="259"/>
      <c r="G30" s="260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1.5900000000000001E-2</v>
      </c>
      <c r="O30" s="229">
        <f>ROUND(E30*N30,2)</f>
        <v>0.02</v>
      </c>
      <c r="P30" s="229">
        <v>0</v>
      </c>
      <c r="Q30" s="229">
        <f>ROUND(E30*P30,2)</f>
        <v>0</v>
      </c>
      <c r="R30" s="229"/>
      <c r="S30" s="229" t="s">
        <v>292</v>
      </c>
      <c r="T30" s="229" t="s">
        <v>277</v>
      </c>
      <c r="U30" s="229">
        <v>0.89700000000000002</v>
      </c>
      <c r="V30" s="229">
        <f>ROUND(E30*U30,2)</f>
        <v>0.9</v>
      </c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414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40" t="s">
        <v>176</v>
      </c>
      <c r="B31" s="241" t="s">
        <v>134</v>
      </c>
      <c r="C31" s="262" t="s">
        <v>135</v>
      </c>
      <c r="D31" s="242"/>
      <c r="E31" s="243"/>
      <c r="F31" s="244"/>
      <c r="G31" s="245">
        <f>SUMIF(AG32:AG32,"&lt;&gt;NOR",G32:G32)</f>
        <v>0</v>
      </c>
      <c r="H31" s="239"/>
      <c r="I31" s="239">
        <f>SUM(I32:I32)</f>
        <v>0</v>
      </c>
      <c r="J31" s="239"/>
      <c r="K31" s="239">
        <f>SUM(K32:K32)</f>
        <v>0</v>
      </c>
      <c r="L31" s="239"/>
      <c r="M31" s="239">
        <f>SUM(M32:M32)</f>
        <v>0</v>
      </c>
      <c r="N31" s="239"/>
      <c r="O31" s="239">
        <f>SUM(O32:O32)</f>
        <v>0</v>
      </c>
      <c r="P31" s="239"/>
      <c r="Q31" s="239">
        <f>SUM(Q32:Q32)</f>
        <v>0</v>
      </c>
      <c r="R31" s="239"/>
      <c r="S31" s="239"/>
      <c r="T31" s="239"/>
      <c r="U31" s="239"/>
      <c r="V31" s="239">
        <f>SUM(V32:V32)</f>
        <v>0.08</v>
      </c>
      <c r="W31" s="239"/>
      <c r="AG31" t="s">
        <v>177</v>
      </c>
    </row>
    <row r="32" spans="1:60" ht="22.5" outlineLevel="1" x14ac:dyDescent="0.2">
      <c r="A32" s="255">
        <v>15</v>
      </c>
      <c r="B32" s="256" t="s">
        <v>1657</v>
      </c>
      <c r="C32" s="271" t="s">
        <v>1658</v>
      </c>
      <c r="D32" s="257" t="s">
        <v>356</v>
      </c>
      <c r="E32" s="258">
        <v>1</v>
      </c>
      <c r="F32" s="259"/>
      <c r="G32" s="260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1.4000000000000001E-4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292</v>
      </c>
      <c r="T32" s="229" t="s">
        <v>277</v>
      </c>
      <c r="U32" s="229">
        <v>8.2000000000000003E-2</v>
      </c>
      <c r="V32" s="229">
        <f>ROUND(E32*U32,2)</f>
        <v>0.08</v>
      </c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414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40" t="s">
        <v>176</v>
      </c>
      <c r="B33" s="241" t="s">
        <v>132</v>
      </c>
      <c r="C33" s="262" t="s">
        <v>133</v>
      </c>
      <c r="D33" s="242"/>
      <c r="E33" s="243"/>
      <c r="F33" s="244"/>
      <c r="G33" s="245">
        <f>SUMIF(AG34:AG50,"&lt;&gt;NOR",G34:G50)</f>
        <v>0</v>
      </c>
      <c r="H33" s="239"/>
      <c r="I33" s="239">
        <f>SUM(I34:I50)</f>
        <v>0</v>
      </c>
      <c r="J33" s="239"/>
      <c r="K33" s="239">
        <f>SUM(K34:K50)</f>
        <v>0</v>
      </c>
      <c r="L33" s="239"/>
      <c r="M33" s="239">
        <f>SUM(M34:M50)</f>
        <v>0</v>
      </c>
      <c r="N33" s="239"/>
      <c r="O33" s="239">
        <f>SUM(O34:O50)</f>
        <v>0</v>
      </c>
      <c r="P33" s="239"/>
      <c r="Q33" s="239">
        <f>SUM(Q34:Q50)</f>
        <v>0</v>
      </c>
      <c r="R33" s="239"/>
      <c r="S33" s="239"/>
      <c r="T33" s="239"/>
      <c r="U33" s="239"/>
      <c r="V33" s="239">
        <f>SUM(V34:V50)</f>
        <v>1.6400000000000001</v>
      </c>
      <c r="W33" s="239"/>
      <c r="AG33" t="s">
        <v>177</v>
      </c>
    </row>
    <row r="34" spans="1:60" outlineLevel="1" x14ac:dyDescent="0.2">
      <c r="A34" s="255">
        <v>16</v>
      </c>
      <c r="B34" s="256" t="s">
        <v>1659</v>
      </c>
      <c r="C34" s="271" t="s">
        <v>1660</v>
      </c>
      <c r="D34" s="257" t="s">
        <v>1624</v>
      </c>
      <c r="E34" s="258">
        <v>1</v>
      </c>
      <c r="F34" s="259"/>
      <c r="G34" s="260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292</v>
      </c>
      <c r="T34" s="229" t="s">
        <v>277</v>
      </c>
      <c r="U34" s="229">
        <v>0</v>
      </c>
      <c r="V34" s="229">
        <f>ROUND(E34*U34,2)</f>
        <v>0</v>
      </c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414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5">
        <v>17</v>
      </c>
      <c r="B35" s="256" t="s">
        <v>1661</v>
      </c>
      <c r="C35" s="271" t="s">
        <v>1662</v>
      </c>
      <c r="D35" s="257" t="s">
        <v>1624</v>
      </c>
      <c r="E35" s="258">
        <v>3</v>
      </c>
      <c r="F35" s="259"/>
      <c r="G35" s="260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292</v>
      </c>
      <c r="T35" s="229" t="s">
        <v>277</v>
      </c>
      <c r="U35" s="229">
        <v>0</v>
      </c>
      <c r="V35" s="229">
        <f>ROUND(E35*U35,2)</f>
        <v>0</v>
      </c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414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5">
        <v>18</v>
      </c>
      <c r="B36" s="256" t="s">
        <v>1663</v>
      </c>
      <c r="C36" s="271" t="s">
        <v>1664</v>
      </c>
      <c r="D36" s="257" t="s">
        <v>1624</v>
      </c>
      <c r="E36" s="258">
        <v>1</v>
      </c>
      <c r="F36" s="259"/>
      <c r="G36" s="260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292</v>
      </c>
      <c r="T36" s="229" t="s">
        <v>277</v>
      </c>
      <c r="U36" s="229">
        <v>0</v>
      </c>
      <c r="V36" s="229">
        <f>ROUND(E36*U36,2)</f>
        <v>0</v>
      </c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414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55">
        <v>19</v>
      </c>
      <c r="B37" s="256" t="s">
        <v>1665</v>
      </c>
      <c r="C37" s="271" t="s">
        <v>1666</v>
      </c>
      <c r="D37" s="257" t="s">
        <v>207</v>
      </c>
      <c r="E37" s="258">
        <v>24</v>
      </c>
      <c r="F37" s="259"/>
      <c r="G37" s="260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1.8000000000000001E-4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292</v>
      </c>
      <c r="T37" s="229" t="s">
        <v>277</v>
      </c>
      <c r="U37" s="229">
        <v>6.7000000000000004E-2</v>
      </c>
      <c r="V37" s="229">
        <f>ROUND(E37*U37,2)</f>
        <v>1.61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414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5">
        <v>20</v>
      </c>
      <c r="B38" s="256" t="s">
        <v>1643</v>
      </c>
      <c r="C38" s="271" t="s">
        <v>1667</v>
      </c>
      <c r="D38" s="257" t="s">
        <v>207</v>
      </c>
      <c r="E38" s="258">
        <v>24</v>
      </c>
      <c r="F38" s="259"/>
      <c r="G38" s="260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292</v>
      </c>
      <c r="T38" s="229" t="s">
        <v>277</v>
      </c>
      <c r="U38" s="229">
        <v>0</v>
      </c>
      <c r="V38" s="229">
        <f>ROUND(E38*U38,2)</f>
        <v>0</v>
      </c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1668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5">
        <v>21</v>
      </c>
      <c r="B39" s="256" t="s">
        <v>1643</v>
      </c>
      <c r="C39" s="271" t="s">
        <v>1669</v>
      </c>
      <c r="D39" s="257" t="s">
        <v>1624</v>
      </c>
      <c r="E39" s="258">
        <v>4</v>
      </c>
      <c r="F39" s="259"/>
      <c r="G39" s="260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292</v>
      </c>
      <c r="T39" s="229" t="s">
        <v>277</v>
      </c>
      <c r="U39" s="229">
        <v>0</v>
      </c>
      <c r="V39" s="229">
        <f>ROUND(E39*U39,2)</f>
        <v>0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1668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5">
        <v>22</v>
      </c>
      <c r="B40" s="256" t="s">
        <v>1643</v>
      </c>
      <c r="C40" s="271" t="s">
        <v>1670</v>
      </c>
      <c r="D40" s="257" t="s">
        <v>207</v>
      </c>
      <c r="E40" s="258">
        <v>24</v>
      </c>
      <c r="F40" s="259"/>
      <c r="G40" s="260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292</v>
      </c>
      <c r="T40" s="229" t="s">
        <v>277</v>
      </c>
      <c r="U40" s="229">
        <v>0</v>
      </c>
      <c r="V40" s="229">
        <f>ROUND(E40*U40,2)</f>
        <v>0</v>
      </c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1668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5">
        <v>23</v>
      </c>
      <c r="B41" s="256" t="s">
        <v>1643</v>
      </c>
      <c r="C41" s="271" t="s">
        <v>1671</v>
      </c>
      <c r="D41" s="257" t="s">
        <v>1624</v>
      </c>
      <c r="E41" s="258">
        <v>1</v>
      </c>
      <c r="F41" s="259"/>
      <c r="G41" s="260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292</v>
      </c>
      <c r="T41" s="229" t="s">
        <v>277</v>
      </c>
      <c r="U41" s="229">
        <v>0</v>
      </c>
      <c r="V41" s="229">
        <f>ROUND(E41*U41,2)</f>
        <v>0</v>
      </c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1530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5">
        <v>24</v>
      </c>
      <c r="B42" s="256" t="s">
        <v>1643</v>
      </c>
      <c r="C42" s="271" t="s">
        <v>1672</v>
      </c>
      <c r="D42" s="257" t="s">
        <v>1624</v>
      </c>
      <c r="E42" s="258">
        <v>1</v>
      </c>
      <c r="F42" s="259"/>
      <c r="G42" s="260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292</v>
      </c>
      <c r="T42" s="229" t="s">
        <v>277</v>
      </c>
      <c r="U42" s="229">
        <v>0</v>
      </c>
      <c r="V42" s="229">
        <f>ROUND(E42*U42,2)</f>
        <v>0</v>
      </c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1668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5">
        <v>25</v>
      </c>
      <c r="B43" s="256" t="s">
        <v>1643</v>
      </c>
      <c r="C43" s="271" t="s">
        <v>1673</v>
      </c>
      <c r="D43" s="257" t="s">
        <v>1624</v>
      </c>
      <c r="E43" s="258">
        <v>1</v>
      </c>
      <c r="F43" s="259"/>
      <c r="G43" s="260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292</v>
      </c>
      <c r="T43" s="229" t="s">
        <v>277</v>
      </c>
      <c r="U43" s="229">
        <v>0</v>
      </c>
      <c r="V43" s="229">
        <f>ROUND(E43*U43,2)</f>
        <v>0</v>
      </c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1668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5">
        <v>26</v>
      </c>
      <c r="B44" s="256" t="s">
        <v>1643</v>
      </c>
      <c r="C44" s="271" t="s">
        <v>1674</v>
      </c>
      <c r="D44" s="257" t="s">
        <v>1624</v>
      </c>
      <c r="E44" s="258">
        <v>1</v>
      </c>
      <c r="F44" s="259"/>
      <c r="G44" s="260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292</v>
      </c>
      <c r="T44" s="229" t="s">
        <v>277</v>
      </c>
      <c r="U44" s="229">
        <v>0</v>
      </c>
      <c r="V44" s="229">
        <f>ROUND(E44*U44,2)</f>
        <v>0</v>
      </c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1668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5">
        <v>27</v>
      </c>
      <c r="B45" s="256" t="s">
        <v>1643</v>
      </c>
      <c r="C45" s="271" t="s">
        <v>1675</v>
      </c>
      <c r="D45" s="257" t="s">
        <v>1624</v>
      </c>
      <c r="E45" s="258">
        <v>1</v>
      </c>
      <c r="F45" s="259"/>
      <c r="G45" s="260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292</v>
      </c>
      <c r="T45" s="229" t="s">
        <v>277</v>
      </c>
      <c r="U45" s="229">
        <v>0</v>
      </c>
      <c r="V45" s="229">
        <f>ROUND(E45*U45,2)</f>
        <v>0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1530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5">
        <v>28</v>
      </c>
      <c r="B46" s="256" t="s">
        <v>1643</v>
      </c>
      <c r="C46" s="271" t="s">
        <v>1676</v>
      </c>
      <c r="D46" s="257" t="s">
        <v>214</v>
      </c>
      <c r="E46" s="258">
        <v>0.30000000000000004</v>
      </c>
      <c r="F46" s="259"/>
      <c r="G46" s="260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292</v>
      </c>
      <c r="T46" s="229" t="s">
        <v>277</v>
      </c>
      <c r="U46" s="229">
        <v>0</v>
      </c>
      <c r="V46" s="229">
        <f>ROUND(E46*U46,2)</f>
        <v>0</v>
      </c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1668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6">
        <v>29</v>
      </c>
      <c r="B47" s="247" t="s">
        <v>1677</v>
      </c>
      <c r="C47" s="263" t="s">
        <v>1678</v>
      </c>
      <c r="D47" s="248" t="s">
        <v>404</v>
      </c>
      <c r="E47" s="249">
        <v>2.0220000000000002E-2</v>
      </c>
      <c r="F47" s="250"/>
      <c r="G47" s="251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292</v>
      </c>
      <c r="T47" s="229" t="s">
        <v>277</v>
      </c>
      <c r="U47" s="229">
        <v>1.3270000000000002</v>
      </c>
      <c r="V47" s="229">
        <f>ROUND(E47*U47,2)</f>
        <v>0.03</v>
      </c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414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4" t="s">
        <v>415</v>
      </c>
      <c r="D48" s="231"/>
      <c r="E48" s="232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4" t="s">
        <v>1679</v>
      </c>
      <c r="D49" s="231"/>
      <c r="E49" s="232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4" t="s">
        <v>1680</v>
      </c>
      <c r="D50" s="231"/>
      <c r="E50" s="232">
        <v>0.02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40" t="s">
        <v>176</v>
      </c>
      <c r="B51" s="241" t="s">
        <v>117</v>
      </c>
      <c r="C51" s="262" t="s">
        <v>118</v>
      </c>
      <c r="D51" s="242"/>
      <c r="E51" s="243"/>
      <c r="F51" s="244"/>
      <c r="G51" s="245">
        <f>SUMIF(AG52:AG53,"&lt;&gt;NOR",G52:G53)</f>
        <v>0</v>
      </c>
      <c r="H51" s="239"/>
      <c r="I51" s="239">
        <f>SUM(I52:I53)</f>
        <v>0</v>
      </c>
      <c r="J51" s="239"/>
      <c r="K51" s="239">
        <f>SUM(K52:K53)</f>
        <v>0</v>
      </c>
      <c r="L51" s="239"/>
      <c r="M51" s="239">
        <f>SUM(M52:M53)</f>
        <v>0</v>
      </c>
      <c r="N51" s="239"/>
      <c r="O51" s="239">
        <f>SUM(O52:O53)</f>
        <v>0</v>
      </c>
      <c r="P51" s="239"/>
      <c r="Q51" s="239">
        <f>SUM(Q52:Q53)</f>
        <v>0</v>
      </c>
      <c r="R51" s="239"/>
      <c r="S51" s="239"/>
      <c r="T51" s="239"/>
      <c r="U51" s="239"/>
      <c r="V51" s="239">
        <f>SUM(V52:V53)</f>
        <v>0</v>
      </c>
      <c r="W51" s="239"/>
      <c r="AG51" t="s">
        <v>177</v>
      </c>
    </row>
    <row r="52" spans="1:60" outlineLevel="1" x14ac:dyDescent="0.2">
      <c r="A52" s="255">
        <v>30</v>
      </c>
      <c r="B52" s="256" t="s">
        <v>1681</v>
      </c>
      <c r="C52" s="271" t="s">
        <v>1682</v>
      </c>
      <c r="D52" s="257" t="s">
        <v>1683</v>
      </c>
      <c r="E52" s="258">
        <v>5</v>
      </c>
      <c r="F52" s="259"/>
      <c r="G52" s="260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292</v>
      </c>
      <c r="T52" s="229" t="s">
        <v>277</v>
      </c>
      <c r="U52" s="229">
        <v>0</v>
      </c>
      <c r="V52" s="229">
        <f>ROUND(E52*U52,2)</f>
        <v>0</v>
      </c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922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6">
        <v>31</v>
      </c>
      <c r="B53" s="247" t="s">
        <v>1684</v>
      </c>
      <c r="C53" s="263" t="s">
        <v>1685</v>
      </c>
      <c r="D53" s="248" t="s">
        <v>1683</v>
      </c>
      <c r="E53" s="249">
        <v>6.48</v>
      </c>
      <c r="F53" s="250"/>
      <c r="G53" s="251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292</v>
      </c>
      <c r="T53" s="229" t="s">
        <v>277</v>
      </c>
      <c r="U53" s="229">
        <v>0</v>
      </c>
      <c r="V53" s="229">
        <f>ROUND(E53*U53,2)</f>
        <v>0</v>
      </c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922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5"/>
      <c r="B54" s="6"/>
      <c r="C54" s="272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E54">
        <v>15</v>
      </c>
      <c r="AF54">
        <v>21</v>
      </c>
    </row>
    <row r="55" spans="1:60" x14ac:dyDescent="0.2">
      <c r="A55" s="213"/>
      <c r="B55" s="214" t="s">
        <v>31</v>
      </c>
      <c r="C55" s="273"/>
      <c r="D55" s="215"/>
      <c r="E55" s="216"/>
      <c r="F55" s="216"/>
      <c r="G55" s="261">
        <f>G8+G21+G29+G31+G33+G51</f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E55">
        <f>SUMIF(L7:L53,AE54,G7:G53)</f>
        <v>0</v>
      </c>
      <c r="AF55">
        <f>SUMIF(L7:L53,AF54,G7:G53)</f>
        <v>0</v>
      </c>
      <c r="AG55" t="s">
        <v>437</v>
      </c>
    </row>
    <row r="56" spans="1:60" x14ac:dyDescent="0.2">
      <c r="A56" s="5"/>
      <c r="B56" s="6"/>
      <c r="C56" s="272"/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 x14ac:dyDescent="0.2">
      <c r="A57" s="5"/>
      <c r="B57" s="6"/>
      <c r="C57" s="272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17" t="s">
        <v>438</v>
      </c>
      <c r="B58" s="217"/>
      <c r="C58" s="274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18"/>
      <c r="B59" s="219"/>
      <c r="C59" s="275"/>
      <c r="D59" s="219"/>
      <c r="E59" s="219"/>
      <c r="F59" s="219"/>
      <c r="G59" s="22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G59" t="s">
        <v>439</v>
      </c>
    </row>
    <row r="60" spans="1:60" x14ac:dyDescent="0.2">
      <c r="A60" s="221"/>
      <c r="B60" s="222"/>
      <c r="C60" s="276"/>
      <c r="D60" s="222"/>
      <c r="E60" s="222"/>
      <c r="F60" s="222"/>
      <c r="G60" s="22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21"/>
      <c r="B61" s="222"/>
      <c r="C61" s="276"/>
      <c r="D61" s="222"/>
      <c r="E61" s="222"/>
      <c r="F61" s="222"/>
      <c r="G61" s="22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21"/>
      <c r="B62" s="222"/>
      <c r="C62" s="276"/>
      <c r="D62" s="222"/>
      <c r="E62" s="222"/>
      <c r="F62" s="222"/>
      <c r="G62" s="22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24"/>
      <c r="B63" s="225"/>
      <c r="C63" s="277"/>
      <c r="D63" s="225"/>
      <c r="E63" s="225"/>
      <c r="F63" s="225"/>
      <c r="G63" s="22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5"/>
      <c r="B64" s="6"/>
      <c r="C64" s="272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3:33" x14ac:dyDescent="0.2">
      <c r="C65" s="278"/>
      <c r="D65" s="194"/>
      <c r="AG65" t="s">
        <v>440</v>
      </c>
    </row>
    <row r="66" spans="3:33" x14ac:dyDescent="0.2">
      <c r="D66" s="194"/>
    </row>
    <row r="67" spans="3:33" x14ac:dyDescent="0.2">
      <c r="D67" s="194"/>
    </row>
    <row r="68" spans="3:33" x14ac:dyDescent="0.2">
      <c r="D68" s="194"/>
    </row>
    <row r="69" spans="3:33" x14ac:dyDescent="0.2">
      <c r="D69" s="194"/>
    </row>
    <row r="70" spans="3:33" x14ac:dyDescent="0.2">
      <c r="D70" s="194"/>
    </row>
    <row r="71" spans="3:33" x14ac:dyDescent="0.2">
      <c r="D71" s="194"/>
    </row>
    <row r="72" spans="3:33" x14ac:dyDescent="0.2">
      <c r="D72" s="194"/>
    </row>
    <row r="73" spans="3:33" x14ac:dyDescent="0.2">
      <c r="D73" s="194"/>
    </row>
    <row r="74" spans="3:33" x14ac:dyDescent="0.2">
      <c r="D74" s="194"/>
    </row>
    <row r="75" spans="3:33" x14ac:dyDescent="0.2">
      <c r="D75" s="194"/>
    </row>
    <row r="76" spans="3:33" x14ac:dyDescent="0.2">
      <c r="D76" s="194"/>
    </row>
    <row r="77" spans="3:33" x14ac:dyDescent="0.2">
      <c r="D77" s="194"/>
    </row>
    <row r="78" spans="3:33" x14ac:dyDescent="0.2">
      <c r="D78" s="194"/>
    </row>
    <row r="79" spans="3:33" x14ac:dyDescent="0.2">
      <c r="D79" s="194"/>
    </row>
    <row r="80" spans="3:33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9">
    <mergeCell ref="A1:G1"/>
    <mergeCell ref="C2:G2"/>
    <mergeCell ref="C3:G3"/>
    <mergeCell ref="C4:G4"/>
    <mergeCell ref="A58:C58"/>
    <mergeCell ref="A59:G63"/>
    <mergeCell ref="C10:G10"/>
    <mergeCell ref="C12:G12"/>
    <mergeCell ref="C17:G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86</v>
      </c>
      <c r="C3" s="199" t="s">
        <v>87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61</v>
      </c>
      <c r="C4" s="202" t="s">
        <v>64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150</v>
      </c>
      <c r="C8" s="262" t="s">
        <v>29</v>
      </c>
      <c r="D8" s="242"/>
      <c r="E8" s="243"/>
      <c r="F8" s="244"/>
      <c r="G8" s="245">
        <f>SUMIF(AG9:AG14,"&lt;&gt;NOR",G9:G14)</f>
        <v>0</v>
      </c>
      <c r="H8" s="239"/>
      <c r="I8" s="239">
        <f>SUM(I9:I14)</f>
        <v>0</v>
      </c>
      <c r="J8" s="239"/>
      <c r="K8" s="239">
        <f>SUM(K9:K14)</f>
        <v>0</v>
      </c>
      <c r="L8" s="239"/>
      <c r="M8" s="239">
        <f>SUM(M9:M14)</f>
        <v>0</v>
      </c>
      <c r="N8" s="239"/>
      <c r="O8" s="239">
        <f>SUM(O9:O14)</f>
        <v>0</v>
      </c>
      <c r="P8" s="239"/>
      <c r="Q8" s="239">
        <f>SUM(Q9:Q14)</f>
        <v>0</v>
      </c>
      <c r="R8" s="239"/>
      <c r="S8" s="239"/>
      <c r="T8" s="239"/>
      <c r="U8" s="239"/>
      <c r="V8" s="239">
        <f>SUM(V9:V14)</f>
        <v>0</v>
      </c>
      <c r="W8" s="239"/>
      <c r="AG8" t="s">
        <v>177</v>
      </c>
    </row>
    <row r="9" spans="1:60" outlineLevel="1" x14ac:dyDescent="0.2">
      <c r="A9" s="246">
        <v>1</v>
      </c>
      <c r="B9" s="247" t="s">
        <v>531</v>
      </c>
      <c r="C9" s="263" t="s">
        <v>532</v>
      </c>
      <c r="D9" s="248" t="s">
        <v>533</v>
      </c>
      <c r="E9" s="249">
        <v>1</v>
      </c>
      <c r="F9" s="250"/>
      <c r="G9" s="251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277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534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5" t="s">
        <v>535</v>
      </c>
      <c r="D10" s="252"/>
      <c r="E10" s="252"/>
      <c r="F10" s="252"/>
      <c r="G10" s="252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4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6">
        <v>2</v>
      </c>
      <c r="B11" s="247" t="s">
        <v>536</v>
      </c>
      <c r="C11" s="263" t="s">
        <v>537</v>
      </c>
      <c r="D11" s="248" t="s">
        <v>533</v>
      </c>
      <c r="E11" s="249">
        <v>1</v>
      </c>
      <c r="F11" s="250"/>
      <c r="G11" s="251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292</v>
      </c>
      <c r="T11" s="229" t="s">
        <v>277</v>
      </c>
      <c r="U11" s="229">
        <v>0</v>
      </c>
      <c r="V11" s="229">
        <f>ROUND(E11*U11,2)</f>
        <v>0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534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5" t="s">
        <v>538</v>
      </c>
      <c r="D12" s="252"/>
      <c r="E12" s="252"/>
      <c r="F12" s="252"/>
      <c r="G12" s="252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219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6">
        <v>3</v>
      </c>
      <c r="B13" s="247" t="s">
        <v>1628</v>
      </c>
      <c r="C13" s="263" t="s">
        <v>1629</v>
      </c>
      <c r="D13" s="248" t="s">
        <v>533</v>
      </c>
      <c r="E13" s="249">
        <v>1</v>
      </c>
      <c r="F13" s="250"/>
      <c r="G13" s="251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292</v>
      </c>
      <c r="T13" s="229" t="s">
        <v>277</v>
      </c>
      <c r="U13" s="229">
        <v>0</v>
      </c>
      <c r="V13" s="229">
        <f>ROUND(E13*U13,2)</f>
        <v>0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534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5" t="s">
        <v>1686</v>
      </c>
      <c r="D14" s="252"/>
      <c r="E14" s="252"/>
      <c r="F14" s="252"/>
      <c r="G14" s="252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219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40" t="s">
        <v>176</v>
      </c>
      <c r="B15" s="241" t="s">
        <v>151</v>
      </c>
      <c r="C15" s="262" t="s">
        <v>30</v>
      </c>
      <c r="D15" s="242"/>
      <c r="E15" s="243"/>
      <c r="F15" s="244"/>
      <c r="G15" s="245">
        <f>SUMIF(AG16:AG17,"&lt;&gt;NOR",G16:G17)</f>
        <v>0</v>
      </c>
      <c r="H15" s="239"/>
      <c r="I15" s="239">
        <f>SUM(I16:I17)</f>
        <v>0</v>
      </c>
      <c r="J15" s="239"/>
      <c r="K15" s="239">
        <f>SUM(K16:K17)</f>
        <v>0</v>
      </c>
      <c r="L15" s="239"/>
      <c r="M15" s="239">
        <f>SUM(M16:M17)</f>
        <v>0</v>
      </c>
      <c r="N15" s="239"/>
      <c r="O15" s="239">
        <f>SUM(O16:O17)</f>
        <v>0</v>
      </c>
      <c r="P15" s="239"/>
      <c r="Q15" s="239">
        <f>SUM(Q16:Q17)</f>
        <v>0</v>
      </c>
      <c r="R15" s="239"/>
      <c r="S15" s="239"/>
      <c r="T15" s="239"/>
      <c r="U15" s="239"/>
      <c r="V15" s="239">
        <f>SUM(V16:V17)</f>
        <v>0</v>
      </c>
      <c r="W15" s="239"/>
      <c r="AG15" t="s">
        <v>177</v>
      </c>
    </row>
    <row r="16" spans="1:60" outlineLevel="1" x14ac:dyDescent="0.2">
      <c r="A16" s="246">
        <v>4</v>
      </c>
      <c r="B16" s="247" t="s">
        <v>539</v>
      </c>
      <c r="C16" s="263" t="s">
        <v>540</v>
      </c>
      <c r="D16" s="248" t="s">
        <v>533</v>
      </c>
      <c r="E16" s="249">
        <v>1</v>
      </c>
      <c r="F16" s="250"/>
      <c r="G16" s="251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292</v>
      </c>
      <c r="T16" s="229" t="s">
        <v>277</v>
      </c>
      <c r="U16" s="229">
        <v>0</v>
      </c>
      <c r="V16" s="229">
        <f>ROUND(E16*U16,2)</f>
        <v>0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534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7"/>
      <c r="B17" s="228"/>
      <c r="C17" s="265" t="s">
        <v>541</v>
      </c>
      <c r="D17" s="252"/>
      <c r="E17" s="252"/>
      <c r="F17" s="252"/>
      <c r="G17" s="252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219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54" t="str">
        <f>C17</f>
        <v>Náklady na provedení skutečného zaměření stavby v rozsahu nezbytném pro zápis změny do katastru nemovitostí.</v>
      </c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5"/>
      <c r="B18" s="6"/>
      <c r="C18" s="272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">
      <c r="A19" s="213"/>
      <c r="B19" s="214" t="s">
        <v>31</v>
      </c>
      <c r="C19" s="273"/>
      <c r="D19" s="215"/>
      <c r="E19" s="216"/>
      <c r="F19" s="216"/>
      <c r="G19" s="261">
        <f>G8+G15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437</v>
      </c>
    </row>
    <row r="20" spans="1:60" x14ac:dyDescent="0.2">
      <c r="A20" s="5"/>
      <c r="B20" s="6"/>
      <c r="C20" s="272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 x14ac:dyDescent="0.2">
      <c r="A21" s="5"/>
      <c r="B21" s="6"/>
      <c r="C21" s="272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60" x14ac:dyDescent="0.2">
      <c r="A22" s="217" t="s">
        <v>438</v>
      </c>
      <c r="B22" s="217"/>
      <c r="C22" s="274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218"/>
      <c r="B23" s="219"/>
      <c r="C23" s="275"/>
      <c r="D23" s="219"/>
      <c r="E23" s="219"/>
      <c r="F23" s="219"/>
      <c r="G23" s="22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439</v>
      </c>
    </row>
    <row r="24" spans="1:60" x14ac:dyDescent="0.2">
      <c r="A24" s="221"/>
      <c r="B24" s="222"/>
      <c r="C24" s="276"/>
      <c r="D24" s="222"/>
      <c r="E24" s="222"/>
      <c r="F24" s="222"/>
      <c r="G24" s="22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21"/>
      <c r="B25" s="222"/>
      <c r="C25" s="276"/>
      <c r="D25" s="222"/>
      <c r="E25" s="222"/>
      <c r="F25" s="222"/>
      <c r="G25" s="22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21"/>
      <c r="B26" s="222"/>
      <c r="C26" s="276"/>
      <c r="D26" s="222"/>
      <c r="E26" s="222"/>
      <c r="F26" s="222"/>
      <c r="G26" s="22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24"/>
      <c r="B27" s="225"/>
      <c r="C27" s="277"/>
      <c r="D27" s="225"/>
      <c r="E27" s="225"/>
      <c r="F27" s="225"/>
      <c r="G27" s="2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5"/>
      <c r="B28" s="6"/>
      <c r="C28" s="272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C29" s="278"/>
      <c r="D29" s="194"/>
      <c r="AG29" t="s">
        <v>440</v>
      </c>
    </row>
    <row r="30" spans="1:60" x14ac:dyDescent="0.2">
      <c r="D30" s="194"/>
    </row>
    <row r="31" spans="1:60" x14ac:dyDescent="0.2">
      <c r="D31" s="194"/>
    </row>
    <row r="32" spans="1:60" x14ac:dyDescent="0.2">
      <c r="D32" s="194"/>
    </row>
    <row r="33" spans="4:4" x14ac:dyDescent="0.2">
      <c r="D33" s="194"/>
    </row>
    <row r="34" spans="4:4" x14ac:dyDescent="0.2">
      <c r="D34" s="194"/>
    </row>
    <row r="35" spans="4:4" x14ac:dyDescent="0.2">
      <c r="D35" s="194"/>
    </row>
    <row r="36" spans="4:4" x14ac:dyDescent="0.2">
      <c r="D36" s="194"/>
    </row>
    <row r="37" spans="4:4" x14ac:dyDescent="0.2">
      <c r="D37" s="194"/>
    </row>
    <row r="38" spans="4:4" x14ac:dyDescent="0.2">
      <c r="D38" s="194"/>
    </row>
    <row r="39" spans="4:4" x14ac:dyDescent="0.2">
      <c r="D39" s="194"/>
    </row>
    <row r="40" spans="4:4" x14ac:dyDescent="0.2">
      <c r="D40" s="194"/>
    </row>
    <row r="41" spans="4:4" x14ac:dyDescent="0.2">
      <c r="D41" s="194"/>
    </row>
    <row r="42" spans="4:4" x14ac:dyDescent="0.2">
      <c r="D42" s="194"/>
    </row>
    <row r="43" spans="4:4" x14ac:dyDescent="0.2">
      <c r="D43" s="194"/>
    </row>
    <row r="44" spans="4:4" x14ac:dyDescent="0.2">
      <c r="D44" s="194"/>
    </row>
    <row r="45" spans="4:4" x14ac:dyDescent="0.2">
      <c r="D45" s="194"/>
    </row>
    <row r="46" spans="4:4" x14ac:dyDescent="0.2">
      <c r="D46" s="194"/>
    </row>
    <row r="47" spans="4:4" x14ac:dyDescent="0.2">
      <c r="D47" s="194"/>
    </row>
    <row r="48" spans="4:4" x14ac:dyDescent="0.2">
      <c r="D48" s="194"/>
    </row>
    <row r="49" spans="4:4" x14ac:dyDescent="0.2">
      <c r="D49" s="194"/>
    </row>
    <row r="50" spans="4:4" x14ac:dyDescent="0.2">
      <c r="D50" s="194"/>
    </row>
    <row r="51" spans="4:4" x14ac:dyDescent="0.2">
      <c r="D51" s="194"/>
    </row>
    <row r="52" spans="4:4" x14ac:dyDescent="0.2">
      <c r="D52" s="194"/>
    </row>
    <row r="53" spans="4:4" x14ac:dyDescent="0.2">
      <c r="D53" s="194"/>
    </row>
    <row r="54" spans="4:4" x14ac:dyDescent="0.2">
      <c r="D54" s="194"/>
    </row>
    <row r="55" spans="4:4" x14ac:dyDescent="0.2">
      <c r="D55" s="194"/>
    </row>
    <row r="56" spans="4:4" x14ac:dyDescent="0.2">
      <c r="D56" s="194"/>
    </row>
    <row r="57" spans="4:4" x14ac:dyDescent="0.2">
      <c r="D57" s="194"/>
    </row>
    <row r="58" spans="4:4" x14ac:dyDescent="0.2">
      <c r="D58" s="194"/>
    </row>
    <row r="59" spans="4:4" x14ac:dyDescent="0.2">
      <c r="D59" s="194"/>
    </row>
    <row r="60" spans="4:4" x14ac:dyDescent="0.2">
      <c r="D60" s="194"/>
    </row>
    <row r="61" spans="4:4" x14ac:dyDescent="0.2">
      <c r="D61" s="194"/>
    </row>
    <row r="62" spans="4:4" x14ac:dyDescent="0.2">
      <c r="D62" s="194"/>
    </row>
    <row r="63" spans="4:4" x14ac:dyDescent="0.2">
      <c r="D63" s="194"/>
    </row>
    <row r="64" spans="4:4" x14ac:dyDescent="0.2">
      <c r="D64" s="194"/>
    </row>
    <row r="65" spans="4:4" x14ac:dyDescent="0.2">
      <c r="D65" s="194"/>
    </row>
    <row r="66" spans="4:4" x14ac:dyDescent="0.2">
      <c r="D66" s="194"/>
    </row>
    <row r="67" spans="4:4" x14ac:dyDescent="0.2">
      <c r="D67" s="194"/>
    </row>
    <row r="68" spans="4:4" x14ac:dyDescent="0.2">
      <c r="D68" s="194"/>
    </row>
    <row r="69" spans="4:4" x14ac:dyDescent="0.2">
      <c r="D69" s="194"/>
    </row>
    <row r="70" spans="4:4" x14ac:dyDescent="0.2">
      <c r="D70" s="194"/>
    </row>
    <row r="71" spans="4:4" x14ac:dyDescent="0.2">
      <c r="D71" s="194"/>
    </row>
    <row r="72" spans="4:4" x14ac:dyDescent="0.2">
      <c r="D72" s="194"/>
    </row>
    <row r="73" spans="4:4" x14ac:dyDescent="0.2">
      <c r="D73" s="194"/>
    </row>
    <row r="74" spans="4:4" x14ac:dyDescent="0.2">
      <c r="D74" s="194"/>
    </row>
    <row r="75" spans="4:4" x14ac:dyDescent="0.2">
      <c r="D75" s="194"/>
    </row>
    <row r="76" spans="4:4" x14ac:dyDescent="0.2">
      <c r="D76" s="194"/>
    </row>
    <row r="77" spans="4:4" x14ac:dyDescent="0.2">
      <c r="D77" s="194"/>
    </row>
    <row r="78" spans="4:4" x14ac:dyDescent="0.2">
      <c r="D78" s="194"/>
    </row>
    <row r="79" spans="4:4" x14ac:dyDescent="0.2">
      <c r="D79" s="194"/>
    </row>
    <row r="80" spans="4:4" x14ac:dyDescent="0.2">
      <c r="D80" s="194"/>
    </row>
    <row r="81" spans="4:4" x14ac:dyDescent="0.2">
      <c r="D81" s="194"/>
    </row>
    <row r="82" spans="4:4" x14ac:dyDescent="0.2">
      <c r="D82" s="194"/>
    </row>
    <row r="83" spans="4:4" x14ac:dyDescent="0.2">
      <c r="D83" s="194"/>
    </row>
    <row r="84" spans="4:4" x14ac:dyDescent="0.2">
      <c r="D84" s="194"/>
    </row>
    <row r="85" spans="4:4" x14ac:dyDescent="0.2">
      <c r="D85" s="194"/>
    </row>
    <row r="86" spans="4:4" x14ac:dyDescent="0.2">
      <c r="D86" s="194"/>
    </row>
    <row r="87" spans="4:4" x14ac:dyDescent="0.2">
      <c r="D87" s="194"/>
    </row>
    <row r="88" spans="4:4" x14ac:dyDescent="0.2">
      <c r="D88" s="194"/>
    </row>
    <row r="89" spans="4:4" x14ac:dyDescent="0.2">
      <c r="D89" s="194"/>
    </row>
    <row r="90" spans="4:4" x14ac:dyDescent="0.2">
      <c r="D90" s="194"/>
    </row>
    <row r="91" spans="4:4" x14ac:dyDescent="0.2">
      <c r="D91" s="194"/>
    </row>
    <row r="92" spans="4:4" x14ac:dyDescent="0.2">
      <c r="D92" s="194"/>
    </row>
    <row r="93" spans="4:4" x14ac:dyDescent="0.2">
      <c r="D93" s="194"/>
    </row>
    <row r="94" spans="4:4" x14ac:dyDescent="0.2">
      <c r="D94" s="194"/>
    </row>
    <row r="95" spans="4:4" x14ac:dyDescent="0.2">
      <c r="D95" s="194"/>
    </row>
    <row r="96" spans="4:4" x14ac:dyDescent="0.2">
      <c r="D96" s="194"/>
    </row>
    <row r="97" spans="4:4" x14ac:dyDescent="0.2">
      <c r="D97" s="194"/>
    </row>
    <row r="98" spans="4:4" x14ac:dyDescent="0.2">
      <c r="D98" s="194"/>
    </row>
    <row r="99" spans="4:4" x14ac:dyDescent="0.2">
      <c r="D99" s="194"/>
    </row>
    <row r="100" spans="4:4" x14ac:dyDescent="0.2">
      <c r="D100" s="194"/>
    </row>
    <row r="101" spans="4:4" x14ac:dyDescent="0.2">
      <c r="D101" s="194"/>
    </row>
    <row r="102" spans="4:4" x14ac:dyDescent="0.2">
      <c r="D102" s="194"/>
    </row>
    <row r="103" spans="4:4" x14ac:dyDescent="0.2">
      <c r="D103" s="194"/>
    </row>
    <row r="104" spans="4:4" x14ac:dyDescent="0.2">
      <c r="D104" s="194"/>
    </row>
    <row r="105" spans="4:4" x14ac:dyDescent="0.2">
      <c r="D105" s="194"/>
    </row>
    <row r="106" spans="4:4" x14ac:dyDescent="0.2">
      <c r="D106" s="194"/>
    </row>
    <row r="107" spans="4:4" x14ac:dyDescent="0.2">
      <c r="D107" s="194"/>
    </row>
    <row r="108" spans="4:4" x14ac:dyDescent="0.2">
      <c r="D108" s="194"/>
    </row>
    <row r="109" spans="4:4" x14ac:dyDescent="0.2">
      <c r="D109" s="194"/>
    </row>
    <row r="110" spans="4:4" x14ac:dyDescent="0.2">
      <c r="D110" s="194"/>
    </row>
    <row r="111" spans="4:4" x14ac:dyDescent="0.2">
      <c r="D111" s="194"/>
    </row>
    <row r="112" spans="4:4" x14ac:dyDescent="0.2">
      <c r="D112" s="194"/>
    </row>
    <row r="113" spans="4:4" x14ac:dyDescent="0.2">
      <c r="D113" s="194"/>
    </row>
    <row r="114" spans="4:4" x14ac:dyDescent="0.2">
      <c r="D114" s="194"/>
    </row>
    <row r="115" spans="4:4" x14ac:dyDescent="0.2">
      <c r="D115" s="194"/>
    </row>
    <row r="116" spans="4:4" x14ac:dyDescent="0.2">
      <c r="D116" s="194"/>
    </row>
    <row r="117" spans="4:4" x14ac:dyDescent="0.2">
      <c r="D117" s="194"/>
    </row>
    <row r="118" spans="4:4" x14ac:dyDescent="0.2">
      <c r="D118" s="194"/>
    </row>
    <row r="119" spans="4:4" x14ac:dyDescent="0.2">
      <c r="D119" s="194"/>
    </row>
    <row r="120" spans="4:4" x14ac:dyDescent="0.2">
      <c r="D120" s="194"/>
    </row>
    <row r="121" spans="4:4" x14ac:dyDescent="0.2">
      <c r="D121" s="194"/>
    </row>
    <row r="122" spans="4:4" x14ac:dyDescent="0.2">
      <c r="D122" s="194"/>
    </row>
    <row r="123" spans="4:4" x14ac:dyDescent="0.2">
      <c r="D123" s="194"/>
    </row>
    <row r="124" spans="4:4" x14ac:dyDescent="0.2">
      <c r="D124" s="194"/>
    </row>
    <row r="125" spans="4:4" x14ac:dyDescent="0.2">
      <c r="D125" s="194"/>
    </row>
    <row r="126" spans="4:4" x14ac:dyDescent="0.2">
      <c r="D126" s="194"/>
    </row>
    <row r="127" spans="4:4" x14ac:dyDescent="0.2">
      <c r="D127" s="194"/>
    </row>
    <row r="128" spans="4:4" x14ac:dyDescent="0.2">
      <c r="D128" s="194"/>
    </row>
    <row r="129" spans="4:4" x14ac:dyDescent="0.2">
      <c r="D129" s="194"/>
    </row>
    <row r="130" spans="4:4" x14ac:dyDescent="0.2">
      <c r="D130" s="194"/>
    </row>
    <row r="131" spans="4:4" x14ac:dyDescent="0.2">
      <c r="D131" s="194"/>
    </row>
    <row r="132" spans="4:4" x14ac:dyDescent="0.2">
      <c r="D132" s="194"/>
    </row>
    <row r="133" spans="4:4" x14ac:dyDescent="0.2">
      <c r="D133" s="194"/>
    </row>
    <row r="134" spans="4:4" x14ac:dyDescent="0.2">
      <c r="D134" s="194"/>
    </row>
    <row r="135" spans="4:4" x14ac:dyDescent="0.2">
      <c r="D135" s="194"/>
    </row>
    <row r="136" spans="4:4" x14ac:dyDescent="0.2">
      <c r="D136" s="194"/>
    </row>
    <row r="137" spans="4:4" x14ac:dyDescent="0.2">
      <c r="D137" s="194"/>
    </row>
    <row r="138" spans="4:4" x14ac:dyDescent="0.2">
      <c r="D138" s="194"/>
    </row>
    <row r="139" spans="4:4" x14ac:dyDescent="0.2">
      <c r="D139" s="194"/>
    </row>
    <row r="140" spans="4:4" x14ac:dyDescent="0.2">
      <c r="D140" s="194"/>
    </row>
    <row r="141" spans="4:4" x14ac:dyDescent="0.2">
      <c r="D141" s="194"/>
    </row>
    <row r="142" spans="4:4" x14ac:dyDescent="0.2">
      <c r="D142" s="194"/>
    </row>
    <row r="143" spans="4:4" x14ac:dyDescent="0.2">
      <c r="D143" s="194"/>
    </row>
    <row r="144" spans="4:4" x14ac:dyDescent="0.2">
      <c r="D144" s="194"/>
    </row>
    <row r="145" spans="4:4" x14ac:dyDescent="0.2">
      <c r="D145" s="194"/>
    </row>
    <row r="146" spans="4:4" x14ac:dyDescent="0.2">
      <c r="D146" s="194"/>
    </row>
    <row r="147" spans="4:4" x14ac:dyDescent="0.2">
      <c r="D147" s="194"/>
    </row>
    <row r="148" spans="4:4" x14ac:dyDescent="0.2">
      <c r="D148" s="194"/>
    </row>
    <row r="149" spans="4:4" x14ac:dyDescent="0.2">
      <c r="D149" s="194"/>
    </row>
    <row r="150" spans="4:4" x14ac:dyDescent="0.2">
      <c r="D150" s="194"/>
    </row>
    <row r="151" spans="4:4" x14ac:dyDescent="0.2">
      <c r="D151" s="194"/>
    </row>
    <row r="152" spans="4:4" x14ac:dyDescent="0.2">
      <c r="D152" s="194"/>
    </row>
    <row r="153" spans="4:4" x14ac:dyDescent="0.2">
      <c r="D153" s="194"/>
    </row>
    <row r="154" spans="4:4" x14ac:dyDescent="0.2">
      <c r="D154" s="194"/>
    </row>
    <row r="155" spans="4:4" x14ac:dyDescent="0.2">
      <c r="D155" s="194"/>
    </row>
    <row r="156" spans="4:4" x14ac:dyDescent="0.2">
      <c r="D156" s="194"/>
    </row>
    <row r="157" spans="4:4" x14ac:dyDescent="0.2">
      <c r="D157" s="194"/>
    </row>
    <row r="158" spans="4:4" x14ac:dyDescent="0.2">
      <c r="D158" s="194"/>
    </row>
    <row r="159" spans="4:4" x14ac:dyDescent="0.2">
      <c r="D159" s="194"/>
    </row>
    <row r="160" spans="4:4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10">
    <mergeCell ref="A1:G1"/>
    <mergeCell ref="C2:G2"/>
    <mergeCell ref="C3:G3"/>
    <mergeCell ref="C4:G4"/>
    <mergeCell ref="A22:C22"/>
    <mergeCell ref="A23:G27"/>
    <mergeCell ref="C10:G10"/>
    <mergeCell ref="C12:G12"/>
    <mergeCell ref="C14:G14"/>
    <mergeCell ref="C17:G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8</v>
      </c>
      <c r="B2" s="71" t="s">
        <v>43</v>
      </c>
      <c r="C2" s="199" t="s">
        <v>44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9</v>
      </c>
      <c r="B3" s="71" t="s">
        <v>89</v>
      </c>
      <c r="C3" s="199" t="s">
        <v>90</v>
      </c>
      <c r="D3" s="197"/>
      <c r="E3" s="197"/>
      <c r="F3" s="197"/>
      <c r="G3" s="198"/>
      <c r="AC3" s="128" t="s">
        <v>153</v>
      </c>
      <c r="AG3" t="s">
        <v>154</v>
      </c>
    </row>
    <row r="4" spans="1:60" ht="24.95" customHeight="1" x14ac:dyDescent="0.2">
      <c r="A4" s="200" t="s">
        <v>10</v>
      </c>
      <c r="B4" s="201" t="s">
        <v>59</v>
      </c>
      <c r="C4" s="202" t="s">
        <v>90</v>
      </c>
      <c r="D4" s="203"/>
      <c r="E4" s="203"/>
      <c r="F4" s="203"/>
      <c r="G4" s="204"/>
      <c r="AG4" t="s">
        <v>155</v>
      </c>
    </row>
    <row r="5" spans="1:60" x14ac:dyDescent="0.2">
      <c r="D5" s="194"/>
    </row>
    <row r="6" spans="1:60" ht="38.25" x14ac:dyDescent="0.2">
      <c r="A6" s="206" t="s">
        <v>156</v>
      </c>
      <c r="B6" s="208" t="s">
        <v>157</v>
      </c>
      <c r="C6" s="208" t="s">
        <v>158</v>
      </c>
      <c r="D6" s="207" t="s">
        <v>159</v>
      </c>
      <c r="E6" s="206" t="s">
        <v>160</v>
      </c>
      <c r="F6" s="205" t="s">
        <v>161</v>
      </c>
      <c r="G6" s="206" t="s">
        <v>31</v>
      </c>
      <c r="H6" s="209" t="s">
        <v>32</v>
      </c>
      <c r="I6" s="209" t="s">
        <v>162</v>
      </c>
      <c r="J6" s="209" t="s">
        <v>33</v>
      </c>
      <c r="K6" s="209" t="s">
        <v>163</v>
      </c>
      <c r="L6" s="209" t="s">
        <v>164</v>
      </c>
      <c r="M6" s="209" t="s">
        <v>165</v>
      </c>
      <c r="N6" s="209" t="s">
        <v>166</v>
      </c>
      <c r="O6" s="209" t="s">
        <v>167</v>
      </c>
      <c r="P6" s="209" t="s">
        <v>168</v>
      </c>
      <c r="Q6" s="209" t="s">
        <v>169</v>
      </c>
      <c r="R6" s="209" t="s">
        <v>170</v>
      </c>
      <c r="S6" s="209" t="s">
        <v>171</v>
      </c>
      <c r="T6" s="209" t="s">
        <v>172</v>
      </c>
      <c r="U6" s="209" t="s">
        <v>173</v>
      </c>
      <c r="V6" s="209" t="s">
        <v>174</v>
      </c>
      <c r="W6" s="209" t="s">
        <v>175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40" t="s">
        <v>176</v>
      </c>
      <c r="B8" s="241" t="s">
        <v>95</v>
      </c>
      <c r="C8" s="262" t="s">
        <v>96</v>
      </c>
      <c r="D8" s="242"/>
      <c r="E8" s="243"/>
      <c r="F8" s="244"/>
      <c r="G8" s="245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9"/>
      <c r="O8" s="239">
        <f>SUM(O9:O9)</f>
        <v>0</v>
      </c>
      <c r="P8" s="239"/>
      <c r="Q8" s="239">
        <f>SUM(Q9:Q9)</f>
        <v>0</v>
      </c>
      <c r="R8" s="239"/>
      <c r="S8" s="239"/>
      <c r="T8" s="239"/>
      <c r="U8" s="239"/>
      <c r="V8" s="239">
        <f>SUM(V9:V9)</f>
        <v>0</v>
      </c>
      <c r="W8" s="239"/>
      <c r="AG8" t="s">
        <v>177</v>
      </c>
    </row>
    <row r="9" spans="1:60" outlineLevel="1" x14ac:dyDescent="0.2">
      <c r="A9" s="255">
        <v>1</v>
      </c>
      <c r="B9" s="256" t="s">
        <v>1687</v>
      </c>
      <c r="C9" s="271" t="s">
        <v>1688</v>
      </c>
      <c r="D9" s="257" t="s">
        <v>1689</v>
      </c>
      <c r="E9" s="258">
        <v>1</v>
      </c>
      <c r="F9" s="259"/>
      <c r="G9" s="260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292</v>
      </c>
      <c r="T9" s="229" t="s">
        <v>293</v>
      </c>
      <c r="U9" s="229">
        <v>0</v>
      </c>
      <c r="V9" s="229">
        <f>ROUND(E9*U9,2)</f>
        <v>0</v>
      </c>
      <c r="W9" s="22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922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40" t="s">
        <v>176</v>
      </c>
      <c r="B10" s="241" t="s">
        <v>59</v>
      </c>
      <c r="C10" s="262" t="s">
        <v>97</v>
      </c>
      <c r="D10" s="242"/>
      <c r="E10" s="243"/>
      <c r="F10" s="244"/>
      <c r="G10" s="245">
        <f>SUMIF(AG11:AG64,"&lt;&gt;NOR",G11:G64)</f>
        <v>0</v>
      </c>
      <c r="H10" s="239"/>
      <c r="I10" s="239">
        <f>SUM(I11:I64)</f>
        <v>0</v>
      </c>
      <c r="J10" s="239"/>
      <c r="K10" s="239">
        <f>SUM(K11:K64)</f>
        <v>0</v>
      </c>
      <c r="L10" s="239"/>
      <c r="M10" s="239">
        <f>SUM(M11:M64)</f>
        <v>0</v>
      </c>
      <c r="N10" s="239"/>
      <c r="O10" s="239">
        <f>SUM(O11:O64)</f>
        <v>0</v>
      </c>
      <c r="P10" s="239"/>
      <c r="Q10" s="239">
        <f>SUM(Q11:Q64)</f>
        <v>0</v>
      </c>
      <c r="R10" s="239"/>
      <c r="S10" s="239"/>
      <c r="T10" s="239"/>
      <c r="U10" s="239"/>
      <c r="V10" s="239">
        <f>SUM(V11:V64)</f>
        <v>451.71</v>
      </c>
      <c r="W10" s="239"/>
      <c r="AG10" t="s">
        <v>177</v>
      </c>
    </row>
    <row r="11" spans="1:60" ht="22.5" outlineLevel="1" x14ac:dyDescent="0.2">
      <c r="A11" s="255">
        <v>2</v>
      </c>
      <c r="B11" s="256" t="s">
        <v>1690</v>
      </c>
      <c r="C11" s="271" t="s">
        <v>1691</v>
      </c>
      <c r="D11" s="257" t="s">
        <v>180</v>
      </c>
      <c r="E11" s="258">
        <v>30</v>
      </c>
      <c r="F11" s="259"/>
      <c r="G11" s="260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181</v>
      </c>
      <c r="T11" s="229" t="s">
        <v>182</v>
      </c>
      <c r="U11" s="229">
        <v>0.17200000000000001</v>
      </c>
      <c r="V11" s="229">
        <f>ROUND(E11*U11,2)</f>
        <v>5.16</v>
      </c>
      <c r="W11" s="22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922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5">
        <v>3</v>
      </c>
      <c r="B12" s="256" t="s">
        <v>1692</v>
      </c>
      <c r="C12" s="271" t="s">
        <v>1693</v>
      </c>
      <c r="D12" s="257" t="s">
        <v>214</v>
      </c>
      <c r="E12" s="258">
        <v>6</v>
      </c>
      <c r="F12" s="259"/>
      <c r="G12" s="260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181</v>
      </c>
      <c r="T12" s="229" t="s">
        <v>182</v>
      </c>
      <c r="U12" s="229">
        <v>4.9480000000000004</v>
      </c>
      <c r="V12" s="229">
        <f>ROUND(E12*U12,2)</f>
        <v>29.69</v>
      </c>
      <c r="W12" s="22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922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5">
        <v>4</v>
      </c>
      <c r="B13" s="256" t="s">
        <v>1694</v>
      </c>
      <c r="C13" s="271" t="s">
        <v>1695</v>
      </c>
      <c r="D13" s="257" t="s">
        <v>356</v>
      </c>
      <c r="E13" s="258">
        <v>1</v>
      </c>
      <c r="F13" s="259"/>
      <c r="G13" s="260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182</v>
      </c>
      <c r="U13" s="229">
        <v>0.49000000000000005</v>
      </c>
      <c r="V13" s="229">
        <f>ROUND(E13*U13,2)</f>
        <v>0.49</v>
      </c>
      <c r="W13" s="22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922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5">
        <v>5</v>
      </c>
      <c r="B14" s="256" t="s">
        <v>1696</v>
      </c>
      <c r="C14" s="271" t="s">
        <v>1697</v>
      </c>
      <c r="D14" s="257" t="s">
        <v>356</v>
      </c>
      <c r="E14" s="258">
        <v>5</v>
      </c>
      <c r="F14" s="259"/>
      <c r="G14" s="260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182</v>
      </c>
      <c r="U14" s="229">
        <v>5.883</v>
      </c>
      <c r="V14" s="229">
        <f>ROUND(E14*U14,2)</f>
        <v>29.42</v>
      </c>
      <c r="W14" s="22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922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5">
        <v>6</v>
      </c>
      <c r="B15" s="256" t="s">
        <v>1698</v>
      </c>
      <c r="C15" s="271" t="s">
        <v>1699</v>
      </c>
      <c r="D15" s="257" t="s">
        <v>356</v>
      </c>
      <c r="E15" s="258">
        <v>2</v>
      </c>
      <c r="F15" s="259"/>
      <c r="G15" s="260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182</v>
      </c>
      <c r="U15" s="229">
        <v>13.889000000000001</v>
      </c>
      <c r="V15" s="229">
        <f>ROUND(E15*U15,2)</f>
        <v>27.78</v>
      </c>
      <c r="W15" s="22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922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55">
        <v>7</v>
      </c>
      <c r="B16" s="256" t="s">
        <v>1700</v>
      </c>
      <c r="C16" s="271" t="s">
        <v>1701</v>
      </c>
      <c r="D16" s="257" t="s">
        <v>356</v>
      </c>
      <c r="E16" s="258">
        <v>1</v>
      </c>
      <c r="F16" s="259"/>
      <c r="G16" s="260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182</v>
      </c>
      <c r="U16" s="229">
        <v>21.684000000000001</v>
      </c>
      <c r="V16" s="229">
        <f>ROUND(E16*U16,2)</f>
        <v>21.68</v>
      </c>
      <c r="W16" s="22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922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55">
        <v>8</v>
      </c>
      <c r="B17" s="256" t="s">
        <v>1702</v>
      </c>
      <c r="C17" s="271" t="s">
        <v>1703</v>
      </c>
      <c r="D17" s="257" t="s">
        <v>356</v>
      </c>
      <c r="E17" s="258">
        <v>1</v>
      </c>
      <c r="F17" s="259"/>
      <c r="G17" s="260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181</v>
      </c>
      <c r="T17" s="229" t="s">
        <v>182</v>
      </c>
      <c r="U17" s="229">
        <v>31.606000000000002</v>
      </c>
      <c r="V17" s="229">
        <f>ROUND(E17*U17,2)</f>
        <v>31.61</v>
      </c>
      <c r="W17" s="22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922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55">
        <v>9</v>
      </c>
      <c r="B18" s="256" t="s">
        <v>1704</v>
      </c>
      <c r="C18" s="271" t="s">
        <v>1705</v>
      </c>
      <c r="D18" s="257" t="s">
        <v>356</v>
      </c>
      <c r="E18" s="258">
        <v>3</v>
      </c>
      <c r="F18" s="259"/>
      <c r="G18" s="260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182</v>
      </c>
      <c r="U18" s="229">
        <v>0.28000000000000003</v>
      </c>
      <c r="V18" s="229">
        <f>ROUND(E18*U18,2)</f>
        <v>0.84</v>
      </c>
      <c r="W18" s="22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922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55">
        <v>10</v>
      </c>
      <c r="B19" s="256" t="s">
        <v>1706</v>
      </c>
      <c r="C19" s="271" t="s">
        <v>1707</v>
      </c>
      <c r="D19" s="257" t="s">
        <v>356</v>
      </c>
      <c r="E19" s="258">
        <v>3</v>
      </c>
      <c r="F19" s="259"/>
      <c r="G19" s="260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182</v>
      </c>
      <c r="U19" s="229">
        <v>0.55000000000000004</v>
      </c>
      <c r="V19" s="229">
        <f>ROUND(E19*U19,2)</f>
        <v>1.65</v>
      </c>
      <c r="W19" s="22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922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6">
        <v>11</v>
      </c>
      <c r="B20" s="247" t="s">
        <v>1708</v>
      </c>
      <c r="C20" s="263" t="s">
        <v>1709</v>
      </c>
      <c r="D20" s="248" t="s">
        <v>356</v>
      </c>
      <c r="E20" s="249">
        <v>4</v>
      </c>
      <c r="F20" s="250"/>
      <c r="G20" s="251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5.0000000000000002E-5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181</v>
      </c>
      <c r="T20" s="229" t="s">
        <v>182</v>
      </c>
      <c r="U20" s="229">
        <v>0.65900000000000003</v>
      </c>
      <c r="V20" s="229">
        <f>ROUND(E20*U20,2)</f>
        <v>2.64</v>
      </c>
      <c r="W20" s="22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922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4" t="s">
        <v>1710</v>
      </c>
      <c r="D21" s="231"/>
      <c r="E21" s="232">
        <v>1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4" t="s">
        <v>1711</v>
      </c>
      <c r="D22" s="231"/>
      <c r="E22" s="232">
        <v>3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185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5">
        <v>12</v>
      </c>
      <c r="B23" s="256" t="s">
        <v>1712</v>
      </c>
      <c r="C23" s="271" t="s">
        <v>1713</v>
      </c>
      <c r="D23" s="257" t="s">
        <v>356</v>
      </c>
      <c r="E23" s="258">
        <v>8</v>
      </c>
      <c r="F23" s="259"/>
      <c r="G23" s="260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5.0000000000000002E-5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181</v>
      </c>
      <c r="T23" s="229" t="s">
        <v>182</v>
      </c>
      <c r="U23" s="229">
        <v>1.655</v>
      </c>
      <c r="V23" s="229">
        <f>ROUND(E23*U23,2)</f>
        <v>13.24</v>
      </c>
      <c r="W23" s="22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922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5">
        <v>13</v>
      </c>
      <c r="B24" s="256" t="s">
        <v>1714</v>
      </c>
      <c r="C24" s="271" t="s">
        <v>1715</v>
      </c>
      <c r="D24" s="257" t="s">
        <v>356</v>
      </c>
      <c r="E24" s="258">
        <v>2</v>
      </c>
      <c r="F24" s="259"/>
      <c r="G24" s="260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1E-4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181</v>
      </c>
      <c r="T24" s="229" t="s">
        <v>182</v>
      </c>
      <c r="U24" s="229">
        <v>2.5620000000000003</v>
      </c>
      <c r="V24" s="229">
        <f>ROUND(E24*U24,2)</f>
        <v>5.12</v>
      </c>
      <c r="W24" s="22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922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5">
        <v>14</v>
      </c>
      <c r="B25" s="256" t="s">
        <v>1716</v>
      </c>
      <c r="C25" s="271" t="s">
        <v>1717</v>
      </c>
      <c r="D25" s="257" t="s">
        <v>356</v>
      </c>
      <c r="E25" s="258">
        <v>1</v>
      </c>
      <c r="F25" s="259"/>
      <c r="G25" s="260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1E-4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181</v>
      </c>
      <c r="T25" s="229" t="s">
        <v>182</v>
      </c>
      <c r="U25" s="229">
        <v>4.5530000000000008</v>
      </c>
      <c r="V25" s="229">
        <f>ROUND(E25*U25,2)</f>
        <v>4.55</v>
      </c>
      <c r="W25" s="22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922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5">
        <v>15</v>
      </c>
      <c r="B26" s="256" t="s">
        <v>1718</v>
      </c>
      <c r="C26" s="271" t="s">
        <v>1719</v>
      </c>
      <c r="D26" s="257" t="s">
        <v>356</v>
      </c>
      <c r="E26" s="258">
        <v>1</v>
      </c>
      <c r="F26" s="259"/>
      <c r="G26" s="260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292</v>
      </c>
      <c r="T26" s="229" t="s">
        <v>293</v>
      </c>
      <c r="U26" s="229">
        <v>0</v>
      </c>
      <c r="V26" s="229">
        <f>ROUND(E26*U26,2)</f>
        <v>0</v>
      </c>
      <c r="W26" s="22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922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6">
        <v>16</v>
      </c>
      <c r="B27" s="247" t="s">
        <v>1720</v>
      </c>
      <c r="C27" s="263" t="s">
        <v>1721</v>
      </c>
      <c r="D27" s="248" t="s">
        <v>356</v>
      </c>
      <c r="E27" s="249">
        <v>7</v>
      </c>
      <c r="F27" s="250"/>
      <c r="G27" s="251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181</v>
      </c>
      <c r="T27" s="229" t="s">
        <v>182</v>
      </c>
      <c r="U27" s="229">
        <v>2.6980000000000004</v>
      </c>
      <c r="V27" s="229">
        <f>ROUND(E27*U27,2)</f>
        <v>18.89</v>
      </c>
      <c r="W27" s="22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922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27"/>
      <c r="B28" s="228"/>
      <c r="C28" s="264" t="s">
        <v>1722</v>
      </c>
      <c r="D28" s="231"/>
      <c r="E28" s="232">
        <v>7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4" t="s">
        <v>1723</v>
      </c>
      <c r="D29" s="231"/>
      <c r="E29" s="232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6">
        <v>17</v>
      </c>
      <c r="B30" s="247" t="s">
        <v>1724</v>
      </c>
      <c r="C30" s="263" t="s">
        <v>1725</v>
      </c>
      <c r="D30" s="248" t="s">
        <v>356</v>
      </c>
      <c r="E30" s="249">
        <v>8</v>
      </c>
      <c r="F30" s="250"/>
      <c r="G30" s="251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181</v>
      </c>
      <c r="T30" s="229" t="s">
        <v>182</v>
      </c>
      <c r="U30" s="229">
        <v>7.6510000000000007</v>
      </c>
      <c r="V30" s="229">
        <f>ROUND(E30*U30,2)</f>
        <v>61.21</v>
      </c>
      <c r="W30" s="22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922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27"/>
      <c r="B31" s="228"/>
      <c r="C31" s="264" t="s">
        <v>1726</v>
      </c>
      <c r="D31" s="231"/>
      <c r="E31" s="232">
        <v>8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4" t="s">
        <v>1723</v>
      </c>
      <c r="D32" s="231"/>
      <c r="E32" s="232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55">
        <v>18</v>
      </c>
      <c r="B33" s="256" t="s">
        <v>1727</v>
      </c>
      <c r="C33" s="271" t="s">
        <v>1728</v>
      </c>
      <c r="D33" s="257" t="s">
        <v>214</v>
      </c>
      <c r="E33" s="258">
        <v>6</v>
      </c>
      <c r="F33" s="259"/>
      <c r="G33" s="260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292</v>
      </c>
      <c r="T33" s="229" t="s">
        <v>293</v>
      </c>
      <c r="U33" s="229">
        <v>0</v>
      </c>
      <c r="V33" s="229">
        <f>ROUND(E33*U33,2)</f>
        <v>0</v>
      </c>
      <c r="W33" s="22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922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5">
        <v>19</v>
      </c>
      <c r="B34" s="256" t="s">
        <v>1729</v>
      </c>
      <c r="C34" s="271" t="s">
        <v>1730</v>
      </c>
      <c r="D34" s="257" t="s">
        <v>214</v>
      </c>
      <c r="E34" s="258">
        <v>6</v>
      </c>
      <c r="F34" s="259"/>
      <c r="G34" s="260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292</v>
      </c>
      <c r="T34" s="229" t="s">
        <v>293</v>
      </c>
      <c r="U34" s="229">
        <v>0</v>
      </c>
      <c r="V34" s="229">
        <f>ROUND(E34*U34,2)</f>
        <v>0</v>
      </c>
      <c r="W34" s="22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922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1" x14ac:dyDescent="0.2">
      <c r="A35" s="255">
        <v>20</v>
      </c>
      <c r="B35" s="256" t="s">
        <v>1731</v>
      </c>
      <c r="C35" s="271" t="s">
        <v>1732</v>
      </c>
      <c r="D35" s="257" t="s">
        <v>356</v>
      </c>
      <c r="E35" s="258">
        <v>1</v>
      </c>
      <c r="F35" s="259"/>
      <c r="G35" s="260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181</v>
      </c>
      <c r="T35" s="229" t="s">
        <v>182</v>
      </c>
      <c r="U35" s="229">
        <v>0.57000000000000006</v>
      </c>
      <c r="V35" s="229">
        <f>ROUND(E35*U35,2)</f>
        <v>0.56999999999999995</v>
      </c>
      <c r="W35" s="22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922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1" x14ac:dyDescent="0.2">
      <c r="A36" s="255">
        <v>21</v>
      </c>
      <c r="B36" s="256" t="s">
        <v>1733</v>
      </c>
      <c r="C36" s="271" t="s">
        <v>1734</v>
      </c>
      <c r="D36" s="257" t="s">
        <v>356</v>
      </c>
      <c r="E36" s="258">
        <v>5</v>
      </c>
      <c r="F36" s="259"/>
      <c r="G36" s="260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181</v>
      </c>
      <c r="T36" s="229" t="s">
        <v>182</v>
      </c>
      <c r="U36" s="229">
        <v>0.96000000000000008</v>
      </c>
      <c r="V36" s="229">
        <f>ROUND(E36*U36,2)</f>
        <v>4.8</v>
      </c>
      <c r="W36" s="22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922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55">
        <v>22</v>
      </c>
      <c r="B37" s="256" t="s">
        <v>1735</v>
      </c>
      <c r="C37" s="271" t="s">
        <v>1736</v>
      </c>
      <c r="D37" s="257" t="s">
        <v>356</v>
      </c>
      <c r="E37" s="258">
        <v>2</v>
      </c>
      <c r="F37" s="259"/>
      <c r="G37" s="260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181</v>
      </c>
      <c r="T37" s="229" t="s">
        <v>182</v>
      </c>
      <c r="U37" s="229">
        <v>2.2710000000000004</v>
      </c>
      <c r="V37" s="229">
        <f>ROUND(E37*U37,2)</f>
        <v>4.54</v>
      </c>
      <c r="W37" s="22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922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1" x14ac:dyDescent="0.2">
      <c r="A38" s="255">
        <v>23</v>
      </c>
      <c r="B38" s="256" t="s">
        <v>1737</v>
      </c>
      <c r="C38" s="271" t="s">
        <v>1738</v>
      </c>
      <c r="D38" s="257" t="s">
        <v>356</v>
      </c>
      <c r="E38" s="258">
        <v>1</v>
      </c>
      <c r="F38" s="259"/>
      <c r="G38" s="260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181</v>
      </c>
      <c r="T38" s="229" t="s">
        <v>182</v>
      </c>
      <c r="U38" s="229">
        <v>3.891</v>
      </c>
      <c r="V38" s="229">
        <f>ROUND(E38*U38,2)</f>
        <v>3.89</v>
      </c>
      <c r="W38" s="22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922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55">
        <v>24</v>
      </c>
      <c r="B39" s="256" t="s">
        <v>1739</v>
      </c>
      <c r="C39" s="271" t="s">
        <v>1740</v>
      </c>
      <c r="D39" s="257" t="s">
        <v>356</v>
      </c>
      <c r="E39" s="258">
        <v>1</v>
      </c>
      <c r="F39" s="259"/>
      <c r="G39" s="260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292</v>
      </c>
      <c r="T39" s="229" t="s">
        <v>293</v>
      </c>
      <c r="U39" s="229">
        <v>0</v>
      </c>
      <c r="V39" s="229">
        <f>ROUND(E39*U39,2)</f>
        <v>0</v>
      </c>
      <c r="W39" s="22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922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46">
        <v>25</v>
      </c>
      <c r="B40" s="247" t="s">
        <v>1741</v>
      </c>
      <c r="C40" s="263" t="s">
        <v>1742</v>
      </c>
      <c r="D40" s="248" t="s">
        <v>356</v>
      </c>
      <c r="E40" s="249">
        <v>3</v>
      </c>
      <c r="F40" s="250"/>
      <c r="G40" s="251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181</v>
      </c>
      <c r="T40" s="229" t="s">
        <v>182</v>
      </c>
      <c r="U40" s="229">
        <v>0.52200000000000002</v>
      </c>
      <c r="V40" s="229">
        <f>ROUND(E40*U40,2)</f>
        <v>1.57</v>
      </c>
      <c r="W40" s="22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922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4" t="s">
        <v>63</v>
      </c>
      <c r="D41" s="231"/>
      <c r="E41" s="232">
        <v>3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3.75" outlineLevel="1" x14ac:dyDescent="0.2">
      <c r="A42" s="255">
        <v>26</v>
      </c>
      <c r="B42" s="256" t="s">
        <v>1743</v>
      </c>
      <c r="C42" s="271" t="s">
        <v>1744</v>
      </c>
      <c r="D42" s="257" t="s">
        <v>356</v>
      </c>
      <c r="E42" s="258">
        <v>3</v>
      </c>
      <c r="F42" s="259"/>
      <c r="G42" s="260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181</v>
      </c>
      <c r="T42" s="229" t="s">
        <v>182</v>
      </c>
      <c r="U42" s="229">
        <v>0.97200000000000009</v>
      </c>
      <c r="V42" s="229">
        <f>ROUND(E42*U42,2)</f>
        <v>2.92</v>
      </c>
      <c r="W42" s="22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922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1" x14ac:dyDescent="0.2">
      <c r="A43" s="246">
        <v>27</v>
      </c>
      <c r="B43" s="247" t="s">
        <v>1745</v>
      </c>
      <c r="C43" s="263" t="s">
        <v>1746</v>
      </c>
      <c r="D43" s="248" t="s">
        <v>356</v>
      </c>
      <c r="E43" s="249">
        <v>11</v>
      </c>
      <c r="F43" s="250"/>
      <c r="G43" s="251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181</v>
      </c>
      <c r="T43" s="229" t="s">
        <v>182</v>
      </c>
      <c r="U43" s="229">
        <v>6.6000000000000003E-2</v>
      </c>
      <c r="V43" s="229">
        <f>ROUND(E43*U43,2)</f>
        <v>0.73</v>
      </c>
      <c r="W43" s="22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922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4" t="s">
        <v>1747</v>
      </c>
      <c r="D44" s="231"/>
      <c r="E44" s="232">
        <v>11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33.75" outlineLevel="1" x14ac:dyDescent="0.2">
      <c r="A45" s="246">
        <v>28</v>
      </c>
      <c r="B45" s="247" t="s">
        <v>1748</v>
      </c>
      <c r="C45" s="263" t="s">
        <v>1749</v>
      </c>
      <c r="D45" s="248" t="s">
        <v>356</v>
      </c>
      <c r="E45" s="249">
        <v>16</v>
      </c>
      <c r="F45" s="250"/>
      <c r="G45" s="251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181</v>
      </c>
      <c r="T45" s="229" t="s">
        <v>182</v>
      </c>
      <c r="U45" s="229">
        <v>0.30300000000000005</v>
      </c>
      <c r="V45" s="229">
        <f>ROUND(E45*U45,2)</f>
        <v>4.8499999999999996</v>
      </c>
      <c r="W45" s="22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922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4" t="s">
        <v>1750</v>
      </c>
      <c r="D46" s="231"/>
      <c r="E46" s="232">
        <v>16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1" x14ac:dyDescent="0.2">
      <c r="A47" s="255">
        <v>29</v>
      </c>
      <c r="B47" s="256" t="s">
        <v>1751</v>
      </c>
      <c r="C47" s="271" t="s">
        <v>1752</v>
      </c>
      <c r="D47" s="257" t="s">
        <v>356</v>
      </c>
      <c r="E47" s="258">
        <v>2</v>
      </c>
      <c r="F47" s="259"/>
      <c r="G47" s="260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181</v>
      </c>
      <c r="T47" s="229" t="s">
        <v>182</v>
      </c>
      <c r="U47" s="229">
        <v>0.55500000000000005</v>
      </c>
      <c r="V47" s="229">
        <f>ROUND(E47*U47,2)</f>
        <v>1.1100000000000001</v>
      </c>
      <c r="W47" s="22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922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1" x14ac:dyDescent="0.2">
      <c r="A48" s="246">
        <v>30</v>
      </c>
      <c r="B48" s="247" t="s">
        <v>1753</v>
      </c>
      <c r="C48" s="263" t="s">
        <v>1754</v>
      </c>
      <c r="D48" s="248" t="s">
        <v>356</v>
      </c>
      <c r="E48" s="249">
        <v>2</v>
      </c>
      <c r="F48" s="250"/>
      <c r="G48" s="251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181</v>
      </c>
      <c r="T48" s="229" t="s">
        <v>182</v>
      </c>
      <c r="U48" s="229">
        <v>0.66600000000000004</v>
      </c>
      <c r="V48" s="229">
        <f>ROUND(E48*U48,2)</f>
        <v>1.33</v>
      </c>
      <c r="W48" s="22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922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4" t="s">
        <v>1755</v>
      </c>
      <c r="D49" s="231"/>
      <c r="E49" s="232">
        <v>1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4" t="s">
        <v>1756</v>
      </c>
      <c r="D50" s="231"/>
      <c r="E50" s="232">
        <v>1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3.75" outlineLevel="1" x14ac:dyDescent="0.2">
      <c r="A51" s="246">
        <v>31</v>
      </c>
      <c r="B51" s="247" t="s">
        <v>1757</v>
      </c>
      <c r="C51" s="263" t="s">
        <v>1758</v>
      </c>
      <c r="D51" s="248" t="s">
        <v>180</v>
      </c>
      <c r="E51" s="249">
        <v>800</v>
      </c>
      <c r="F51" s="250"/>
      <c r="G51" s="251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181</v>
      </c>
      <c r="T51" s="229" t="s">
        <v>182</v>
      </c>
      <c r="U51" s="229">
        <v>0.04</v>
      </c>
      <c r="V51" s="229">
        <f>ROUND(E51*U51,2)</f>
        <v>32</v>
      </c>
      <c r="W51" s="22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922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4" t="s">
        <v>1759</v>
      </c>
      <c r="D52" s="231"/>
      <c r="E52" s="232">
        <v>800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6">
        <v>32</v>
      </c>
      <c r="B53" s="247" t="s">
        <v>1760</v>
      </c>
      <c r="C53" s="263" t="s">
        <v>1761</v>
      </c>
      <c r="D53" s="248" t="s">
        <v>214</v>
      </c>
      <c r="E53" s="249">
        <v>31</v>
      </c>
      <c r="F53" s="250"/>
      <c r="G53" s="251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292</v>
      </c>
      <c r="T53" s="229" t="s">
        <v>277</v>
      </c>
      <c r="U53" s="229">
        <v>0</v>
      </c>
      <c r="V53" s="229">
        <f>ROUND(E53*U53,2)</f>
        <v>0</v>
      </c>
      <c r="W53" s="22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1762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4" t="s">
        <v>1763</v>
      </c>
      <c r="D54" s="231"/>
      <c r="E54" s="232">
        <v>31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185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5">
        <v>33</v>
      </c>
      <c r="B55" s="256" t="s">
        <v>1764</v>
      </c>
      <c r="C55" s="271" t="s">
        <v>1765</v>
      </c>
      <c r="D55" s="257" t="s">
        <v>180</v>
      </c>
      <c r="E55" s="258">
        <v>8450</v>
      </c>
      <c r="F55" s="259"/>
      <c r="G55" s="260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181</v>
      </c>
      <c r="T55" s="229" t="s">
        <v>182</v>
      </c>
      <c r="U55" s="229">
        <v>1.3000000000000001E-2</v>
      </c>
      <c r="V55" s="229">
        <f>ROUND(E55*U55,2)</f>
        <v>109.85</v>
      </c>
      <c r="W55" s="22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922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6">
        <v>34</v>
      </c>
      <c r="B56" s="247" t="s">
        <v>1766</v>
      </c>
      <c r="C56" s="263" t="s">
        <v>1767</v>
      </c>
      <c r="D56" s="248" t="s">
        <v>214</v>
      </c>
      <c r="E56" s="249">
        <v>100</v>
      </c>
      <c r="F56" s="250"/>
      <c r="G56" s="251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292</v>
      </c>
      <c r="T56" s="229" t="s">
        <v>293</v>
      </c>
      <c r="U56" s="229">
        <v>0</v>
      </c>
      <c r="V56" s="229">
        <f>ROUND(E56*U56,2)</f>
        <v>0</v>
      </c>
      <c r="W56" s="22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922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27"/>
      <c r="B57" s="228"/>
      <c r="C57" s="264" t="s">
        <v>1768</v>
      </c>
      <c r="D57" s="231"/>
      <c r="E57" s="232">
        <v>100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4" t="s">
        <v>1769</v>
      </c>
      <c r="D58" s="231"/>
      <c r="E58" s="232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4" t="s">
        <v>1770</v>
      </c>
      <c r="D59" s="231"/>
      <c r="E59" s="232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55">
        <v>35</v>
      </c>
      <c r="B60" s="256" t="s">
        <v>1771</v>
      </c>
      <c r="C60" s="271" t="s">
        <v>1772</v>
      </c>
      <c r="D60" s="257" t="s">
        <v>180</v>
      </c>
      <c r="E60" s="258">
        <v>4150</v>
      </c>
      <c r="F60" s="259"/>
      <c r="G60" s="260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292</v>
      </c>
      <c r="T60" s="229" t="s">
        <v>293</v>
      </c>
      <c r="U60" s="229">
        <v>0</v>
      </c>
      <c r="V60" s="229">
        <f>ROUND(E60*U60,2)</f>
        <v>0</v>
      </c>
      <c r="W60" s="22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922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6">
        <v>36</v>
      </c>
      <c r="B61" s="247" t="s">
        <v>1773</v>
      </c>
      <c r="C61" s="263" t="s">
        <v>1774</v>
      </c>
      <c r="D61" s="248" t="s">
        <v>356</v>
      </c>
      <c r="E61" s="249">
        <v>2</v>
      </c>
      <c r="F61" s="250"/>
      <c r="G61" s="251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292</v>
      </c>
      <c r="T61" s="229" t="s">
        <v>293</v>
      </c>
      <c r="U61" s="229">
        <v>0</v>
      </c>
      <c r="V61" s="229">
        <f>ROUND(E61*U61,2)</f>
        <v>0</v>
      </c>
      <c r="W61" s="22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922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4" t="s">
        <v>1775</v>
      </c>
      <c r="D62" s="231"/>
      <c r="E62" s="232">
        <v>2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5">
        <v>37</v>
      </c>
      <c r="B63" s="256" t="s">
        <v>1776</v>
      </c>
      <c r="C63" s="271" t="s">
        <v>1777</v>
      </c>
      <c r="D63" s="257" t="s">
        <v>180</v>
      </c>
      <c r="E63" s="258">
        <v>8450</v>
      </c>
      <c r="F63" s="259"/>
      <c r="G63" s="260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181</v>
      </c>
      <c r="T63" s="229" t="s">
        <v>182</v>
      </c>
      <c r="U63" s="229">
        <v>3.5000000000000001E-3</v>
      </c>
      <c r="V63" s="229">
        <f>ROUND(E63*U63,2)</f>
        <v>29.58</v>
      </c>
      <c r="W63" s="22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922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5">
        <v>38</v>
      </c>
      <c r="B64" s="256" t="s">
        <v>1778</v>
      </c>
      <c r="C64" s="271" t="s">
        <v>1779</v>
      </c>
      <c r="D64" s="257" t="s">
        <v>356</v>
      </c>
      <c r="E64" s="258">
        <v>26</v>
      </c>
      <c r="F64" s="259"/>
      <c r="G64" s="260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292</v>
      </c>
      <c r="T64" s="229" t="s">
        <v>293</v>
      </c>
      <c r="U64" s="229">
        <v>0</v>
      </c>
      <c r="V64" s="229">
        <f>ROUND(E64*U64,2)</f>
        <v>0</v>
      </c>
      <c r="W64" s="22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922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40" t="s">
        <v>176</v>
      </c>
      <c r="B65" s="241" t="s">
        <v>99</v>
      </c>
      <c r="C65" s="262" t="s">
        <v>100</v>
      </c>
      <c r="D65" s="242"/>
      <c r="E65" s="243"/>
      <c r="F65" s="244"/>
      <c r="G65" s="245">
        <f>SUMIF(AG66:AG84,"&lt;&gt;NOR",G66:G84)</f>
        <v>0</v>
      </c>
      <c r="H65" s="239"/>
      <c r="I65" s="239">
        <f>SUM(I66:I84)</f>
        <v>0</v>
      </c>
      <c r="J65" s="239"/>
      <c r="K65" s="239">
        <f>SUM(K66:K84)</f>
        <v>0</v>
      </c>
      <c r="L65" s="239"/>
      <c r="M65" s="239">
        <f>SUM(M66:M84)</f>
        <v>0</v>
      </c>
      <c r="N65" s="239"/>
      <c r="O65" s="239">
        <f>SUM(O66:O84)</f>
        <v>0</v>
      </c>
      <c r="P65" s="239"/>
      <c r="Q65" s="239">
        <f>SUM(Q66:Q84)</f>
        <v>161.76</v>
      </c>
      <c r="R65" s="239"/>
      <c r="S65" s="239"/>
      <c r="T65" s="239"/>
      <c r="U65" s="239"/>
      <c r="V65" s="239">
        <f>SUM(V66:V84)</f>
        <v>77.810000000000016</v>
      </c>
      <c r="W65" s="239"/>
      <c r="AG65" t="s">
        <v>177</v>
      </c>
    </row>
    <row r="66" spans="1:60" outlineLevel="1" x14ac:dyDescent="0.2">
      <c r="A66" s="246">
        <v>39</v>
      </c>
      <c r="B66" s="247" t="s">
        <v>1780</v>
      </c>
      <c r="C66" s="263" t="s">
        <v>1781</v>
      </c>
      <c r="D66" s="248" t="s">
        <v>180</v>
      </c>
      <c r="E66" s="249">
        <v>30.66</v>
      </c>
      <c r="F66" s="250"/>
      <c r="G66" s="251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292</v>
      </c>
      <c r="T66" s="229" t="s">
        <v>293</v>
      </c>
      <c r="U66" s="229">
        <v>0</v>
      </c>
      <c r="V66" s="229">
        <f>ROUND(E66*U66,2)</f>
        <v>0</v>
      </c>
      <c r="W66" s="22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922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4" t="s">
        <v>1782</v>
      </c>
      <c r="D67" s="231"/>
      <c r="E67" s="232">
        <v>30.66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55">
        <v>40</v>
      </c>
      <c r="B68" s="256" t="s">
        <v>1783</v>
      </c>
      <c r="C68" s="271" t="s">
        <v>1784</v>
      </c>
      <c r="D68" s="257" t="s">
        <v>180</v>
      </c>
      <c r="E68" s="258">
        <v>674</v>
      </c>
      <c r="F68" s="259"/>
      <c r="G68" s="260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0.24000000000000002</v>
      </c>
      <c r="Q68" s="229">
        <f>ROUND(E68*P68,2)</f>
        <v>161.76</v>
      </c>
      <c r="R68" s="229"/>
      <c r="S68" s="229" t="s">
        <v>1785</v>
      </c>
      <c r="T68" s="229" t="s">
        <v>1785</v>
      </c>
      <c r="U68" s="229">
        <v>4.8000000000000001E-2</v>
      </c>
      <c r="V68" s="229">
        <f>ROUND(E68*U68,2)</f>
        <v>32.35</v>
      </c>
      <c r="W68" s="22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922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6">
        <v>41</v>
      </c>
      <c r="B69" s="247" t="s">
        <v>1786</v>
      </c>
      <c r="C69" s="263" t="s">
        <v>1787</v>
      </c>
      <c r="D69" s="248" t="s">
        <v>214</v>
      </c>
      <c r="E69" s="249">
        <v>29</v>
      </c>
      <c r="F69" s="250"/>
      <c r="G69" s="251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181</v>
      </c>
      <c r="T69" s="229" t="s">
        <v>182</v>
      </c>
      <c r="U69" s="229">
        <v>0.35300000000000004</v>
      </c>
      <c r="V69" s="229">
        <f>ROUND(E69*U69,2)</f>
        <v>10.24</v>
      </c>
      <c r="W69" s="22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922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4" t="s">
        <v>1788</v>
      </c>
      <c r="D70" s="231"/>
      <c r="E70" s="232">
        <v>12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64" t="s">
        <v>1789</v>
      </c>
      <c r="D71" s="231"/>
      <c r="E71" s="232">
        <v>17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6">
        <v>42</v>
      </c>
      <c r="B72" s="247" t="s">
        <v>243</v>
      </c>
      <c r="C72" s="263" t="s">
        <v>244</v>
      </c>
      <c r="D72" s="248" t="s">
        <v>214</v>
      </c>
      <c r="E72" s="249">
        <v>184.94500000000002</v>
      </c>
      <c r="F72" s="250"/>
      <c r="G72" s="251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29"/>
      <c r="S72" s="229" t="s">
        <v>181</v>
      </c>
      <c r="T72" s="229" t="s">
        <v>182</v>
      </c>
      <c r="U72" s="229">
        <v>7.400000000000001E-2</v>
      </c>
      <c r="V72" s="229">
        <f>ROUND(E72*U72,2)</f>
        <v>13.69</v>
      </c>
      <c r="W72" s="22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922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5" t="s">
        <v>245</v>
      </c>
      <c r="D73" s="252"/>
      <c r="E73" s="252"/>
      <c r="F73" s="252"/>
      <c r="G73" s="252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219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64" t="s">
        <v>1790</v>
      </c>
      <c r="D74" s="231"/>
      <c r="E74" s="232">
        <v>148.28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7"/>
      <c r="B75" s="228"/>
      <c r="C75" s="264" t="s">
        <v>1791</v>
      </c>
      <c r="D75" s="231"/>
      <c r="E75" s="232">
        <v>7.665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64" t="s">
        <v>1792</v>
      </c>
      <c r="D76" s="231"/>
      <c r="E76" s="232">
        <v>29</v>
      </c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6">
        <v>43</v>
      </c>
      <c r="B77" s="247" t="s">
        <v>1793</v>
      </c>
      <c r="C77" s="263" t="s">
        <v>1794</v>
      </c>
      <c r="D77" s="248" t="s">
        <v>214</v>
      </c>
      <c r="E77" s="249">
        <v>177.28</v>
      </c>
      <c r="F77" s="250"/>
      <c r="G77" s="251">
        <f>ROUND(E77*F77,2)</f>
        <v>0</v>
      </c>
      <c r="H77" s="230"/>
      <c r="I77" s="229">
        <f>ROUND(E77*H77,2)</f>
        <v>0</v>
      </c>
      <c r="J77" s="230"/>
      <c r="K77" s="229">
        <f>ROUND(E77*J77,2)</f>
        <v>0</v>
      </c>
      <c r="L77" s="229">
        <v>21</v>
      </c>
      <c r="M77" s="229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181</v>
      </c>
      <c r="T77" s="229" t="s">
        <v>182</v>
      </c>
      <c r="U77" s="229">
        <v>1.1000000000000001E-2</v>
      </c>
      <c r="V77" s="229">
        <f>ROUND(E77*U77,2)</f>
        <v>1.95</v>
      </c>
      <c r="W77" s="22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922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/>
      <c r="B78" s="228"/>
      <c r="C78" s="265" t="s">
        <v>245</v>
      </c>
      <c r="D78" s="252"/>
      <c r="E78" s="252"/>
      <c r="F78" s="252"/>
      <c r="G78" s="252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219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/>
      <c r="B79" s="228"/>
      <c r="C79" s="264" t="s">
        <v>1795</v>
      </c>
      <c r="D79" s="231"/>
      <c r="E79" s="232">
        <v>177.28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6">
        <v>44</v>
      </c>
      <c r="B80" s="247" t="s">
        <v>1796</v>
      </c>
      <c r="C80" s="263" t="s">
        <v>1797</v>
      </c>
      <c r="D80" s="248" t="s">
        <v>214</v>
      </c>
      <c r="E80" s="249">
        <v>174.28</v>
      </c>
      <c r="F80" s="250"/>
      <c r="G80" s="251">
        <f>ROUND(E80*F80,2)</f>
        <v>0</v>
      </c>
      <c r="H80" s="230"/>
      <c r="I80" s="229">
        <f>ROUND(E80*H80,2)</f>
        <v>0</v>
      </c>
      <c r="J80" s="230"/>
      <c r="K80" s="229">
        <f>ROUND(E80*J80,2)</f>
        <v>0</v>
      </c>
      <c r="L80" s="229">
        <v>21</v>
      </c>
      <c r="M80" s="229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29"/>
      <c r="S80" s="229" t="s">
        <v>1798</v>
      </c>
      <c r="T80" s="229" t="s">
        <v>293</v>
      </c>
      <c r="U80" s="229">
        <v>4.2000000000000003E-2</v>
      </c>
      <c r="V80" s="229">
        <f>ROUND(E80*U80,2)</f>
        <v>7.32</v>
      </c>
      <c r="W80" s="22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922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64" t="s">
        <v>1799</v>
      </c>
      <c r="D81" s="231"/>
      <c r="E81" s="232">
        <v>174.28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185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3.75" outlineLevel="1" x14ac:dyDescent="0.2">
      <c r="A82" s="246">
        <v>45</v>
      </c>
      <c r="B82" s="247" t="s">
        <v>1800</v>
      </c>
      <c r="C82" s="263" t="s">
        <v>1801</v>
      </c>
      <c r="D82" s="248" t="s">
        <v>214</v>
      </c>
      <c r="E82" s="249">
        <v>10.665000000000001</v>
      </c>
      <c r="F82" s="250"/>
      <c r="G82" s="251">
        <f>ROUND(E82*F82,2)</f>
        <v>0</v>
      </c>
      <c r="H82" s="230"/>
      <c r="I82" s="229">
        <f>ROUND(E82*H82,2)</f>
        <v>0</v>
      </c>
      <c r="J82" s="230"/>
      <c r="K82" s="229">
        <f>ROUND(E82*J82,2)</f>
        <v>0</v>
      </c>
      <c r="L82" s="229">
        <v>21</v>
      </c>
      <c r="M82" s="229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29"/>
      <c r="S82" s="229" t="s">
        <v>181</v>
      </c>
      <c r="T82" s="229" t="s">
        <v>182</v>
      </c>
      <c r="U82" s="229">
        <v>1.1500000000000001</v>
      </c>
      <c r="V82" s="229">
        <f>ROUND(E82*U82,2)</f>
        <v>12.26</v>
      </c>
      <c r="W82" s="22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922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64" t="s">
        <v>63</v>
      </c>
      <c r="D83" s="231"/>
      <c r="E83" s="232">
        <v>3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7"/>
      <c r="B84" s="228"/>
      <c r="C84" s="264" t="s">
        <v>1802</v>
      </c>
      <c r="D84" s="231"/>
      <c r="E84" s="232">
        <v>7.6700000000000008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40" t="s">
        <v>176</v>
      </c>
      <c r="B85" s="241" t="s">
        <v>101</v>
      </c>
      <c r="C85" s="262" t="s">
        <v>102</v>
      </c>
      <c r="D85" s="242"/>
      <c r="E85" s="243"/>
      <c r="F85" s="244"/>
      <c r="G85" s="245">
        <f>SUMIF(AG86:AG115,"&lt;&gt;NOR",G86:G115)</f>
        <v>0</v>
      </c>
      <c r="H85" s="239"/>
      <c r="I85" s="239">
        <f>SUM(I86:I115)</f>
        <v>0</v>
      </c>
      <c r="J85" s="239"/>
      <c r="K85" s="239">
        <f>SUM(K86:K115)</f>
        <v>0</v>
      </c>
      <c r="L85" s="239"/>
      <c r="M85" s="239">
        <f>SUM(M86:M115)</f>
        <v>0</v>
      </c>
      <c r="N85" s="239"/>
      <c r="O85" s="239">
        <f>SUM(O86:O115)</f>
        <v>4</v>
      </c>
      <c r="P85" s="239"/>
      <c r="Q85" s="239">
        <f>SUM(Q86:Q115)</f>
        <v>0</v>
      </c>
      <c r="R85" s="239"/>
      <c r="S85" s="239"/>
      <c r="T85" s="239"/>
      <c r="U85" s="239"/>
      <c r="V85" s="239">
        <f>SUM(V86:V115)</f>
        <v>356.18000000000006</v>
      </c>
      <c r="W85" s="239"/>
      <c r="AG85" t="s">
        <v>177</v>
      </c>
    </row>
    <row r="86" spans="1:60" ht="22.5" outlineLevel="1" x14ac:dyDescent="0.2">
      <c r="A86" s="255">
        <v>46</v>
      </c>
      <c r="B86" s="256" t="s">
        <v>1803</v>
      </c>
      <c r="C86" s="271" t="s">
        <v>1804</v>
      </c>
      <c r="D86" s="257" t="s">
        <v>356</v>
      </c>
      <c r="E86" s="258">
        <v>66</v>
      </c>
      <c r="F86" s="259"/>
      <c r="G86" s="260">
        <f>ROUND(E86*F86,2)</f>
        <v>0</v>
      </c>
      <c r="H86" s="230"/>
      <c r="I86" s="229">
        <f>ROUND(E86*H86,2)</f>
        <v>0</v>
      </c>
      <c r="J86" s="230"/>
      <c r="K86" s="229">
        <f>ROUND(E86*J86,2)</f>
        <v>0</v>
      </c>
      <c r="L86" s="229">
        <v>21</v>
      </c>
      <c r="M86" s="229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29"/>
      <c r="S86" s="229" t="s">
        <v>181</v>
      </c>
      <c r="T86" s="229" t="s">
        <v>182</v>
      </c>
      <c r="U86" s="229">
        <v>1.548</v>
      </c>
      <c r="V86" s="229">
        <f>ROUND(E86*U86,2)</f>
        <v>102.17</v>
      </c>
      <c r="W86" s="22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922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55">
        <v>47</v>
      </c>
      <c r="B87" s="256" t="s">
        <v>1805</v>
      </c>
      <c r="C87" s="271" t="s">
        <v>1806</v>
      </c>
      <c r="D87" s="257" t="s">
        <v>356</v>
      </c>
      <c r="E87" s="258">
        <v>66</v>
      </c>
      <c r="F87" s="259"/>
      <c r="G87" s="260">
        <f>ROUND(E87*F87,2)</f>
        <v>0</v>
      </c>
      <c r="H87" s="230"/>
      <c r="I87" s="229">
        <f>ROUND(E87*H87,2)</f>
        <v>0</v>
      </c>
      <c r="J87" s="230"/>
      <c r="K87" s="229">
        <f>ROUND(E87*J87,2)</f>
        <v>0</v>
      </c>
      <c r="L87" s="229">
        <v>21</v>
      </c>
      <c r="M87" s="229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181</v>
      </c>
      <c r="T87" s="229" t="s">
        <v>182</v>
      </c>
      <c r="U87" s="229">
        <v>1.6820000000000002</v>
      </c>
      <c r="V87" s="229">
        <f>ROUND(E87*U87,2)</f>
        <v>111.01</v>
      </c>
      <c r="W87" s="22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922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55">
        <v>48</v>
      </c>
      <c r="B88" s="256" t="s">
        <v>1807</v>
      </c>
      <c r="C88" s="271" t="s">
        <v>1808</v>
      </c>
      <c r="D88" s="257" t="s">
        <v>356</v>
      </c>
      <c r="E88" s="258">
        <v>66</v>
      </c>
      <c r="F88" s="259"/>
      <c r="G88" s="260">
        <f>ROUND(E88*F88,2)</f>
        <v>0</v>
      </c>
      <c r="H88" s="230"/>
      <c r="I88" s="229">
        <f>ROUND(E88*H88,2)</f>
        <v>0</v>
      </c>
      <c r="J88" s="230"/>
      <c r="K88" s="229">
        <f>ROUND(E88*J88,2)</f>
        <v>0</v>
      </c>
      <c r="L88" s="229">
        <v>21</v>
      </c>
      <c r="M88" s="229">
        <f>G88*(1+L88/100)</f>
        <v>0</v>
      </c>
      <c r="N88" s="229">
        <v>5.6000000000000006E-4</v>
      </c>
      <c r="O88" s="229">
        <f>ROUND(E88*N88,2)</f>
        <v>0.04</v>
      </c>
      <c r="P88" s="229">
        <v>0</v>
      </c>
      <c r="Q88" s="229">
        <f>ROUND(E88*P88,2)</f>
        <v>0</v>
      </c>
      <c r="R88" s="229"/>
      <c r="S88" s="229" t="s">
        <v>181</v>
      </c>
      <c r="T88" s="229" t="s">
        <v>182</v>
      </c>
      <c r="U88" s="229">
        <v>0.87400000000000011</v>
      </c>
      <c r="V88" s="229">
        <f>ROUND(E88*U88,2)</f>
        <v>57.68</v>
      </c>
      <c r="W88" s="229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922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55">
        <v>49</v>
      </c>
      <c r="B89" s="256" t="s">
        <v>1809</v>
      </c>
      <c r="C89" s="271" t="s">
        <v>1810</v>
      </c>
      <c r="D89" s="257" t="s">
        <v>356</v>
      </c>
      <c r="E89" s="258">
        <v>66</v>
      </c>
      <c r="F89" s="259"/>
      <c r="G89" s="260">
        <f>ROUND(E89*F89,2)</f>
        <v>0</v>
      </c>
      <c r="H89" s="230"/>
      <c r="I89" s="229">
        <f>ROUND(E89*H89,2)</f>
        <v>0</v>
      </c>
      <c r="J89" s="230"/>
      <c r="K89" s="229">
        <f>ROUND(E89*J89,2)</f>
        <v>0</v>
      </c>
      <c r="L89" s="229">
        <v>21</v>
      </c>
      <c r="M89" s="229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29"/>
      <c r="S89" s="229" t="s">
        <v>181</v>
      </c>
      <c r="T89" s="229" t="s">
        <v>182</v>
      </c>
      <c r="U89" s="229">
        <v>3.2000000000000001E-2</v>
      </c>
      <c r="V89" s="229">
        <f>ROUND(E89*U89,2)</f>
        <v>2.11</v>
      </c>
      <c r="W89" s="22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922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55">
        <v>50</v>
      </c>
      <c r="B90" s="256" t="s">
        <v>1811</v>
      </c>
      <c r="C90" s="271" t="s">
        <v>1812</v>
      </c>
      <c r="D90" s="257" t="s">
        <v>180</v>
      </c>
      <c r="E90" s="258">
        <v>66</v>
      </c>
      <c r="F90" s="259"/>
      <c r="G90" s="260">
        <f>ROUND(E90*F90,2)</f>
        <v>0</v>
      </c>
      <c r="H90" s="230"/>
      <c r="I90" s="229">
        <f>ROUND(E90*H90,2)</f>
        <v>0</v>
      </c>
      <c r="J90" s="230"/>
      <c r="K90" s="229">
        <f>ROUND(E90*J90,2)</f>
        <v>0</v>
      </c>
      <c r="L90" s="229">
        <v>21</v>
      </c>
      <c r="M90" s="229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29"/>
      <c r="S90" s="229" t="s">
        <v>181</v>
      </c>
      <c r="T90" s="229" t="s">
        <v>182</v>
      </c>
      <c r="U90" s="229">
        <v>0.16</v>
      </c>
      <c r="V90" s="229">
        <f>ROUND(E90*U90,2)</f>
        <v>10.56</v>
      </c>
      <c r="W90" s="22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922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6">
        <v>51</v>
      </c>
      <c r="B91" s="247" t="s">
        <v>1813</v>
      </c>
      <c r="C91" s="263" t="s">
        <v>1814</v>
      </c>
      <c r="D91" s="248" t="s">
        <v>214</v>
      </c>
      <c r="E91" s="249">
        <v>5.28</v>
      </c>
      <c r="F91" s="250"/>
      <c r="G91" s="251">
        <f>ROUND(E91*F91,2)</f>
        <v>0</v>
      </c>
      <c r="H91" s="230"/>
      <c r="I91" s="229">
        <f>ROUND(E91*H91,2)</f>
        <v>0</v>
      </c>
      <c r="J91" s="230"/>
      <c r="K91" s="229">
        <f>ROUND(E91*J91,2)</f>
        <v>0</v>
      </c>
      <c r="L91" s="229">
        <v>21</v>
      </c>
      <c r="M91" s="229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29"/>
      <c r="S91" s="229" t="s">
        <v>181</v>
      </c>
      <c r="T91" s="229" t="s">
        <v>182</v>
      </c>
      <c r="U91" s="229">
        <v>0.26</v>
      </c>
      <c r="V91" s="229">
        <f>ROUND(E91*U91,2)</f>
        <v>1.37</v>
      </c>
      <c r="W91" s="22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922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64" t="s">
        <v>1815</v>
      </c>
      <c r="D92" s="231"/>
      <c r="E92" s="232">
        <v>5.28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185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6">
        <v>52</v>
      </c>
      <c r="B93" s="247" t="s">
        <v>1816</v>
      </c>
      <c r="C93" s="263" t="s">
        <v>1817</v>
      </c>
      <c r="D93" s="248" t="s">
        <v>180</v>
      </c>
      <c r="E93" s="249">
        <v>99</v>
      </c>
      <c r="F93" s="250"/>
      <c r="G93" s="251">
        <f>ROUND(E93*F93,2)</f>
        <v>0</v>
      </c>
      <c r="H93" s="230"/>
      <c r="I93" s="229">
        <f>ROUND(E93*H93,2)</f>
        <v>0</v>
      </c>
      <c r="J93" s="230"/>
      <c r="K93" s="229">
        <f>ROUND(E93*J93,2)</f>
        <v>0</v>
      </c>
      <c r="L93" s="229">
        <v>21</v>
      </c>
      <c r="M93" s="229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29"/>
      <c r="S93" s="229" t="s">
        <v>181</v>
      </c>
      <c r="T93" s="229" t="s">
        <v>182</v>
      </c>
      <c r="U93" s="229">
        <v>0.13</v>
      </c>
      <c r="V93" s="229">
        <f>ROUND(E93*U93,2)</f>
        <v>12.87</v>
      </c>
      <c r="W93" s="22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922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27"/>
      <c r="B94" s="228"/>
      <c r="C94" s="264" t="s">
        <v>1818</v>
      </c>
      <c r="D94" s="231"/>
      <c r="E94" s="232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27"/>
      <c r="B95" s="228"/>
      <c r="C95" s="264" t="s">
        <v>1819</v>
      </c>
      <c r="D95" s="231"/>
      <c r="E95" s="232">
        <v>99</v>
      </c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6">
        <v>53</v>
      </c>
      <c r="B96" s="247" t="s">
        <v>1820</v>
      </c>
      <c r="C96" s="263" t="s">
        <v>1821</v>
      </c>
      <c r="D96" s="248" t="s">
        <v>356</v>
      </c>
      <c r="E96" s="249">
        <v>990</v>
      </c>
      <c r="F96" s="250"/>
      <c r="G96" s="251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181</v>
      </c>
      <c r="T96" s="229" t="s">
        <v>182</v>
      </c>
      <c r="U96" s="229">
        <v>5.9000000000000004E-2</v>
      </c>
      <c r="V96" s="229">
        <f>ROUND(E96*U96,2)</f>
        <v>58.41</v>
      </c>
      <c r="W96" s="22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922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/>
      <c r="B97" s="228"/>
      <c r="C97" s="264" t="s">
        <v>1822</v>
      </c>
      <c r="D97" s="231"/>
      <c r="E97" s="232">
        <v>990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6">
        <v>54</v>
      </c>
      <c r="B98" s="247" t="s">
        <v>1823</v>
      </c>
      <c r="C98" s="263" t="s">
        <v>1824</v>
      </c>
      <c r="D98" s="248" t="s">
        <v>1825</v>
      </c>
      <c r="E98" s="249">
        <v>33</v>
      </c>
      <c r="F98" s="250"/>
      <c r="G98" s="251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29"/>
      <c r="S98" s="229" t="s">
        <v>292</v>
      </c>
      <c r="T98" s="229" t="s">
        <v>277</v>
      </c>
      <c r="U98" s="229">
        <v>0</v>
      </c>
      <c r="V98" s="229">
        <f>ROUND(E98*U98,2)</f>
        <v>0</v>
      </c>
      <c r="W98" s="22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1625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27"/>
      <c r="B99" s="228"/>
      <c r="C99" s="264" t="s">
        <v>1826</v>
      </c>
      <c r="D99" s="231"/>
      <c r="E99" s="232">
        <v>33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55">
        <v>55</v>
      </c>
      <c r="B100" s="256" t="s">
        <v>1827</v>
      </c>
      <c r="C100" s="271" t="s">
        <v>1828</v>
      </c>
      <c r="D100" s="257" t="s">
        <v>356</v>
      </c>
      <c r="E100" s="258">
        <v>66</v>
      </c>
      <c r="F100" s="259"/>
      <c r="G100" s="260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292</v>
      </c>
      <c r="T100" s="229" t="s">
        <v>277</v>
      </c>
      <c r="U100" s="229">
        <v>0</v>
      </c>
      <c r="V100" s="229">
        <f>ROUND(E100*U100,2)</f>
        <v>0</v>
      </c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922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55">
        <v>56</v>
      </c>
      <c r="B101" s="256" t="s">
        <v>1829</v>
      </c>
      <c r="C101" s="271" t="s">
        <v>1830</v>
      </c>
      <c r="D101" s="257" t="s">
        <v>356</v>
      </c>
      <c r="E101" s="258">
        <v>27</v>
      </c>
      <c r="F101" s="259"/>
      <c r="G101" s="260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29"/>
      <c r="S101" s="229" t="s">
        <v>292</v>
      </c>
      <c r="T101" s="229" t="s">
        <v>277</v>
      </c>
      <c r="U101" s="229">
        <v>0</v>
      </c>
      <c r="V101" s="229">
        <f>ROUND(E101*U101,2)</f>
        <v>0</v>
      </c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1625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5">
        <v>57</v>
      </c>
      <c r="B102" s="256" t="s">
        <v>1831</v>
      </c>
      <c r="C102" s="271" t="s">
        <v>1832</v>
      </c>
      <c r="D102" s="257" t="s">
        <v>356</v>
      </c>
      <c r="E102" s="258">
        <v>19</v>
      </c>
      <c r="F102" s="259"/>
      <c r="G102" s="260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29"/>
      <c r="S102" s="229" t="s">
        <v>292</v>
      </c>
      <c r="T102" s="229" t="s">
        <v>277</v>
      </c>
      <c r="U102" s="229">
        <v>0</v>
      </c>
      <c r="V102" s="229">
        <f>ROUND(E102*U102,2)</f>
        <v>0</v>
      </c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1625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55">
        <v>58</v>
      </c>
      <c r="B103" s="256" t="s">
        <v>1833</v>
      </c>
      <c r="C103" s="271" t="s">
        <v>1834</v>
      </c>
      <c r="D103" s="257" t="s">
        <v>356</v>
      </c>
      <c r="E103" s="258">
        <v>5</v>
      </c>
      <c r="F103" s="259"/>
      <c r="G103" s="260">
        <f>ROUND(E103*F103,2)</f>
        <v>0</v>
      </c>
      <c r="H103" s="230"/>
      <c r="I103" s="229">
        <f>ROUND(E103*H103,2)</f>
        <v>0</v>
      </c>
      <c r="J103" s="230"/>
      <c r="K103" s="229">
        <f>ROUND(E103*J103,2)</f>
        <v>0</v>
      </c>
      <c r="L103" s="229">
        <v>21</v>
      </c>
      <c r="M103" s="229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29"/>
      <c r="S103" s="229" t="s">
        <v>292</v>
      </c>
      <c r="T103" s="229" t="s">
        <v>277</v>
      </c>
      <c r="U103" s="229">
        <v>0</v>
      </c>
      <c r="V103" s="229">
        <f>ROUND(E103*U103,2)</f>
        <v>0</v>
      </c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1625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5">
        <v>59</v>
      </c>
      <c r="B104" s="256" t="s">
        <v>1835</v>
      </c>
      <c r="C104" s="271" t="s">
        <v>1836</v>
      </c>
      <c r="D104" s="257" t="s">
        <v>356</v>
      </c>
      <c r="E104" s="258">
        <v>2</v>
      </c>
      <c r="F104" s="259"/>
      <c r="G104" s="260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29"/>
      <c r="S104" s="229" t="s">
        <v>292</v>
      </c>
      <c r="T104" s="229" t="s">
        <v>277</v>
      </c>
      <c r="U104" s="229">
        <v>0</v>
      </c>
      <c r="V104" s="229">
        <f>ROUND(E104*U104,2)</f>
        <v>0</v>
      </c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1625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5">
        <v>60</v>
      </c>
      <c r="B105" s="256" t="s">
        <v>1837</v>
      </c>
      <c r="C105" s="271" t="s">
        <v>1838</v>
      </c>
      <c r="D105" s="257" t="s">
        <v>356</v>
      </c>
      <c r="E105" s="258">
        <v>2</v>
      </c>
      <c r="F105" s="259"/>
      <c r="G105" s="260">
        <f>ROUND(E105*F105,2)</f>
        <v>0</v>
      </c>
      <c r="H105" s="230"/>
      <c r="I105" s="229">
        <f>ROUND(E105*H105,2)</f>
        <v>0</v>
      </c>
      <c r="J105" s="230"/>
      <c r="K105" s="229">
        <f>ROUND(E105*J105,2)</f>
        <v>0</v>
      </c>
      <c r="L105" s="229">
        <v>21</v>
      </c>
      <c r="M105" s="229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29"/>
      <c r="S105" s="229" t="s">
        <v>292</v>
      </c>
      <c r="T105" s="229" t="s">
        <v>277</v>
      </c>
      <c r="U105" s="229">
        <v>0</v>
      </c>
      <c r="V105" s="229">
        <f>ROUND(E105*U105,2)</f>
        <v>0</v>
      </c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1625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55">
        <v>61</v>
      </c>
      <c r="B106" s="256" t="s">
        <v>1839</v>
      </c>
      <c r="C106" s="271" t="s">
        <v>1840</v>
      </c>
      <c r="D106" s="257" t="s">
        <v>356</v>
      </c>
      <c r="E106" s="258">
        <v>2</v>
      </c>
      <c r="F106" s="259"/>
      <c r="G106" s="260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29"/>
      <c r="S106" s="229" t="s">
        <v>292</v>
      </c>
      <c r="T106" s="229" t="s">
        <v>277</v>
      </c>
      <c r="U106" s="229">
        <v>0</v>
      </c>
      <c r="V106" s="229">
        <f>ROUND(E106*U106,2)</f>
        <v>0</v>
      </c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1625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55">
        <v>62</v>
      </c>
      <c r="B107" s="256" t="s">
        <v>1841</v>
      </c>
      <c r="C107" s="271" t="s">
        <v>1842</v>
      </c>
      <c r="D107" s="257" t="s">
        <v>356</v>
      </c>
      <c r="E107" s="258">
        <v>5</v>
      </c>
      <c r="F107" s="259"/>
      <c r="G107" s="260">
        <f>ROUND(E107*F107,2)</f>
        <v>0</v>
      </c>
      <c r="H107" s="230"/>
      <c r="I107" s="229">
        <f>ROUND(E107*H107,2)</f>
        <v>0</v>
      </c>
      <c r="J107" s="230"/>
      <c r="K107" s="229">
        <f>ROUND(E107*J107,2)</f>
        <v>0</v>
      </c>
      <c r="L107" s="229">
        <v>21</v>
      </c>
      <c r="M107" s="229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29"/>
      <c r="S107" s="229" t="s">
        <v>292</v>
      </c>
      <c r="T107" s="229" t="s">
        <v>277</v>
      </c>
      <c r="U107" s="229">
        <v>0</v>
      </c>
      <c r="V107" s="229">
        <f>ROUND(E107*U107,2)</f>
        <v>0</v>
      </c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1625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55">
        <v>63</v>
      </c>
      <c r="B108" s="256" t="s">
        <v>1843</v>
      </c>
      <c r="C108" s="271" t="s">
        <v>1844</v>
      </c>
      <c r="D108" s="257" t="s">
        <v>356</v>
      </c>
      <c r="E108" s="258">
        <v>4</v>
      </c>
      <c r="F108" s="259"/>
      <c r="G108" s="260">
        <f>ROUND(E108*F108,2)</f>
        <v>0</v>
      </c>
      <c r="H108" s="230"/>
      <c r="I108" s="229">
        <f>ROUND(E108*H108,2)</f>
        <v>0</v>
      </c>
      <c r="J108" s="230"/>
      <c r="K108" s="229">
        <f>ROUND(E108*J108,2)</f>
        <v>0</v>
      </c>
      <c r="L108" s="229">
        <v>21</v>
      </c>
      <c r="M108" s="229">
        <f>G108*(1+L108/100)</f>
        <v>0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29"/>
      <c r="S108" s="229" t="s">
        <v>292</v>
      </c>
      <c r="T108" s="229" t="s">
        <v>277</v>
      </c>
      <c r="U108" s="229">
        <v>0</v>
      </c>
      <c r="V108" s="229">
        <f>ROUND(E108*U108,2)</f>
        <v>0</v>
      </c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1625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6">
        <v>64</v>
      </c>
      <c r="B109" s="247" t="s">
        <v>1845</v>
      </c>
      <c r="C109" s="263" t="s">
        <v>1846</v>
      </c>
      <c r="D109" s="248" t="s">
        <v>356</v>
      </c>
      <c r="E109" s="249">
        <v>198</v>
      </c>
      <c r="F109" s="250"/>
      <c r="G109" s="251">
        <f>ROUND(E109*F109,2)</f>
        <v>0</v>
      </c>
      <c r="H109" s="230"/>
      <c r="I109" s="229">
        <f>ROUND(E109*H109,2)</f>
        <v>0</v>
      </c>
      <c r="J109" s="230"/>
      <c r="K109" s="229">
        <f>ROUND(E109*J109,2)</f>
        <v>0</v>
      </c>
      <c r="L109" s="229">
        <v>21</v>
      </c>
      <c r="M109" s="229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29"/>
      <c r="S109" s="229" t="s">
        <v>292</v>
      </c>
      <c r="T109" s="229" t="s">
        <v>277</v>
      </c>
      <c r="U109" s="229">
        <v>0</v>
      </c>
      <c r="V109" s="229">
        <f>ROUND(E109*U109,2)</f>
        <v>0</v>
      </c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1625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27"/>
      <c r="B110" s="228"/>
      <c r="C110" s="264" t="s">
        <v>1847</v>
      </c>
      <c r="D110" s="231"/>
      <c r="E110" s="232">
        <v>198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6">
        <v>65</v>
      </c>
      <c r="B111" s="247" t="s">
        <v>1848</v>
      </c>
      <c r="C111" s="263" t="s">
        <v>1849</v>
      </c>
      <c r="D111" s="248" t="s">
        <v>214</v>
      </c>
      <c r="E111" s="249">
        <v>9.9</v>
      </c>
      <c r="F111" s="250"/>
      <c r="G111" s="251">
        <f>ROUND(E111*F111,2)</f>
        <v>0</v>
      </c>
      <c r="H111" s="230"/>
      <c r="I111" s="229">
        <f>ROUND(E111*H111,2)</f>
        <v>0</v>
      </c>
      <c r="J111" s="230"/>
      <c r="K111" s="229">
        <f>ROUND(E111*J111,2)</f>
        <v>0</v>
      </c>
      <c r="L111" s="229">
        <v>21</v>
      </c>
      <c r="M111" s="229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29"/>
      <c r="S111" s="229" t="s">
        <v>292</v>
      </c>
      <c r="T111" s="229" t="s">
        <v>277</v>
      </c>
      <c r="U111" s="229">
        <v>0</v>
      </c>
      <c r="V111" s="229">
        <f>ROUND(E111*U111,2)</f>
        <v>0</v>
      </c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1625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64" t="s">
        <v>1850</v>
      </c>
      <c r="D112" s="231"/>
      <c r="E112" s="232">
        <v>9.9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6">
        <v>66</v>
      </c>
      <c r="B113" s="247" t="s">
        <v>1851</v>
      </c>
      <c r="C113" s="263" t="s">
        <v>1852</v>
      </c>
      <c r="D113" s="248" t="s">
        <v>214</v>
      </c>
      <c r="E113" s="249">
        <v>6.6000000000000005</v>
      </c>
      <c r="F113" s="250"/>
      <c r="G113" s="251">
        <f>ROUND(E113*F113,2)</f>
        <v>0</v>
      </c>
      <c r="H113" s="230"/>
      <c r="I113" s="229">
        <f>ROUND(E113*H113,2)</f>
        <v>0</v>
      </c>
      <c r="J113" s="230"/>
      <c r="K113" s="229">
        <f>ROUND(E113*J113,2)</f>
        <v>0</v>
      </c>
      <c r="L113" s="229">
        <v>21</v>
      </c>
      <c r="M113" s="229">
        <f>G113*(1+L113/100)</f>
        <v>0</v>
      </c>
      <c r="N113" s="229">
        <v>0.60000000000000009</v>
      </c>
      <c r="O113" s="229">
        <f>ROUND(E113*N113,2)</f>
        <v>3.96</v>
      </c>
      <c r="P113" s="229">
        <v>0</v>
      </c>
      <c r="Q113" s="229">
        <f>ROUND(E113*P113,2)</f>
        <v>0</v>
      </c>
      <c r="R113" s="229" t="s">
        <v>287</v>
      </c>
      <c r="S113" s="229" t="s">
        <v>181</v>
      </c>
      <c r="T113" s="229" t="s">
        <v>182</v>
      </c>
      <c r="U113" s="229">
        <v>0</v>
      </c>
      <c r="V113" s="229">
        <f>ROUND(E113*U113,2)</f>
        <v>0</v>
      </c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1625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7"/>
      <c r="B114" s="228"/>
      <c r="C114" s="264" t="s">
        <v>1853</v>
      </c>
      <c r="D114" s="231"/>
      <c r="E114" s="232">
        <v>6.6000000000000005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55">
        <v>67</v>
      </c>
      <c r="B115" s="256" t="s">
        <v>1854</v>
      </c>
      <c r="C115" s="271" t="s">
        <v>1855</v>
      </c>
      <c r="D115" s="257" t="s">
        <v>356</v>
      </c>
      <c r="E115" s="258">
        <v>66</v>
      </c>
      <c r="F115" s="259"/>
      <c r="G115" s="260">
        <f>ROUND(E115*F115,2)</f>
        <v>0</v>
      </c>
      <c r="H115" s="230"/>
      <c r="I115" s="229">
        <f>ROUND(E115*H115,2)</f>
        <v>0</v>
      </c>
      <c r="J115" s="230"/>
      <c r="K115" s="229">
        <f>ROUND(E115*J115,2)</f>
        <v>0</v>
      </c>
      <c r="L115" s="229">
        <v>21</v>
      </c>
      <c r="M115" s="229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29"/>
      <c r="S115" s="229" t="s">
        <v>292</v>
      </c>
      <c r="T115" s="229" t="s">
        <v>293</v>
      </c>
      <c r="U115" s="229">
        <v>0</v>
      </c>
      <c r="V115" s="229">
        <f>ROUND(E115*U115,2)</f>
        <v>0</v>
      </c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922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40" t="s">
        <v>176</v>
      </c>
      <c r="B116" s="241" t="s">
        <v>103</v>
      </c>
      <c r="C116" s="262" t="s">
        <v>104</v>
      </c>
      <c r="D116" s="242"/>
      <c r="E116" s="243"/>
      <c r="F116" s="244"/>
      <c r="G116" s="245">
        <f>SUMIF(AG117:AG133,"&lt;&gt;NOR",G117:G133)</f>
        <v>0</v>
      </c>
      <c r="H116" s="239"/>
      <c r="I116" s="239">
        <f>SUM(I117:I133)</f>
        <v>0</v>
      </c>
      <c r="J116" s="239"/>
      <c r="K116" s="239">
        <f>SUM(K117:K133)</f>
        <v>0</v>
      </c>
      <c r="L116" s="239"/>
      <c r="M116" s="239">
        <f>SUM(M117:M133)</f>
        <v>0</v>
      </c>
      <c r="N116" s="239"/>
      <c r="O116" s="239">
        <f>SUM(O117:O133)</f>
        <v>0</v>
      </c>
      <c r="P116" s="239"/>
      <c r="Q116" s="239">
        <f>SUM(Q117:Q133)</f>
        <v>0</v>
      </c>
      <c r="R116" s="239"/>
      <c r="S116" s="239"/>
      <c r="T116" s="239"/>
      <c r="U116" s="239"/>
      <c r="V116" s="239">
        <f>SUM(V117:V133)</f>
        <v>202.88000000000002</v>
      </c>
      <c r="W116" s="239"/>
      <c r="AG116" t="s">
        <v>177</v>
      </c>
    </row>
    <row r="117" spans="1:60" ht="22.5" outlineLevel="1" x14ac:dyDescent="0.2">
      <c r="A117" s="255">
        <v>68</v>
      </c>
      <c r="B117" s="256" t="s">
        <v>1856</v>
      </c>
      <c r="C117" s="271" t="s">
        <v>1857</v>
      </c>
      <c r="D117" s="257" t="s">
        <v>356</v>
      </c>
      <c r="E117" s="258">
        <v>99</v>
      </c>
      <c r="F117" s="259"/>
      <c r="G117" s="260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0</v>
      </c>
      <c r="O117" s="229">
        <f>ROUND(E117*N117,2)</f>
        <v>0</v>
      </c>
      <c r="P117" s="229">
        <v>0</v>
      </c>
      <c r="Q117" s="229">
        <f>ROUND(E117*P117,2)</f>
        <v>0</v>
      </c>
      <c r="R117" s="229"/>
      <c r="S117" s="229" t="s">
        <v>181</v>
      </c>
      <c r="T117" s="229" t="s">
        <v>182</v>
      </c>
      <c r="U117" s="229">
        <v>7.1000000000000008E-2</v>
      </c>
      <c r="V117" s="229">
        <f>ROUND(E117*U117,2)</f>
        <v>7.03</v>
      </c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922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55">
        <v>69</v>
      </c>
      <c r="B118" s="256" t="s">
        <v>1858</v>
      </c>
      <c r="C118" s="271" t="s">
        <v>1859</v>
      </c>
      <c r="D118" s="257" t="s">
        <v>207</v>
      </c>
      <c r="E118" s="258">
        <v>46</v>
      </c>
      <c r="F118" s="259"/>
      <c r="G118" s="260">
        <f>ROUND(E118*F118,2)</f>
        <v>0</v>
      </c>
      <c r="H118" s="230"/>
      <c r="I118" s="229">
        <f>ROUND(E118*H118,2)</f>
        <v>0</v>
      </c>
      <c r="J118" s="230"/>
      <c r="K118" s="229">
        <f>ROUND(E118*J118,2)</f>
        <v>0</v>
      </c>
      <c r="L118" s="229">
        <v>21</v>
      </c>
      <c r="M118" s="229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29"/>
      <c r="S118" s="229" t="s">
        <v>181</v>
      </c>
      <c r="T118" s="229" t="s">
        <v>182</v>
      </c>
      <c r="U118" s="229">
        <v>2.782</v>
      </c>
      <c r="V118" s="229">
        <f>ROUND(E118*U118,2)</f>
        <v>127.97</v>
      </c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922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55">
        <v>70</v>
      </c>
      <c r="B119" s="256" t="s">
        <v>1860</v>
      </c>
      <c r="C119" s="271" t="s">
        <v>1861</v>
      </c>
      <c r="D119" s="257" t="s">
        <v>180</v>
      </c>
      <c r="E119" s="258">
        <v>64</v>
      </c>
      <c r="F119" s="259"/>
      <c r="G119" s="260">
        <f>ROUND(E119*F119,2)</f>
        <v>0</v>
      </c>
      <c r="H119" s="230"/>
      <c r="I119" s="229">
        <f>ROUND(E119*H119,2)</f>
        <v>0</v>
      </c>
      <c r="J119" s="230"/>
      <c r="K119" s="229">
        <f>ROUND(E119*J119,2)</f>
        <v>0</v>
      </c>
      <c r="L119" s="229">
        <v>21</v>
      </c>
      <c r="M119" s="229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29"/>
      <c r="S119" s="229" t="s">
        <v>181</v>
      </c>
      <c r="T119" s="229" t="s">
        <v>182</v>
      </c>
      <c r="U119" s="229">
        <v>0.08</v>
      </c>
      <c r="V119" s="229">
        <f>ROUND(E119*U119,2)</f>
        <v>5.12</v>
      </c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922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55">
        <v>71</v>
      </c>
      <c r="B120" s="256" t="s">
        <v>1862</v>
      </c>
      <c r="C120" s="271" t="s">
        <v>1863</v>
      </c>
      <c r="D120" s="257" t="s">
        <v>356</v>
      </c>
      <c r="E120" s="258">
        <v>189</v>
      </c>
      <c r="F120" s="259"/>
      <c r="G120" s="260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29"/>
      <c r="S120" s="229" t="s">
        <v>181</v>
      </c>
      <c r="T120" s="229" t="s">
        <v>182</v>
      </c>
      <c r="U120" s="229">
        <v>0.16200000000000001</v>
      </c>
      <c r="V120" s="229">
        <f>ROUND(E120*U120,2)</f>
        <v>30.62</v>
      </c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922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6">
        <v>72</v>
      </c>
      <c r="B121" s="247" t="s">
        <v>1864</v>
      </c>
      <c r="C121" s="263" t="s">
        <v>1865</v>
      </c>
      <c r="D121" s="248" t="s">
        <v>180</v>
      </c>
      <c r="E121" s="249">
        <v>64</v>
      </c>
      <c r="F121" s="250"/>
      <c r="G121" s="251">
        <f>ROUND(E121*F121,2)</f>
        <v>0</v>
      </c>
      <c r="H121" s="230"/>
      <c r="I121" s="229">
        <f>ROUND(E121*H121,2)</f>
        <v>0</v>
      </c>
      <c r="J121" s="230"/>
      <c r="K121" s="229">
        <f>ROUND(E121*J121,2)</f>
        <v>0</v>
      </c>
      <c r="L121" s="229">
        <v>21</v>
      </c>
      <c r="M121" s="229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29"/>
      <c r="S121" s="229" t="s">
        <v>181</v>
      </c>
      <c r="T121" s="229" t="s">
        <v>182</v>
      </c>
      <c r="U121" s="229">
        <v>0.32400000000000001</v>
      </c>
      <c r="V121" s="229">
        <f>ROUND(E121*U121,2)</f>
        <v>20.74</v>
      </c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922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27"/>
      <c r="B122" s="228"/>
      <c r="C122" s="264" t="s">
        <v>1866</v>
      </c>
      <c r="D122" s="231"/>
      <c r="E122" s="232">
        <v>64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6">
        <v>73</v>
      </c>
      <c r="B123" s="247" t="s">
        <v>1813</v>
      </c>
      <c r="C123" s="263" t="s">
        <v>1814</v>
      </c>
      <c r="D123" s="248" t="s">
        <v>214</v>
      </c>
      <c r="E123" s="249">
        <v>0.94500000000000006</v>
      </c>
      <c r="F123" s="250"/>
      <c r="G123" s="251">
        <f>ROUND(E123*F123,2)</f>
        <v>0</v>
      </c>
      <c r="H123" s="230"/>
      <c r="I123" s="229">
        <f>ROUND(E123*H123,2)</f>
        <v>0</v>
      </c>
      <c r="J123" s="230"/>
      <c r="K123" s="229">
        <f>ROUND(E123*J123,2)</f>
        <v>0</v>
      </c>
      <c r="L123" s="229">
        <v>21</v>
      </c>
      <c r="M123" s="229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29"/>
      <c r="S123" s="229" t="s">
        <v>181</v>
      </c>
      <c r="T123" s="229" t="s">
        <v>182</v>
      </c>
      <c r="U123" s="229">
        <v>0.26</v>
      </c>
      <c r="V123" s="229">
        <f>ROUND(E123*U123,2)</f>
        <v>0.25</v>
      </c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922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64" t="s">
        <v>1867</v>
      </c>
      <c r="D124" s="231"/>
      <c r="E124" s="232">
        <v>0.95000000000000007</v>
      </c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6">
        <v>74</v>
      </c>
      <c r="B125" s="247" t="s">
        <v>1820</v>
      </c>
      <c r="C125" s="263" t="s">
        <v>1821</v>
      </c>
      <c r="D125" s="248" t="s">
        <v>356</v>
      </c>
      <c r="E125" s="249">
        <v>189</v>
      </c>
      <c r="F125" s="250"/>
      <c r="G125" s="251">
        <f>ROUND(E125*F125,2)</f>
        <v>0</v>
      </c>
      <c r="H125" s="230"/>
      <c r="I125" s="229">
        <f>ROUND(E125*H125,2)</f>
        <v>0</v>
      </c>
      <c r="J125" s="230"/>
      <c r="K125" s="229">
        <f>ROUND(E125*J125,2)</f>
        <v>0</v>
      </c>
      <c r="L125" s="229">
        <v>21</v>
      </c>
      <c r="M125" s="229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29"/>
      <c r="S125" s="229" t="s">
        <v>181</v>
      </c>
      <c r="T125" s="229" t="s">
        <v>182</v>
      </c>
      <c r="U125" s="229">
        <v>5.9000000000000004E-2</v>
      </c>
      <c r="V125" s="229">
        <f>ROUND(E125*U125,2)</f>
        <v>11.15</v>
      </c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922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27"/>
      <c r="B126" s="228"/>
      <c r="C126" s="264" t="s">
        <v>1868</v>
      </c>
      <c r="D126" s="231"/>
      <c r="E126" s="232">
        <v>189</v>
      </c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6">
        <v>75</v>
      </c>
      <c r="B127" s="247" t="s">
        <v>1823</v>
      </c>
      <c r="C127" s="263" t="s">
        <v>1869</v>
      </c>
      <c r="D127" s="248" t="s">
        <v>1825</v>
      </c>
      <c r="E127" s="249">
        <v>9.4500000000000011</v>
      </c>
      <c r="F127" s="250"/>
      <c r="G127" s="251">
        <f>ROUND(E127*F127,2)</f>
        <v>0</v>
      </c>
      <c r="H127" s="230"/>
      <c r="I127" s="229">
        <f>ROUND(E127*H127,2)</f>
        <v>0</v>
      </c>
      <c r="J127" s="230"/>
      <c r="K127" s="229">
        <f>ROUND(E127*J127,2)</f>
        <v>0</v>
      </c>
      <c r="L127" s="229">
        <v>21</v>
      </c>
      <c r="M127" s="229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29"/>
      <c r="S127" s="229" t="s">
        <v>292</v>
      </c>
      <c r="T127" s="229" t="s">
        <v>277</v>
      </c>
      <c r="U127" s="229">
        <v>0</v>
      </c>
      <c r="V127" s="229">
        <f>ROUND(E127*U127,2)</f>
        <v>0</v>
      </c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1668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/>
      <c r="B128" s="228"/>
      <c r="C128" s="264" t="s">
        <v>1870</v>
      </c>
      <c r="D128" s="231"/>
      <c r="E128" s="232">
        <v>9.4500000000000011</v>
      </c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55">
        <v>76</v>
      </c>
      <c r="B129" s="256" t="s">
        <v>1871</v>
      </c>
      <c r="C129" s="271" t="s">
        <v>1872</v>
      </c>
      <c r="D129" s="257" t="s">
        <v>356</v>
      </c>
      <c r="E129" s="258">
        <v>189</v>
      </c>
      <c r="F129" s="259"/>
      <c r="G129" s="260">
        <f>ROUND(E129*F129,2)</f>
        <v>0</v>
      </c>
      <c r="H129" s="230"/>
      <c r="I129" s="229">
        <f>ROUND(E129*H129,2)</f>
        <v>0</v>
      </c>
      <c r="J129" s="230"/>
      <c r="K129" s="229">
        <f>ROUND(E129*J129,2)</f>
        <v>0</v>
      </c>
      <c r="L129" s="229">
        <v>21</v>
      </c>
      <c r="M129" s="229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29"/>
      <c r="S129" s="229" t="s">
        <v>292</v>
      </c>
      <c r="T129" s="229" t="s">
        <v>277</v>
      </c>
      <c r="U129" s="229">
        <v>0</v>
      </c>
      <c r="V129" s="229">
        <f>ROUND(E129*U129,2)</f>
        <v>0</v>
      </c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922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55">
        <v>77</v>
      </c>
      <c r="B130" s="256" t="s">
        <v>1873</v>
      </c>
      <c r="C130" s="271" t="s">
        <v>1874</v>
      </c>
      <c r="D130" s="257" t="s">
        <v>356</v>
      </c>
      <c r="E130" s="258">
        <v>90</v>
      </c>
      <c r="F130" s="259"/>
      <c r="G130" s="260">
        <f>ROUND(E130*F130,2)</f>
        <v>0</v>
      </c>
      <c r="H130" s="230"/>
      <c r="I130" s="229">
        <f>ROUND(E130*H130,2)</f>
        <v>0</v>
      </c>
      <c r="J130" s="230"/>
      <c r="K130" s="229">
        <f>ROUND(E130*J130,2)</f>
        <v>0</v>
      </c>
      <c r="L130" s="229">
        <v>21</v>
      </c>
      <c r="M130" s="229">
        <f>G130*(1+L130/100)</f>
        <v>0</v>
      </c>
      <c r="N130" s="229">
        <v>0</v>
      </c>
      <c r="O130" s="229">
        <f>ROUND(E130*N130,2)</f>
        <v>0</v>
      </c>
      <c r="P130" s="229">
        <v>0</v>
      </c>
      <c r="Q130" s="229">
        <f>ROUND(E130*P130,2)</f>
        <v>0</v>
      </c>
      <c r="R130" s="229"/>
      <c r="S130" s="229" t="s">
        <v>292</v>
      </c>
      <c r="T130" s="229" t="s">
        <v>277</v>
      </c>
      <c r="U130" s="229">
        <v>0</v>
      </c>
      <c r="V130" s="229">
        <f>ROUND(E130*U130,2)</f>
        <v>0</v>
      </c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1625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55">
        <v>78</v>
      </c>
      <c r="B131" s="256" t="s">
        <v>1875</v>
      </c>
      <c r="C131" s="271" t="s">
        <v>1876</v>
      </c>
      <c r="D131" s="257" t="s">
        <v>356</v>
      </c>
      <c r="E131" s="258">
        <v>99</v>
      </c>
      <c r="F131" s="259"/>
      <c r="G131" s="260">
        <f>ROUND(E131*F131,2)</f>
        <v>0</v>
      </c>
      <c r="H131" s="230"/>
      <c r="I131" s="229">
        <f>ROUND(E131*H131,2)</f>
        <v>0</v>
      </c>
      <c r="J131" s="230"/>
      <c r="K131" s="229">
        <f>ROUND(E131*J131,2)</f>
        <v>0</v>
      </c>
      <c r="L131" s="229">
        <v>21</v>
      </c>
      <c r="M131" s="229">
        <f>G131*(1+L131/100)</f>
        <v>0</v>
      </c>
      <c r="N131" s="229">
        <v>0</v>
      </c>
      <c r="O131" s="229">
        <f>ROUND(E131*N131,2)</f>
        <v>0</v>
      </c>
      <c r="P131" s="229">
        <v>0</v>
      </c>
      <c r="Q131" s="229">
        <f>ROUND(E131*P131,2)</f>
        <v>0</v>
      </c>
      <c r="R131" s="229"/>
      <c r="S131" s="229" t="s">
        <v>292</v>
      </c>
      <c r="T131" s="229" t="s">
        <v>277</v>
      </c>
      <c r="U131" s="229">
        <v>0</v>
      </c>
      <c r="V131" s="229">
        <f>ROUND(E131*U131,2)</f>
        <v>0</v>
      </c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1625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55">
        <v>79</v>
      </c>
      <c r="B132" s="256" t="s">
        <v>1877</v>
      </c>
      <c r="C132" s="271" t="s">
        <v>1878</v>
      </c>
      <c r="D132" s="257" t="s">
        <v>1825</v>
      </c>
      <c r="E132" s="258">
        <v>1920</v>
      </c>
      <c r="F132" s="259"/>
      <c r="G132" s="260">
        <f>ROUND(E132*F132,2)</f>
        <v>0</v>
      </c>
      <c r="H132" s="230"/>
      <c r="I132" s="229">
        <f>ROUND(E132*H132,2)</f>
        <v>0</v>
      </c>
      <c r="J132" s="230"/>
      <c r="K132" s="229">
        <f>ROUND(E132*J132,2)</f>
        <v>0</v>
      </c>
      <c r="L132" s="229">
        <v>21</v>
      </c>
      <c r="M132" s="229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29"/>
      <c r="S132" s="229" t="s">
        <v>292</v>
      </c>
      <c r="T132" s="229" t="s">
        <v>293</v>
      </c>
      <c r="U132" s="229">
        <v>0</v>
      </c>
      <c r="V132" s="229">
        <f>ROUND(E132*U132,2)</f>
        <v>0</v>
      </c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922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55">
        <v>80</v>
      </c>
      <c r="B133" s="256" t="s">
        <v>1879</v>
      </c>
      <c r="C133" s="271" t="s">
        <v>1880</v>
      </c>
      <c r="D133" s="257" t="s">
        <v>214</v>
      </c>
      <c r="E133" s="258">
        <v>2</v>
      </c>
      <c r="F133" s="259"/>
      <c r="G133" s="260">
        <f>ROUND(E133*F133,2)</f>
        <v>0</v>
      </c>
      <c r="H133" s="230"/>
      <c r="I133" s="229">
        <f>ROUND(E133*H133,2)</f>
        <v>0</v>
      </c>
      <c r="J133" s="230"/>
      <c r="K133" s="229">
        <f>ROUND(E133*J133,2)</f>
        <v>0</v>
      </c>
      <c r="L133" s="229">
        <v>21</v>
      </c>
      <c r="M133" s="229">
        <f>G133*(1+L133/100)</f>
        <v>0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29"/>
      <c r="S133" s="229" t="s">
        <v>292</v>
      </c>
      <c r="T133" s="229" t="s">
        <v>277</v>
      </c>
      <c r="U133" s="229">
        <v>0</v>
      </c>
      <c r="V133" s="229">
        <f>ROUND(E133*U133,2)</f>
        <v>0</v>
      </c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1625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40" t="s">
        <v>176</v>
      </c>
      <c r="B134" s="241" t="s">
        <v>105</v>
      </c>
      <c r="C134" s="262" t="s">
        <v>106</v>
      </c>
      <c r="D134" s="242"/>
      <c r="E134" s="243"/>
      <c r="F134" s="244"/>
      <c r="G134" s="245">
        <f>SUMIF(AG135:AG149,"&lt;&gt;NOR",G135:G149)</f>
        <v>0</v>
      </c>
      <c r="H134" s="239"/>
      <c r="I134" s="239">
        <f>SUM(I135:I149)</f>
        <v>0</v>
      </c>
      <c r="J134" s="239"/>
      <c r="K134" s="239">
        <f>SUM(K135:K149)</f>
        <v>0</v>
      </c>
      <c r="L134" s="239"/>
      <c r="M134" s="239">
        <f>SUM(M135:M149)</f>
        <v>0</v>
      </c>
      <c r="N134" s="239"/>
      <c r="O134" s="239">
        <f>SUM(O135:O149)</f>
        <v>0</v>
      </c>
      <c r="P134" s="239"/>
      <c r="Q134" s="239">
        <f>SUM(Q135:Q149)</f>
        <v>0</v>
      </c>
      <c r="R134" s="239"/>
      <c r="S134" s="239"/>
      <c r="T134" s="239"/>
      <c r="U134" s="239"/>
      <c r="V134" s="239">
        <f>SUM(V135:V149)</f>
        <v>1.7000000000000002</v>
      </c>
      <c r="W134" s="239"/>
      <c r="AG134" t="s">
        <v>177</v>
      </c>
    </row>
    <row r="135" spans="1:60" ht="22.5" outlineLevel="1" x14ac:dyDescent="0.2">
      <c r="A135" s="255">
        <v>81</v>
      </c>
      <c r="B135" s="256" t="s">
        <v>1881</v>
      </c>
      <c r="C135" s="271" t="s">
        <v>1882</v>
      </c>
      <c r="D135" s="257" t="s">
        <v>356</v>
      </c>
      <c r="E135" s="258">
        <v>2</v>
      </c>
      <c r="F135" s="259"/>
      <c r="G135" s="260">
        <f>ROUND(E135*F135,2)</f>
        <v>0</v>
      </c>
      <c r="H135" s="230"/>
      <c r="I135" s="229">
        <f>ROUND(E135*H135,2)</f>
        <v>0</v>
      </c>
      <c r="J135" s="230"/>
      <c r="K135" s="229">
        <f>ROUND(E135*J135,2)</f>
        <v>0</v>
      </c>
      <c r="L135" s="229">
        <v>21</v>
      </c>
      <c r="M135" s="229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29"/>
      <c r="S135" s="229" t="s">
        <v>181</v>
      </c>
      <c r="T135" s="229" t="s">
        <v>182</v>
      </c>
      <c r="U135" s="229">
        <v>0.24200000000000002</v>
      </c>
      <c r="V135" s="229">
        <f>ROUND(E135*U135,2)</f>
        <v>0.48</v>
      </c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922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55">
        <v>82</v>
      </c>
      <c r="B136" s="256" t="s">
        <v>1883</v>
      </c>
      <c r="C136" s="271" t="s">
        <v>1884</v>
      </c>
      <c r="D136" s="257" t="s">
        <v>356</v>
      </c>
      <c r="E136" s="258">
        <v>2</v>
      </c>
      <c r="F136" s="259"/>
      <c r="G136" s="260">
        <f>ROUND(E136*F136,2)</f>
        <v>0</v>
      </c>
      <c r="H136" s="230"/>
      <c r="I136" s="229">
        <f>ROUND(E136*H136,2)</f>
        <v>0</v>
      </c>
      <c r="J136" s="230"/>
      <c r="K136" s="229">
        <f>ROUND(E136*J136,2)</f>
        <v>0</v>
      </c>
      <c r="L136" s="229">
        <v>21</v>
      </c>
      <c r="M136" s="229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29"/>
      <c r="S136" s="229" t="s">
        <v>181</v>
      </c>
      <c r="T136" s="229" t="s">
        <v>182</v>
      </c>
      <c r="U136" s="229">
        <v>0.42700000000000005</v>
      </c>
      <c r="V136" s="229">
        <f>ROUND(E136*U136,2)</f>
        <v>0.85</v>
      </c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922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55">
        <v>83</v>
      </c>
      <c r="B137" s="256" t="s">
        <v>1885</v>
      </c>
      <c r="C137" s="271" t="s">
        <v>1886</v>
      </c>
      <c r="D137" s="257" t="s">
        <v>180</v>
      </c>
      <c r="E137" s="258">
        <v>12.96</v>
      </c>
      <c r="F137" s="259"/>
      <c r="G137" s="260">
        <f>ROUND(E137*F137,2)</f>
        <v>0</v>
      </c>
      <c r="H137" s="230"/>
      <c r="I137" s="229">
        <f>ROUND(E137*H137,2)</f>
        <v>0</v>
      </c>
      <c r="J137" s="230"/>
      <c r="K137" s="229">
        <f>ROUND(E137*J137,2)</f>
        <v>0</v>
      </c>
      <c r="L137" s="229">
        <v>21</v>
      </c>
      <c r="M137" s="229">
        <f>G137*(1+L137/100)</f>
        <v>0</v>
      </c>
      <c r="N137" s="229">
        <v>0</v>
      </c>
      <c r="O137" s="229">
        <f>ROUND(E137*N137,2)</f>
        <v>0</v>
      </c>
      <c r="P137" s="229">
        <v>0</v>
      </c>
      <c r="Q137" s="229">
        <f>ROUND(E137*P137,2)</f>
        <v>0</v>
      </c>
      <c r="R137" s="229"/>
      <c r="S137" s="229" t="s">
        <v>292</v>
      </c>
      <c r="T137" s="229" t="s">
        <v>293</v>
      </c>
      <c r="U137" s="229">
        <v>0</v>
      </c>
      <c r="V137" s="229">
        <f>ROUND(E137*U137,2)</f>
        <v>0</v>
      </c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922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55">
        <v>84</v>
      </c>
      <c r="B138" s="256" t="s">
        <v>1887</v>
      </c>
      <c r="C138" s="271" t="s">
        <v>1888</v>
      </c>
      <c r="D138" s="257" t="s">
        <v>214</v>
      </c>
      <c r="E138" s="258">
        <v>0.64800000000000002</v>
      </c>
      <c r="F138" s="259"/>
      <c r="G138" s="260">
        <f>ROUND(E138*F138,2)</f>
        <v>0</v>
      </c>
      <c r="H138" s="230"/>
      <c r="I138" s="229">
        <f>ROUND(E138*H138,2)</f>
        <v>0</v>
      </c>
      <c r="J138" s="230"/>
      <c r="K138" s="229">
        <f>ROUND(E138*J138,2)</f>
        <v>0</v>
      </c>
      <c r="L138" s="229">
        <v>21</v>
      </c>
      <c r="M138" s="229">
        <f>G138*(1+L138/100)</f>
        <v>0</v>
      </c>
      <c r="N138" s="229">
        <v>0</v>
      </c>
      <c r="O138" s="229">
        <f>ROUND(E138*N138,2)</f>
        <v>0</v>
      </c>
      <c r="P138" s="229">
        <v>0</v>
      </c>
      <c r="Q138" s="229">
        <f>ROUND(E138*P138,2)</f>
        <v>0</v>
      </c>
      <c r="R138" s="229"/>
      <c r="S138" s="229" t="s">
        <v>292</v>
      </c>
      <c r="T138" s="229" t="s">
        <v>293</v>
      </c>
      <c r="U138" s="229">
        <v>0</v>
      </c>
      <c r="V138" s="229">
        <f>ROUND(E138*U138,2)</f>
        <v>0</v>
      </c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922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6">
        <v>85</v>
      </c>
      <c r="B139" s="247" t="s">
        <v>1889</v>
      </c>
      <c r="C139" s="263" t="s">
        <v>1890</v>
      </c>
      <c r="D139" s="248" t="s">
        <v>214</v>
      </c>
      <c r="E139" s="249">
        <v>0.02</v>
      </c>
      <c r="F139" s="250"/>
      <c r="G139" s="251">
        <f>ROUND(E139*F139,2)</f>
        <v>0</v>
      </c>
      <c r="H139" s="230"/>
      <c r="I139" s="229">
        <f>ROUND(E139*H139,2)</f>
        <v>0</v>
      </c>
      <c r="J139" s="230"/>
      <c r="K139" s="229">
        <f>ROUND(E139*J139,2)</f>
        <v>0</v>
      </c>
      <c r="L139" s="229">
        <v>21</v>
      </c>
      <c r="M139" s="229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29"/>
      <c r="S139" s="229" t="s">
        <v>181</v>
      </c>
      <c r="T139" s="229" t="s">
        <v>182</v>
      </c>
      <c r="U139" s="229">
        <v>1.1950000000000001</v>
      </c>
      <c r="V139" s="229">
        <f>ROUND(E139*U139,2)</f>
        <v>0.02</v>
      </c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922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27"/>
      <c r="B140" s="228"/>
      <c r="C140" s="264" t="s">
        <v>1891</v>
      </c>
      <c r="D140" s="231"/>
      <c r="E140" s="232">
        <v>0.02</v>
      </c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185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55">
        <v>86</v>
      </c>
      <c r="B141" s="256" t="s">
        <v>1892</v>
      </c>
      <c r="C141" s="271" t="s">
        <v>1893</v>
      </c>
      <c r="D141" s="257" t="s">
        <v>180</v>
      </c>
      <c r="E141" s="258">
        <v>12.96</v>
      </c>
      <c r="F141" s="259"/>
      <c r="G141" s="260">
        <f>ROUND(E141*F141,2)</f>
        <v>0</v>
      </c>
      <c r="H141" s="230"/>
      <c r="I141" s="229">
        <f>ROUND(E141*H141,2)</f>
        <v>0</v>
      </c>
      <c r="J141" s="230"/>
      <c r="K141" s="229">
        <f>ROUND(E141*J141,2)</f>
        <v>0</v>
      </c>
      <c r="L141" s="229">
        <v>21</v>
      </c>
      <c r="M141" s="229">
        <f>G141*(1+L141/100)</f>
        <v>0</v>
      </c>
      <c r="N141" s="229">
        <v>0</v>
      </c>
      <c r="O141" s="229">
        <f>ROUND(E141*N141,2)</f>
        <v>0</v>
      </c>
      <c r="P141" s="229">
        <v>0</v>
      </c>
      <c r="Q141" s="229">
        <f>ROUND(E141*P141,2)</f>
        <v>0</v>
      </c>
      <c r="R141" s="229"/>
      <c r="S141" s="229" t="s">
        <v>292</v>
      </c>
      <c r="T141" s="229" t="s">
        <v>293</v>
      </c>
      <c r="U141" s="229">
        <v>0</v>
      </c>
      <c r="V141" s="229">
        <f>ROUND(E141*U141,2)</f>
        <v>0</v>
      </c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922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5">
        <v>87</v>
      </c>
      <c r="B142" s="256" t="s">
        <v>1894</v>
      </c>
      <c r="C142" s="271" t="s">
        <v>1828</v>
      </c>
      <c r="D142" s="257" t="s">
        <v>356</v>
      </c>
      <c r="E142" s="258">
        <v>2</v>
      </c>
      <c r="F142" s="259"/>
      <c r="G142" s="260">
        <f>ROUND(E142*F142,2)</f>
        <v>0</v>
      </c>
      <c r="H142" s="230"/>
      <c r="I142" s="229">
        <f>ROUND(E142*H142,2)</f>
        <v>0</v>
      </c>
      <c r="J142" s="230"/>
      <c r="K142" s="229">
        <f>ROUND(E142*J142,2)</f>
        <v>0</v>
      </c>
      <c r="L142" s="229">
        <v>21</v>
      </c>
      <c r="M142" s="229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29"/>
      <c r="S142" s="229" t="s">
        <v>292</v>
      </c>
      <c r="T142" s="229" t="s">
        <v>277</v>
      </c>
      <c r="U142" s="229">
        <v>0</v>
      </c>
      <c r="V142" s="229">
        <f>ROUND(E142*U142,2)</f>
        <v>0</v>
      </c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922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6">
        <v>88</v>
      </c>
      <c r="B143" s="247" t="s">
        <v>1820</v>
      </c>
      <c r="C143" s="263" t="s">
        <v>1821</v>
      </c>
      <c r="D143" s="248" t="s">
        <v>356</v>
      </c>
      <c r="E143" s="249">
        <v>6</v>
      </c>
      <c r="F143" s="250"/>
      <c r="G143" s="251">
        <f>ROUND(E143*F143,2)</f>
        <v>0</v>
      </c>
      <c r="H143" s="230"/>
      <c r="I143" s="229">
        <f>ROUND(E143*H143,2)</f>
        <v>0</v>
      </c>
      <c r="J143" s="230"/>
      <c r="K143" s="229">
        <f>ROUND(E143*J143,2)</f>
        <v>0</v>
      </c>
      <c r="L143" s="229">
        <v>21</v>
      </c>
      <c r="M143" s="229">
        <f>G143*(1+L143/100)</f>
        <v>0</v>
      </c>
      <c r="N143" s="229">
        <v>0</v>
      </c>
      <c r="O143" s="229">
        <f>ROUND(E143*N143,2)</f>
        <v>0</v>
      </c>
      <c r="P143" s="229">
        <v>0</v>
      </c>
      <c r="Q143" s="229">
        <f>ROUND(E143*P143,2)</f>
        <v>0</v>
      </c>
      <c r="R143" s="229"/>
      <c r="S143" s="229" t="s">
        <v>181</v>
      </c>
      <c r="T143" s="229" t="s">
        <v>182</v>
      </c>
      <c r="U143" s="229">
        <v>5.9000000000000004E-2</v>
      </c>
      <c r="V143" s="229">
        <f>ROUND(E143*U143,2)</f>
        <v>0.35</v>
      </c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922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64" t="s">
        <v>1895</v>
      </c>
      <c r="D144" s="231"/>
      <c r="E144" s="232">
        <v>6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6">
        <v>89</v>
      </c>
      <c r="B145" s="247" t="s">
        <v>1823</v>
      </c>
      <c r="C145" s="263" t="s">
        <v>1896</v>
      </c>
      <c r="D145" s="248" t="s">
        <v>1825</v>
      </c>
      <c r="E145" s="249">
        <v>0.2</v>
      </c>
      <c r="F145" s="250"/>
      <c r="G145" s="251">
        <f>ROUND(E145*F145,2)</f>
        <v>0</v>
      </c>
      <c r="H145" s="230"/>
      <c r="I145" s="229">
        <f>ROUND(E145*H145,2)</f>
        <v>0</v>
      </c>
      <c r="J145" s="230"/>
      <c r="K145" s="229">
        <f>ROUND(E145*J145,2)</f>
        <v>0</v>
      </c>
      <c r="L145" s="229">
        <v>21</v>
      </c>
      <c r="M145" s="229">
        <f>G145*(1+L145/100)</f>
        <v>0</v>
      </c>
      <c r="N145" s="229">
        <v>0</v>
      </c>
      <c r="O145" s="229">
        <f>ROUND(E145*N145,2)</f>
        <v>0</v>
      </c>
      <c r="P145" s="229">
        <v>0</v>
      </c>
      <c r="Q145" s="229">
        <f>ROUND(E145*P145,2)</f>
        <v>0</v>
      </c>
      <c r="R145" s="229"/>
      <c r="S145" s="229" t="s">
        <v>292</v>
      </c>
      <c r="T145" s="229" t="s">
        <v>277</v>
      </c>
      <c r="U145" s="229">
        <v>0</v>
      </c>
      <c r="V145" s="229">
        <f>ROUND(E145*U145,2)</f>
        <v>0</v>
      </c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1668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64" t="s">
        <v>1897</v>
      </c>
      <c r="D146" s="231"/>
      <c r="E146" s="232">
        <v>0.2</v>
      </c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55">
        <v>90</v>
      </c>
      <c r="B147" s="256" t="s">
        <v>1898</v>
      </c>
      <c r="C147" s="271" t="s">
        <v>1899</v>
      </c>
      <c r="D147" s="257" t="s">
        <v>356</v>
      </c>
      <c r="E147" s="258">
        <v>2</v>
      </c>
      <c r="F147" s="259"/>
      <c r="G147" s="260">
        <f>ROUND(E147*F147,2)</f>
        <v>0</v>
      </c>
      <c r="H147" s="230"/>
      <c r="I147" s="229">
        <f>ROUND(E147*H147,2)</f>
        <v>0</v>
      </c>
      <c r="J147" s="230"/>
      <c r="K147" s="229">
        <f>ROUND(E147*J147,2)</f>
        <v>0</v>
      </c>
      <c r="L147" s="229">
        <v>21</v>
      </c>
      <c r="M147" s="229">
        <f>G147*(1+L147/100)</f>
        <v>0</v>
      </c>
      <c r="N147" s="229">
        <v>0</v>
      </c>
      <c r="O147" s="229">
        <f>ROUND(E147*N147,2)</f>
        <v>0</v>
      </c>
      <c r="P147" s="229">
        <v>0</v>
      </c>
      <c r="Q147" s="229">
        <f>ROUND(E147*P147,2)</f>
        <v>0</v>
      </c>
      <c r="R147" s="229"/>
      <c r="S147" s="229" t="s">
        <v>292</v>
      </c>
      <c r="T147" s="229" t="s">
        <v>277</v>
      </c>
      <c r="U147" s="229">
        <v>0</v>
      </c>
      <c r="V147" s="229">
        <f>ROUND(E147*U147,2)</f>
        <v>0</v>
      </c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1625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6">
        <v>91</v>
      </c>
      <c r="B148" s="247" t="s">
        <v>1900</v>
      </c>
      <c r="C148" s="263" t="s">
        <v>1901</v>
      </c>
      <c r="D148" s="248" t="s">
        <v>180</v>
      </c>
      <c r="E148" s="249">
        <v>13.608000000000001</v>
      </c>
      <c r="F148" s="250"/>
      <c r="G148" s="251">
        <f>ROUND(E148*F148,2)</f>
        <v>0</v>
      </c>
      <c r="H148" s="230"/>
      <c r="I148" s="229">
        <f>ROUND(E148*H148,2)</f>
        <v>0</v>
      </c>
      <c r="J148" s="230"/>
      <c r="K148" s="229">
        <f>ROUND(E148*J148,2)</f>
        <v>0</v>
      </c>
      <c r="L148" s="229">
        <v>21</v>
      </c>
      <c r="M148" s="229">
        <f>G148*(1+L148/100)</f>
        <v>0</v>
      </c>
      <c r="N148" s="229">
        <v>0</v>
      </c>
      <c r="O148" s="229">
        <f>ROUND(E148*N148,2)</f>
        <v>0</v>
      </c>
      <c r="P148" s="229">
        <v>0</v>
      </c>
      <c r="Q148" s="229">
        <f>ROUND(E148*P148,2)</f>
        <v>0</v>
      </c>
      <c r="R148" s="229"/>
      <c r="S148" s="229" t="s">
        <v>292</v>
      </c>
      <c r="T148" s="229" t="s">
        <v>293</v>
      </c>
      <c r="U148" s="229">
        <v>0</v>
      </c>
      <c r="V148" s="229">
        <f>ROUND(E148*U148,2)</f>
        <v>0</v>
      </c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922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27"/>
      <c r="B149" s="228"/>
      <c r="C149" s="264" t="s">
        <v>1902</v>
      </c>
      <c r="D149" s="231"/>
      <c r="E149" s="232">
        <v>13.610000000000001</v>
      </c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40" t="s">
        <v>176</v>
      </c>
      <c r="B150" s="241" t="s">
        <v>107</v>
      </c>
      <c r="C150" s="262" t="s">
        <v>108</v>
      </c>
      <c r="D150" s="242"/>
      <c r="E150" s="243"/>
      <c r="F150" s="244"/>
      <c r="G150" s="245">
        <f>SUMIF(AG151:AG157,"&lt;&gt;NOR",G151:G157)</f>
        <v>0</v>
      </c>
      <c r="H150" s="239"/>
      <c r="I150" s="239">
        <f>SUM(I151:I157)</f>
        <v>0</v>
      </c>
      <c r="J150" s="239"/>
      <c r="K150" s="239">
        <f>SUM(K151:K157)</f>
        <v>0</v>
      </c>
      <c r="L150" s="239"/>
      <c r="M150" s="239">
        <f>SUM(M151:M157)</f>
        <v>0</v>
      </c>
      <c r="N150" s="239"/>
      <c r="O150" s="239">
        <f>SUM(O151:O157)</f>
        <v>0.25</v>
      </c>
      <c r="P150" s="239"/>
      <c r="Q150" s="239">
        <f>SUM(Q151:Q157)</f>
        <v>0</v>
      </c>
      <c r="R150" s="239"/>
      <c r="S150" s="239"/>
      <c r="T150" s="239"/>
      <c r="U150" s="239"/>
      <c r="V150" s="239">
        <f>SUM(V151:V157)</f>
        <v>997.1</v>
      </c>
      <c r="W150" s="239"/>
      <c r="AG150" t="s">
        <v>177</v>
      </c>
    </row>
    <row r="151" spans="1:60" ht="22.5" outlineLevel="1" x14ac:dyDescent="0.2">
      <c r="A151" s="255">
        <v>92</v>
      </c>
      <c r="B151" s="256" t="s">
        <v>1903</v>
      </c>
      <c r="C151" s="271" t="s">
        <v>1904</v>
      </c>
      <c r="D151" s="257" t="s">
        <v>180</v>
      </c>
      <c r="E151" s="258">
        <v>16900</v>
      </c>
      <c r="F151" s="259"/>
      <c r="G151" s="260">
        <f>ROUND(E151*F151,2)</f>
        <v>0</v>
      </c>
      <c r="H151" s="230"/>
      <c r="I151" s="229">
        <f>ROUND(E151*H151,2)</f>
        <v>0</v>
      </c>
      <c r="J151" s="230"/>
      <c r="K151" s="229">
        <f>ROUND(E151*J151,2)</f>
        <v>0</v>
      </c>
      <c r="L151" s="229">
        <v>21</v>
      </c>
      <c r="M151" s="229">
        <f>G151*(1+L151/100)</f>
        <v>0</v>
      </c>
      <c r="N151" s="229">
        <v>0</v>
      </c>
      <c r="O151" s="229">
        <f>ROUND(E151*N151,2)</f>
        <v>0</v>
      </c>
      <c r="P151" s="229">
        <v>0</v>
      </c>
      <c r="Q151" s="229">
        <f>ROUND(E151*P151,2)</f>
        <v>0</v>
      </c>
      <c r="R151" s="229"/>
      <c r="S151" s="229" t="s">
        <v>292</v>
      </c>
      <c r="T151" s="229" t="s">
        <v>293</v>
      </c>
      <c r="U151" s="229">
        <v>0</v>
      </c>
      <c r="V151" s="229">
        <f>ROUND(E151*U151,2)</f>
        <v>0</v>
      </c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922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46">
        <v>93</v>
      </c>
      <c r="B152" s="247" t="s">
        <v>1905</v>
      </c>
      <c r="C152" s="263" t="s">
        <v>1906</v>
      </c>
      <c r="D152" s="248" t="s">
        <v>180</v>
      </c>
      <c r="E152" s="249">
        <v>8450</v>
      </c>
      <c r="F152" s="250"/>
      <c r="G152" s="251">
        <f>ROUND(E152*F152,2)</f>
        <v>0</v>
      </c>
      <c r="H152" s="230"/>
      <c r="I152" s="229">
        <f>ROUND(E152*H152,2)</f>
        <v>0</v>
      </c>
      <c r="J152" s="230"/>
      <c r="K152" s="229">
        <f>ROUND(E152*J152,2)</f>
        <v>0</v>
      </c>
      <c r="L152" s="229">
        <v>21</v>
      </c>
      <c r="M152" s="229">
        <f>G152*(1+L152/100)</f>
        <v>0</v>
      </c>
      <c r="N152" s="229">
        <v>0</v>
      </c>
      <c r="O152" s="229">
        <f>ROUND(E152*N152,2)</f>
        <v>0</v>
      </c>
      <c r="P152" s="229">
        <v>0</v>
      </c>
      <c r="Q152" s="229">
        <f>ROUND(E152*P152,2)</f>
        <v>0</v>
      </c>
      <c r="R152" s="229"/>
      <c r="S152" s="229" t="s">
        <v>181</v>
      </c>
      <c r="T152" s="229" t="s">
        <v>182</v>
      </c>
      <c r="U152" s="229">
        <v>9.7000000000000003E-2</v>
      </c>
      <c r="V152" s="229">
        <f>ROUND(E152*U152,2)</f>
        <v>819.65</v>
      </c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922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27"/>
      <c r="B153" s="228"/>
      <c r="C153" s="264" t="s">
        <v>1907</v>
      </c>
      <c r="D153" s="231"/>
      <c r="E153" s="232">
        <v>8450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27"/>
      <c r="B154" s="228"/>
      <c r="C154" s="264" t="s">
        <v>1908</v>
      </c>
      <c r="D154" s="231"/>
      <c r="E154" s="232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55">
        <v>94</v>
      </c>
      <c r="B155" s="256" t="s">
        <v>1909</v>
      </c>
      <c r="C155" s="271" t="s">
        <v>1910</v>
      </c>
      <c r="D155" s="257" t="s">
        <v>180</v>
      </c>
      <c r="E155" s="258">
        <v>8450</v>
      </c>
      <c r="F155" s="259"/>
      <c r="G155" s="260">
        <f>ROUND(E155*F155,2)</f>
        <v>0</v>
      </c>
      <c r="H155" s="230"/>
      <c r="I155" s="229">
        <f>ROUND(E155*H155,2)</f>
        <v>0</v>
      </c>
      <c r="J155" s="230"/>
      <c r="K155" s="229">
        <f>ROUND(E155*J155,2)</f>
        <v>0</v>
      </c>
      <c r="L155" s="229">
        <v>21</v>
      </c>
      <c r="M155" s="229">
        <f>G155*(1+L155/100)</f>
        <v>0</v>
      </c>
      <c r="N155" s="229">
        <v>0</v>
      </c>
      <c r="O155" s="229">
        <f>ROUND(E155*N155,2)</f>
        <v>0</v>
      </c>
      <c r="P155" s="229">
        <v>0</v>
      </c>
      <c r="Q155" s="229">
        <f>ROUND(E155*P155,2)</f>
        <v>0</v>
      </c>
      <c r="R155" s="229"/>
      <c r="S155" s="229" t="s">
        <v>181</v>
      </c>
      <c r="T155" s="229" t="s">
        <v>182</v>
      </c>
      <c r="U155" s="229">
        <v>0.02</v>
      </c>
      <c r="V155" s="229">
        <f>ROUND(E155*U155,2)</f>
        <v>169</v>
      </c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922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55">
        <v>95</v>
      </c>
      <c r="B156" s="256" t="s">
        <v>1911</v>
      </c>
      <c r="C156" s="271" t="s">
        <v>1912</v>
      </c>
      <c r="D156" s="257" t="s">
        <v>180</v>
      </c>
      <c r="E156" s="258">
        <v>8450</v>
      </c>
      <c r="F156" s="259"/>
      <c r="G156" s="260">
        <f>ROUND(E156*F156,2)</f>
        <v>0</v>
      </c>
      <c r="H156" s="230"/>
      <c r="I156" s="229">
        <f>ROUND(E156*H156,2)</f>
        <v>0</v>
      </c>
      <c r="J156" s="230"/>
      <c r="K156" s="229">
        <f>ROUND(E156*J156,2)</f>
        <v>0</v>
      </c>
      <c r="L156" s="229">
        <v>21</v>
      </c>
      <c r="M156" s="229">
        <f>G156*(1+L156/100)</f>
        <v>0</v>
      </c>
      <c r="N156" s="229">
        <v>0</v>
      </c>
      <c r="O156" s="229">
        <f>ROUND(E156*N156,2)</f>
        <v>0</v>
      </c>
      <c r="P156" s="229">
        <v>0</v>
      </c>
      <c r="Q156" s="229">
        <f>ROUND(E156*P156,2)</f>
        <v>0</v>
      </c>
      <c r="R156" s="229"/>
      <c r="S156" s="229" t="s">
        <v>181</v>
      </c>
      <c r="T156" s="229" t="s">
        <v>182</v>
      </c>
      <c r="U156" s="229">
        <v>1E-3</v>
      </c>
      <c r="V156" s="229">
        <f>ROUND(E156*U156,2)</f>
        <v>8.4499999999999993</v>
      </c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922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55">
        <v>96</v>
      </c>
      <c r="B157" s="256" t="s">
        <v>1913</v>
      </c>
      <c r="C157" s="271" t="s">
        <v>1914</v>
      </c>
      <c r="D157" s="257" t="s">
        <v>1825</v>
      </c>
      <c r="E157" s="258">
        <v>253.5</v>
      </c>
      <c r="F157" s="259"/>
      <c r="G157" s="260">
        <f>ROUND(E157*F157,2)</f>
        <v>0</v>
      </c>
      <c r="H157" s="230"/>
      <c r="I157" s="229">
        <f>ROUND(E157*H157,2)</f>
        <v>0</v>
      </c>
      <c r="J157" s="230"/>
      <c r="K157" s="229">
        <f>ROUND(E157*J157,2)</f>
        <v>0</v>
      </c>
      <c r="L157" s="229">
        <v>21</v>
      </c>
      <c r="M157" s="229">
        <f>G157*(1+L157/100)</f>
        <v>0</v>
      </c>
      <c r="N157" s="229">
        <v>1E-3</v>
      </c>
      <c r="O157" s="229">
        <f>ROUND(E157*N157,2)</f>
        <v>0.25</v>
      </c>
      <c r="P157" s="229">
        <v>0</v>
      </c>
      <c r="Q157" s="229">
        <f>ROUND(E157*P157,2)</f>
        <v>0</v>
      </c>
      <c r="R157" s="229" t="s">
        <v>287</v>
      </c>
      <c r="S157" s="229" t="s">
        <v>181</v>
      </c>
      <c r="T157" s="229" t="s">
        <v>182</v>
      </c>
      <c r="U157" s="229">
        <v>0</v>
      </c>
      <c r="V157" s="229">
        <f>ROUND(E157*U157,2)</f>
        <v>0</v>
      </c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288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40" t="s">
        <v>176</v>
      </c>
      <c r="B158" s="241" t="s">
        <v>61</v>
      </c>
      <c r="C158" s="262" t="s">
        <v>109</v>
      </c>
      <c r="D158" s="242"/>
      <c r="E158" s="243"/>
      <c r="F158" s="244"/>
      <c r="G158" s="245">
        <f>SUMIF(AG159:AG164,"&lt;&gt;NOR",G159:G164)</f>
        <v>0</v>
      </c>
      <c r="H158" s="239"/>
      <c r="I158" s="239">
        <f>SUM(I159:I164)</f>
        <v>0</v>
      </c>
      <c r="J158" s="239"/>
      <c r="K158" s="239">
        <f>SUM(K159:K164)</f>
        <v>0</v>
      </c>
      <c r="L158" s="239"/>
      <c r="M158" s="239">
        <f>SUM(M159:M164)</f>
        <v>0</v>
      </c>
      <c r="N158" s="239"/>
      <c r="O158" s="239">
        <f>SUM(O159:O164)</f>
        <v>11.520000000000001</v>
      </c>
      <c r="P158" s="239"/>
      <c r="Q158" s="239">
        <f>SUM(Q159:Q164)</f>
        <v>0</v>
      </c>
      <c r="R158" s="239"/>
      <c r="S158" s="239"/>
      <c r="T158" s="239"/>
      <c r="U158" s="239"/>
      <c r="V158" s="239">
        <f>SUM(V159:V164)</f>
        <v>1.96</v>
      </c>
      <c r="W158" s="239"/>
      <c r="AG158" t="s">
        <v>177</v>
      </c>
    </row>
    <row r="159" spans="1:60" outlineLevel="1" x14ac:dyDescent="0.2">
      <c r="A159" s="246">
        <v>97</v>
      </c>
      <c r="B159" s="247" t="s">
        <v>1915</v>
      </c>
      <c r="C159" s="263" t="s">
        <v>1916</v>
      </c>
      <c r="D159" s="248" t="s">
        <v>214</v>
      </c>
      <c r="E159" s="249">
        <v>4.5990000000000002</v>
      </c>
      <c r="F159" s="250"/>
      <c r="G159" s="251">
        <f>ROUND(E159*F159,2)</f>
        <v>0</v>
      </c>
      <c r="H159" s="230"/>
      <c r="I159" s="229">
        <f>ROUND(E159*H159,2)</f>
        <v>0</v>
      </c>
      <c r="J159" s="230"/>
      <c r="K159" s="229">
        <f>ROUND(E159*J159,2)</f>
        <v>0</v>
      </c>
      <c r="L159" s="229">
        <v>21</v>
      </c>
      <c r="M159" s="229">
        <f>G159*(1+L159/100)</f>
        <v>0</v>
      </c>
      <c r="N159" s="229">
        <v>0</v>
      </c>
      <c r="O159" s="229">
        <f>ROUND(E159*N159,2)</f>
        <v>0</v>
      </c>
      <c r="P159" s="229">
        <v>0</v>
      </c>
      <c r="Q159" s="229">
        <f>ROUND(E159*P159,2)</f>
        <v>0</v>
      </c>
      <c r="R159" s="229"/>
      <c r="S159" s="229" t="s">
        <v>292</v>
      </c>
      <c r="T159" s="229" t="s">
        <v>293</v>
      </c>
      <c r="U159" s="229">
        <v>0</v>
      </c>
      <c r="V159" s="229">
        <f>ROUND(E159*U159,2)</f>
        <v>0</v>
      </c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922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64" t="s">
        <v>1917</v>
      </c>
      <c r="D160" s="231"/>
      <c r="E160" s="232">
        <v>4.6000000000000005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185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46">
        <v>98</v>
      </c>
      <c r="B161" s="247" t="s">
        <v>859</v>
      </c>
      <c r="C161" s="263" t="s">
        <v>1918</v>
      </c>
      <c r="D161" s="248" t="s">
        <v>404</v>
      </c>
      <c r="E161" s="249">
        <v>0.12880000000000003</v>
      </c>
      <c r="F161" s="250"/>
      <c r="G161" s="251">
        <f>ROUND(E161*F161,2)</f>
        <v>0</v>
      </c>
      <c r="H161" s="230"/>
      <c r="I161" s="229">
        <f>ROUND(E161*H161,2)</f>
        <v>0</v>
      </c>
      <c r="J161" s="230"/>
      <c r="K161" s="229">
        <f>ROUND(E161*J161,2)</f>
        <v>0</v>
      </c>
      <c r="L161" s="229">
        <v>21</v>
      </c>
      <c r="M161" s="229">
        <f>G161*(1+L161/100)</f>
        <v>0</v>
      </c>
      <c r="N161" s="229">
        <v>1.0454800000000002</v>
      </c>
      <c r="O161" s="229">
        <f>ROUND(E161*N161,2)</f>
        <v>0.13</v>
      </c>
      <c r="P161" s="229">
        <v>0</v>
      </c>
      <c r="Q161" s="229">
        <f>ROUND(E161*P161,2)</f>
        <v>0</v>
      </c>
      <c r="R161" s="229"/>
      <c r="S161" s="229" t="s">
        <v>181</v>
      </c>
      <c r="T161" s="229" t="s">
        <v>182</v>
      </c>
      <c r="U161" s="229">
        <v>15.231000000000002</v>
      </c>
      <c r="V161" s="229">
        <f>ROUND(E161*U161,2)</f>
        <v>1.96</v>
      </c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922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7"/>
      <c r="B162" s="228"/>
      <c r="C162" s="264" t="s">
        <v>1919</v>
      </c>
      <c r="D162" s="231"/>
      <c r="E162" s="232">
        <v>0.13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185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6">
        <v>99</v>
      </c>
      <c r="B163" s="247" t="s">
        <v>1920</v>
      </c>
      <c r="C163" s="263" t="s">
        <v>1921</v>
      </c>
      <c r="D163" s="248" t="s">
        <v>214</v>
      </c>
      <c r="E163" s="249">
        <v>4.8840000000000003</v>
      </c>
      <c r="F163" s="250"/>
      <c r="G163" s="251">
        <f>ROUND(E163*F163,2)</f>
        <v>0</v>
      </c>
      <c r="H163" s="230"/>
      <c r="I163" s="229">
        <f>ROUND(E163*H163,2)</f>
        <v>0</v>
      </c>
      <c r="J163" s="230"/>
      <c r="K163" s="229">
        <f>ROUND(E163*J163,2)</f>
        <v>0</v>
      </c>
      <c r="L163" s="229">
        <v>21</v>
      </c>
      <c r="M163" s="229">
        <f>G163*(1+L163/100)</f>
        <v>0</v>
      </c>
      <c r="N163" s="229">
        <v>2.3323800000000001</v>
      </c>
      <c r="O163" s="229">
        <f>ROUND(E163*N163,2)</f>
        <v>11.39</v>
      </c>
      <c r="P163" s="229">
        <v>0</v>
      </c>
      <c r="Q163" s="229">
        <f>ROUND(E163*P163,2)</f>
        <v>0</v>
      </c>
      <c r="R163" s="229"/>
      <c r="S163" s="229" t="s">
        <v>1922</v>
      </c>
      <c r="T163" s="229" t="s">
        <v>293</v>
      </c>
      <c r="U163" s="229">
        <v>0</v>
      </c>
      <c r="V163" s="229">
        <f>ROUND(E163*U163,2)</f>
        <v>0</v>
      </c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922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27"/>
      <c r="B164" s="228"/>
      <c r="C164" s="264" t="s">
        <v>1923</v>
      </c>
      <c r="D164" s="231"/>
      <c r="E164" s="232">
        <v>4.8800000000000008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185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40" t="s">
        <v>176</v>
      </c>
      <c r="B165" s="241" t="s">
        <v>112</v>
      </c>
      <c r="C165" s="262" t="s">
        <v>113</v>
      </c>
      <c r="D165" s="242"/>
      <c r="E165" s="243"/>
      <c r="F165" s="244"/>
      <c r="G165" s="245">
        <f>SUMIF(AG166:AG184,"&lt;&gt;NOR",G166:G184)</f>
        <v>0</v>
      </c>
      <c r="H165" s="239"/>
      <c r="I165" s="239">
        <f>SUM(I166:I184)</f>
        <v>0</v>
      </c>
      <c r="J165" s="239"/>
      <c r="K165" s="239">
        <f>SUM(K166:K184)</f>
        <v>0</v>
      </c>
      <c r="L165" s="239"/>
      <c r="M165" s="239">
        <f>SUM(M166:M184)</f>
        <v>0</v>
      </c>
      <c r="N165" s="239"/>
      <c r="O165" s="239">
        <f>SUM(O166:O184)</f>
        <v>4.51</v>
      </c>
      <c r="P165" s="239"/>
      <c r="Q165" s="239">
        <f>SUM(Q166:Q184)</f>
        <v>0</v>
      </c>
      <c r="R165" s="239"/>
      <c r="S165" s="239"/>
      <c r="T165" s="239"/>
      <c r="U165" s="239"/>
      <c r="V165" s="239">
        <f>SUM(V166:V184)</f>
        <v>26.62</v>
      </c>
      <c r="W165" s="239"/>
      <c r="AG165" t="s">
        <v>177</v>
      </c>
    </row>
    <row r="166" spans="1:60" outlineLevel="1" x14ac:dyDescent="0.2">
      <c r="A166" s="246">
        <v>100</v>
      </c>
      <c r="B166" s="247" t="s">
        <v>1924</v>
      </c>
      <c r="C166" s="263" t="s">
        <v>1925</v>
      </c>
      <c r="D166" s="248" t="s">
        <v>180</v>
      </c>
      <c r="E166" s="249">
        <v>68</v>
      </c>
      <c r="F166" s="250"/>
      <c r="G166" s="251">
        <f>ROUND(E166*F166,2)</f>
        <v>0</v>
      </c>
      <c r="H166" s="230"/>
      <c r="I166" s="229">
        <f>ROUND(E166*H166,2)</f>
        <v>0</v>
      </c>
      <c r="J166" s="230"/>
      <c r="K166" s="229">
        <f>ROUND(E166*J166,2)</f>
        <v>0</v>
      </c>
      <c r="L166" s="229">
        <v>21</v>
      </c>
      <c r="M166" s="229">
        <f>G166*(1+L166/100)</f>
        <v>0</v>
      </c>
      <c r="N166" s="229">
        <v>0</v>
      </c>
      <c r="O166" s="229">
        <f>ROUND(E166*N166,2)</f>
        <v>0</v>
      </c>
      <c r="P166" s="229">
        <v>0</v>
      </c>
      <c r="Q166" s="229">
        <f>ROUND(E166*P166,2)</f>
        <v>0</v>
      </c>
      <c r="R166" s="229"/>
      <c r="S166" s="229" t="s">
        <v>292</v>
      </c>
      <c r="T166" s="229" t="s">
        <v>277</v>
      </c>
      <c r="U166" s="229">
        <v>0</v>
      </c>
      <c r="V166" s="229">
        <f>ROUND(E166*U166,2)</f>
        <v>0</v>
      </c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1625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27"/>
      <c r="B167" s="228"/>
      <c r="C167" s="264" t="s">
        <v>1926</v>
      </c>
      <c r="D167" s="231"/>
      <c r="E167" s="232">
        <v>68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185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27"/>
      <c r="B168" s="228"/>
      <c r="C168" s="264" t="s">
        <v>1927</v>
      </c>
      <c r="D168" s="231"/>
      <c r="E168" s="232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6">
        <v>101</v>
      </c>
      <c r="B169" s="247" t="s">
        <v>1928</v>
      </c>
      <c r="C169" s="263" t="s">
        <v>1929</v>
      </c>
      <c r="D169" s="248" t="s">
        <v>180</v>
      </c>
      <c r="E169" s="249">
        <v>48</v>
      </c>
      <c r="F169" s="250"/>
      <c r="G169" s="251">
        <f>ROUND(E169*F169,2)</f>
        <v>0</v>
      </c>
      <c r="H169" s="230"/>
      <c r="I169" s="229">
        <f>ROUND(E169*H169,2)</f>
        <v>0</v>
      </c>
      <c r="J169" s="230"/>
      <c r="K169" s="229">
        <f>ROUND(E169*J169,2)</f>
        <v>0</v>
      </c>
      <c r="L169" s="229">
        <v>21</v>
      </c>
      <c r="M169" s="229">
        <f>G169*(1+L169/100)</f>
        <v>0</v>
      </c>
      <c r="N169" s="229">
        <v>0</v>
      </c>
      <c r="O169" s="229">
        <f>ROUND(E169*N169,2)</f>
        <v>0</v>
      </c>
      <c r="P169" s="229">
        <v>0</v>
      </c>
      <c r="Q169" s="229">
        <f>ROUND(E169*P169,2)</f>
        <v>0</v>
      </c>
      <c r="R169" s="229"/>
      <c r="S169" s="229" t="s">
        <v>292</v>
      </c>
      <c r="T169" s="229" t="s">
        <v>277</v>
      </c>
      <c r="U169" s="229">
        <v>0</v>
      </c>
      <c r="V169" s="229">
        <f>ROUND(E169*U169,2)</f>
        <v>0</v>
      </c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1625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7"/>
      <c r="B170" s="228"/>
      <c r="C170" s="264" t="s">
        <v>1930</v>
      </c>
      <c r="D170" s="231"/>
      <c r="E170" s="232">
        <v>48</v>
      </c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46">
        <v>102</v>
      </c>
      <c r="B171" s="247" t="s">
        <v>1931</v>
      </c>
      <c r="C171" s="263" t="s">
        <v>1932</v>
      </c>
      <c r="D171" s="248" t="s">
        <v>180</v>
      </c>
      <c r="E171" s="249">
        <v>820.66000000000008</v>
      </c>
      <c r="F171" s="250"/>
      <c r="G171" s="251">
        <f>ROUND(E171*F171,2)</f>
        <v>0</v>
      </c>
      <c r="H171" s="230"/>
      <c r="I171" s="229">
        <f>ROUND(E171*H171,2)</f>
        <v>0</v>
      </c>
      <c r="J171" s="230"/>
      <c r="K171" s="229">
        <f>ROUND(E171*J171,2)</f>
        <v>0</v>
      </c>
      <c r="L171" s="229">
        <v>21</v>
      </c>
      <c r="M171" s="229">
        <f>G171*(1+L171/100)</f>
        <v>0</v>
      </c>
      <c r="N171" s="229">
        <v>0</v>
      </c>
      <c r="O171" s="229">
        <f>ROUND(E171*N171,2)</f>
        <v>0</v>
      </c>
      <c r="P171" s="229">
        <v>0</v>
      </c>
      <c r="Q171" s="229">
        <f>ROUND(E171*P171,2)</f>
        <v>0</v>
      </c>
      <c r="R171" s="229"/>
      <c r="S171" s="229" t="s">
        <v>181</v>
      </c>
      <c r="T171" s="229" t="s">
        <v>182</v>
      </c>
      <c r="U171" s="229">
        <v>1.8000000000000002E-2</v>
      </c>
      <c r="V171" s="229">
        <f>ROUND(E171*U171,2)</f>
        <v>14.77</v>
      </c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922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27"/>
      <c r="B172" s="228"/>
      <c r="C172" s="264" t="s">
        <v>1933</v>
      </c>
      <c r="D172" s="231"/>
      <c r="E172" s="232">
        <v>820.66000000000008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6">
        <v>103</v>
      </c>
      <c r="B173" s="247" t="s">
        <v>1934</v>
      </c>
      <c r="C173" s="263" t="s">
        <v>1935</v>
      </c>
      <c r="D173" s="248" t="s">
        <v>180</v>
      </c>
      <c r="E173" s="249">
        <v>752.66000000000008</v>
      </c>
      <c r="F173" s="250"/>
      <c r="G173" s="251">
        <f>ROUND(E173*F173,2)</f>
        <v>0</v>
      </c>
      <c r="H173" s="230"/>
      <c r="I173" s="229">
        <f>ROUND(E173*H173,2)</f>
        <v>0</v>
      </c>
      <c r="J173" s="230"/>
      <c r="K173" s="229">
        <f>ROUND(E173*J173,2)</f>
        <v>0</v>
      </c>
      <c r="L173" s="229">
        <v>21</v>
      </c>
      <c r="M173" s="229">
        <f>G173*(1+L173/100)</f>
        <v>0</v>
      </c>
      <c r="N173" s="229">
        <v>0</v>
      </c>
      <c r="O173" s="229">
        <f>ROUND(E173*N173,2)</f>
        <v>0</v>
      </c>
      <c r="P173" s="229">
        <v>0</v>
      </c>
      <c r="Q173" s="229">
        <f>ROUND(E173*P173,2)</f>
        <v>0</v>
      </c>
      <c r="R173" s="229"/>
      <c r="S173" s="229" t="s">
        <v>292</v>
      </c>
      <c r="T173" s="229" t="s">
        <v>293</v>
      </c>
      <c r="U173" s="229">
        <v>0</v>
      </c>
      <c r="V173" s="229">
        <f>ROUND(E173*U173,2)</f>
        <v>0</v>
      </c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922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27"/>
      <c r="B174" s="228"/>
      <c r="C174" s="264" t="s">
        <v>1936</v>
      </c>
      <c r="D174" s="231"/>
      <c r="E174" s="232">
        <v>752.66000000000008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6">
        <v>104</v>
      </c>
      <c r="B175" s="247" t="s">
        <v>1937</v>
      </c>
      <c r="C175" s="263" t="s">
        <v>1938</v>
      </c>
      <c r="D175" s="248" t="s">
        <v>180</v>
      </c>
      <c r="E175" s="249">
        <v>68</v>
      </c>
      <c r="F175" s="250"/>
      <c r="G175" s="251">
        <f>ROUND(E175*F175,2)</f>
        <v>0</v>
      </c>
      <c r="H175" s="230"/>
      <c r="I175" s="229">
        <f>ROUND(E175*H175,2)</f>
        <v>0</v>
      </c>
      <c r="J175" s="230"/>
      <c r="K175" s="229">
        <f>ROUND(E175*J175,2)</f>
        <v>0</v>
      </c>
      <c r="L175" s="229">
        <v>21</v>
      </c>
      <c r="M175" s="229">
        <f>G175*(1+L175/100)</f>
        <v>0</v>
      </c>
      <c r="N175" s="229">
        <v>0</v>
      </c>
      <c r="O175" s="229">
        <f>ROUND(E175*N175,2)</f>
        <v>0</v>
      </c>
      <c r="P175" s="229">
        <v>0</v>
      </c>
      <c r="Q175" s="229">
        <f>ROUND(E175*P175,2)</f>
        <v>0</v>
      </c>
      <c r="R175" s="229"/>
      <c r="S175" s="229" t="s">
        <v>292</v>
      </c>
      <c r="T175" s="229" t="s">
        <v>293</v>
      </c>
      <c r="U175" s="229">
        <v>0</v>
      </c>
      <c r="V175" s="229">
        <f>ROUND(E175*U175,2)</f>
        <v>0</v>
      </c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922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27"/>
      <c r="B176" s="228"/>
      <c r="C176" s="264" t="s">
        <v>1939</v>
      </c>
      <c r="D176" s="231"/>
      <c r="E176" s="232">
        <v>68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55">
        <v>105</v>
      </c>
      <c r="B177" s="256" t="s">
        <v>1940</v>
      </c>
      <c r="C177" s="271" t="s">
        <v>1941</v>
      </c>
      <c r="D177" s="257" t="s">
        <v>180</v>
      </c>
      <c r="E177" s="258">
        <v>674</v>
      </c>
      <c r="F177" s="259"/>
      <c r="G177" s="260">
        <f>ROUND(E177*F177,2)</f>
        <v>0</v>
      </c>
      <c r="H177" s="230"/>
      <c r="I177" s="229">
        <f>ROUND(E177*H177,2)</f>
        <v>0</v>
      </c>
      <c r="J177" s="230"/>
      <c r="K177" s="229">
        <f>ROUND(E177*J177,2)</f>
        <v>0</v>
      </c>
      <c r="L177" s="229">
        <v>21</v>
      </c>
      <c r="M177" s="229">
        <f>G177*(1+L177/100)</f>
        <v>0</v>
      </c>
      <c r="N177" s="229">
        <v>0</v>
      </c>
      <c r="O177" s="229">
        <f>ROUND(E177*N177,2)</f>
        <v>0</v>
      </c>
      <c r="P177" s="229">
        <v>0</v>
      </c>
      <c r="Q177" s="229">
        <f>ROUND(E177*P177,2)</f>
        <v>0</v>
      </c>
      <c r="R177" s="229"/>
      <c r="S177" s="229" t="s">
        <v>292</v>
      </c>
      <c r="T177" s="229" t="s">
        <v>293</v>
      </c>
      <c r="U177" s="229">
        <v>0</v>
      </c>
      <c r="V177" s="229">
        <f>ROUND(E177*U177,2)</f>
        <v>0</v>
      </c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922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6">
        <v>106</v>
      </c>
      <c r="B178" s="247" t="s">
        <v>1942</v>
      </c>
      <c r="C178" s="263" t="s">
        <v>1943</v>
      </c>
      <c r="D178" s="248" t="s">
        <v>180</v>
      </c>
      <c r="E178" s="249">
        <v>6.0090000000000003</v>
      </c>
      <c r="F178" s="250"/>
      <c r="G178" s="251">
        <f>ROUND(E178*F178,2)</f>
        <v>0</v>
      </c>
      <c r="H178" s="230"/>
      <c r="I178" s="229">
        <f>ROUND(E178*H178,2)</f>
        <v>0</v>
      </c>
      <c r="J178" s="230"/>
      <c r="K178" s="229">
        <f>ROUND(E178*J178,2)</f>
        <v>0</v>
      </c>
      <c r="L178" s="229">
        <v>21</v>
      </c>
      <c r="M178" s="229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1922</v>
      </c>
      <c r="T178" s="229" t="s">
        <v>293</v>
      </c>
      <c r="U178" s="229">
        <v>0</v>
      </c>
      <c r="V178" s="229">
        <f>ROUND(E178*U178,2)</f>
        <v>0</v>
      </c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922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27"/>
      <c r="B179" s="228"/>
      <c r="C179" s="264" t="s">
        <v>1944</v>
      </c>
      <c r="D179" s="231"/>
      <c r="E179" s="232">
        <v>0.11</v>
      </c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27"/>
      <c r="B180" s="228"/>
      <c r="C180" s="264" t="s">
        <v>1945</v>
      </c>
      <c r="D180" s="231"/>
      <c r="E180" s="232">
        <v>0.08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27"/>
      <c r="B181" s="228"/>
      <c r="C181" s="264" t="s">
        <v>1946</v>
      </c>
      <c r="D181" s="231"/>
      <c r="E181" s="232">
        <v>5.82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55">
        <v>107</v>
      </c>
      <c r="B182" s="256" t="s">
        <v>1947</v>
      </c>
      <c r="C182" s="271" t="s">
        <v>1948</v>
      </c>
      <c r="D182" s="257" t="s">
        <v>180</v>
      </c>
      <c r="E182" s="258">
        <v>8</v>
      </c>
      <c r="F182" s="259"/>
      <c r="G182" s="260">
        <f>ROUND(E182*F182,2)</f>
        <v>0</v>
      </c>
      <c r="H182" s="230"/>
      <c r="I182" s="229">
        <f>ROUND(E182*H182,2)</f>
        <v>0</v>
      </c>
      <c r="J182" s="230"/>
      <c r="K182" s="229">
        <f>ROUND(E182*J182,2)</f>
        <v>0</v>
      </c>
      <c r="L182" s="229">
        <v>21</v>
      </c>
      <c r="M182" s="229">
        <f>G182*(1+L182/100)</f>
        <v>0</v>
      </c>
      <c r="N182" s="229">
        <v>0.31388000000000005</v>
      </c>
      <c r="O182" s="229">
        <f>ROUND(E182*N182,2)</f>
        <v>2.5099999999999998</v>
      </c>
      <c r="P182" s="229">
        <v>0</v>
      </c>
      <c r="Q182" s="229">
        <f>ROUND(E182*P182,2)</f>
        <v>0</v>
      </c>
      <c r="R182" s="229"/>
      <c r="S182" s="229" t="s">
        <v>181</v>
      </c>
      <c r="T182" s="229" t="s">
        <v>182</v>
      </c>
      <c r="U182" s="229">
        <v>1.1440000000000001</v>
      </c>
      <c r="V182" s="229">
        <f>ROUND(E182*U182,2)</f>
        <v>9.15</v>
      </c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922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55">
        <v>108</v>
      </c>
      <c r="B183" s="256" t="s">
        <v>1949</v>
      </c>
      <c r="C183" s="271" t="s">
        <v>1950</v>
      </c>
      <c r="D183" s="257" t="s">
        <v>180</v>
      </c>
      <c r="E183" s="258">
        <v>674</v>
      </c>
      <c r="F183" s="259"/>
      <c r="G183" s="260">
        <f>ROUND(E183*F183,2)</f>
        <v>0</v>
      </c>
      <c r="H183" s="230"/>
      <c r="I183" s="229">
        <f>ROUND(E183*H183,2)</f>
        <v>0</v>
      </c>
      <c r="J183" s="230"/>
      <c r="K183" s="229">
        <f>ROUND(E183*J183,2)</f>
        <v>0</v>
      </c>
      <c r="L183" s="229">
        <v>21</v>
      </c>
      <c r="M183" s="229">
        <f>G183*(1+L183/100)</f>
        <v>0</v>
      </c>
      <c r="N183" s="229">
        <v>0</v>
      </c>
      <c r="O183" s="229">
        <f>ROUND(E183*N183,2)</f>
        <v>0</v>
      </c>
      <c r="P183" s="229">
        <v>0</v>
      </c>
      <c r="Q183" s="229">
        <f>ROUND(E183*P183,2)</f>
        <v>0</v>
      </c>
      <c r="R183" s="229"/>
      <c r="S183" s="229" t="s">
        <v>292</v>
      </c>
      <c r="T183" s="229" t="s">
        <v>293</v>
      </c>
      <c r="U183" s="229">
        <v>4.0000000000000001E-3</v>
      </c>
      <c r="V183" s="229">
        <f>ROUND(E183*U183,2)</f>
        <v>2.7</v>
      </c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922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55">
        <v>109</v>
      </c>
      <c r="B184" s="256" t="s">
        <v>495</v>
      </c>
      <c r="C184" s="271" t="s">
        <v>496</v>
      </c>
      <c r="D184" s="257" t="s">
        <v>404</v>
      </c>
      <c r="E184" s="258">
        <v>2</v>
      </c>
      <c r="F184" s="259"/>
      <c r="G184" s="260">
        <f>ROUND(E184*F184,2)</f>
        <v>0</v>
      </c>
      <c r="H184" s="230"/>
      <c r="I184" s="229">
        <f>ROUND(E184*H184,2)</f>
        <v>0</v>
      </c>
      <c r="J184" s="230"/>
      <c r="K184" s="229">
        <f>ROUND(E184*J184,2)</f>
        <v>0</v>
      </c>
      <c r="L184" s="229">
        <v>21</v>
      </c>
      <c r="M184" s="229">
        <f>G184*(1+L184/100)</f>
        <v>0</v>
      </c>
      <c r="N184" s="229">
        <v>1</v>
      </c>
      <c r="O184" s="229">
        <f>ROUND(E184*N184,2)</f>
        <v>2</v>
      </c>
      <c r="P184" s="229">
        <v>0</v>
      </c>
      <c r="Q184" s="229">
        <f>ROUND(E184*P184,2)</f>
        <v>0</v>
      </c>
      <c r="R184" s="229" t="s">
        <v>287</v>
      </c>
      <c r="S184" s="229" t="s">
        <v>181</v>
      </c>
      <c r="T184" s="229" t="s">
        <v>182</v>
      </c>
      <c r="U184" s="229">
        <v>0</v>
      </c>
      <c r="V184" s="229">
        <f>ROUND(E184*U184,2)</f>
        <v>0</v>
      </c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1625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40" t="s">
        <v>176</v>
      </c>
      <c r="B185" s="241" t="s">
        <v>119</v>
      </c>
      <c r="C185" s="262" t="s">
        <v>120</v>
      </c>
      <c r="D185" s="242"/>
      <c r="E185" s="243"/>
      <c r="F185" s="244"/>
      <c r="G185" s="245">
        <f>SUMIF(AG186:AG187,"&lt;&gt;NOR",G186:G187)</f>
        <v>0</v>
      </c>
      <c r="H185" s="239"/>
      <c r="I185" s="239">
        <f>SUM(I186:I187)</f>
        <v>0</v>
      </c>
      <c r="J185" s="239"/>
      <c r="K185" s="239">
        <f>SUM(K186:K187)</f>
        <v>0</v>
      </c>
      <c r="L185" s="239"/>
      <c r="M185" s="239">
        <f>SUM(M186:M187)</f>
        <v>0</v>
      </c>
      <c r="N185" s="239"/>
      <c r="O185" s="239">
        <f>SUM(O186:O187)</f>
        <v>279.87</v>
      </c>
      <c r="P185" s="239"/>
      <c r="Q185" s="239">
        <f>SUM(Q186:Q187)</f>
        <v>0</v>
      </c>
      <c r="R185" s="239"/>
      <c r="S185" s="239"/>
      <c r="T185" s="239"/>
      <c r="U185" s="239"/>
      <c r="V185" s="239">
        <f>SUM(V186:V187)</f>
        <v>614.69000000000005</v>
      </c>
      <c r="W185" s="239"/>
      <c r="AG185" t="s">
        <v>177</v>
      </c>
    </row>
    <row r="186" spans="1:60" ht="22.5" outlineLevel="1" x14ac:dyDescent="0.2">
      <c r="A186" s="246">
        <v>110</v>
      </c>
      <c r="B186" s="247" t="s">
        <v>1951</v>
      </c>
      <c r="C186" s="263" t="s">
        <v>1952</v>
      </c>
      <c r="D186" s="248" t="s">
        <v>207</v>
      </c>
      <c r="E186" s="249">
        <v>2696</v>
      </c>
      <c r="F186" s="250"/>
      <c r="G186" s="251">
        <f>ROUND(E186*F186,2)</f>
        <v>0</v>
      </c>
      <c r="H186" s="230"/>
      <c r="I186" s="229">
        <f>ROUND(E186*H186,2)</f>
        <v>0</v>
      </c>
      <c r="J186" s="230"/>
      <c r="K186" s="229">
        <f>ROUND(E186*J186,2)</f>
        <v>0</v>
      </c>
      <c r="L186" s="229">
        <v>21</v>
      </c>
      <c r="M186" s="229">
        <f>G186*(1+L186/100)</f>
        <v>0</v>
      </c>
      <c r="N186" s="229">
        <v>0.10381000000000001</v>
      </c>
      <c r="O186" s="229">
        <f>ROUND(E186*N186,2)</f>
        <v>279.87</v>
      </c>
      <c r="P186" s="229">
        <v>0</v>
      </c>
      <c r="Q186" s="229">
        <f>ROUND(E186*P186,2)</f>
        <v>0</v>
      </c>
      <c r="R186" s="229"/>
      <c r="S186" s="229" t="s">
        <v>181</v>
      </c>
      <c r="T186" s="229" t="s">
        <v>1953</v>
      </c>
      <c r="U186" s="229">
        <v>0.22800000000000001</v>
      </c>
      <c r="V186" s="229">
        <f>ROUND(E186*U186,2)</f>
        <v>614.69000000000005</v>
      </c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922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27"/>
      <c r="B187" s="228"/>
      <c r="C187" s="264" t="s">
        <v>1954</v>
      </c>
      <c r="D187" s="231"/>
      <c r="E187" s="232">
        <v>2696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5.5" x14ac:dyDescent="0.2">
      <c r="A188" s="240" t="s">
        <v>176</v>
      </c>
      <c r="B188" s="241" t="s">
        <v>122</v>
      </c>
      <c r="C188" s="262" t="s">
        <v>123</v>
      </c>
      <c r="D188" s="242"/>
      <c r="E188" s="243"/>
      <c r="F188" s="244"/>
      <c r="G188" s="245">
        <f>SUMIF(AG189:AG190,"&lt;&gt;NOR",G189:G190)</f>
        <v>0</v>
      </c>
      <c r="H188" s="239"/>
      <c r="I188" s="239">
        <f>SUM(I189:I190)</f>
        <v>0</v>
      </c>
      <c r="J188" s="239"/>
      <c r="K188" s="239">
        <f>SUM(K189:K190)</f>
        <v>0</v>
      </c>
      <c r="L188" s="239"/>
      <c r="M188" s="239">
        <f>SUM(M189:M190)</f>
        <v>0</v>
      </c>
      <c r="N188" s="239"/>
      <c r="O188" s="239">
        <f>SUM(O189:O190)</f>
        <v>0</v>
      </c>
      <c r="P188" s="239"/>
      <c r="Q188" s="239">
        <f>SUM(Q189:Q190)</f>
        <v>0</v>
      </c>
      <c r="R188" s="239"/>
      <c r="S188" s="239"/>
      <c r="T188" s="239"/>
      <c r="U188" s="239"/>
      <c r="V188" s="239">
        <f>SUM(V189:V190)</f>
        <v>1668</v>
      </c>
      <c r="W188" s="239"/>
      <c r="AG188" t="s">
        <v>177</v>
      </c>
    </row>
    <row r="189" spans="1:60" ht="45" outlineLevel="1" x14ac:dyDescent="0.2">
      <c r="A189" s="246">
        <v>111</v>
      </c>
      <c r="B189" s="247" t="s">
        <v>1955</v>
      </c>
      <c r="C189" s="263" t="s">
        <v>1956</v>
      </c>
      <c r="D189" s="248" t="s">
        <v>180</v>
      </c>
      <c r="E189" s="249">
        <v>12000</v>
      </c>
      <c r="F189" s="250"/>
      <c r="G189" s="251">
        <f>ROUND(E189*F189,2)</f>
        <v>0</v>
      </c>
      <c r="H189" s="230"/>
      <c r="I189" s="229">
        <f>ROUND(E189*H189,2)</f>
        <v>0</v>
      </c>
      <c r="J189" s="230"/>
      <c r="K189" s="229">
        <f>ROUND(E189*J189,2)</f>
        <v>0</v>
      </c>
      <c r="L189" s="229">
        <v>21</v>
      </c>
      <c r="M189" s="229">
        <f>G189*(1+L189/100)</f>
        <v>0</v>
      </c>
      <c r="N189" s="229">
        <v>0</v>
      </c>
      <c r="O189" s="229">
        <f>ROUND(E189*N189,2)</f>
        <v>0</v>
      </c>
      <c r="P189" s="229">
        <v>0</v>
      </c>
      <c r="Q189" s="229">
        <f>ROUND(E189*P189,2)</f>
        <v>0</v>
      </c>
      <c r="R189" s="229"/>
      <c r="S189" s="229" t="s">
        <v>292</v>
      </c>
      <c r="T189" s="229" t="s">
        <v>277</v>
      </c>
      <c r="U189" s="229">
        <v>0.13900000000000001</v>
      </c>
      <c r="V189" s="229">
        <f>ROUND(E189*U189,2)</f>
        <v>1668</v>
      </c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922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27"/>
      <c r="B190" s="228"/>
      <c r="C190" s="265" t="s">
        <v>1957</v>
      </c>
      <c r="D190" s="252"/>
      <c r="E190" s="252"/>
      <c r="F190" s="252"/>
      <c r="G190" s="252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219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40" t="s">
        <v>176</v>
      </c>
      <c r="B191" s="241" t="s">
        <v>126</v>
      </c>
      <c r="C191" s="262" t="s">
        <v>127</v>
      </c>
      <c r="D191" s="242"/>
      <c r="E191" s="243"/>
      <c r="F191" s="244"/>
      <c r="G191" s="245">
        <f>SUMIF(AG192:AG194,"&lt;&gt;NOR",G192:G194)</f>
        <v>0</v>
      </c>
      <c r="H191" s="239"/>
      <c r="I191" s="239">
        <f>SUM(I192:I194)</f>
        <v>0</v>
      </c>
      <c r="J191" s="239"/>
      <c r="K191" s="239">
        <f>SUM(K192:K194)</f>
        <v>0</v>
      </c>
      <c r="L191" s="239"/>
      <c r="M191" s="239">
        <f>SUM(M192:M194)</f>
        <v>0</v>
      </c>
      <c r="N191" s="239"/>
      <c r="O191" s="239">
        <f>SUM(O192:O194)</f>
        <v>0</v>
      </c>
      <c r="P191" s="239"/>
      <c r="Q191" s="239">
        <f>SUM(Q192:Q194)</f>
        <v>0</v>
      </c>
      <c r="R191" s="239"/>
      <c r="S191" s="239"/>
      <c r="T191" s="239"/>
      <c r="U191" s="239"/>
      <c r="V191" s="239">
        <f>SUM(V192:V194)</f>
        <v>60.039999999999992</v>
      </c>
      <c r="W191" s="239"/>
      <c r="AG191" t="s">
        <v>177</v>
      </c>
    </row>
    <row r="192" spans="1:60" ht="33.75" outlineLevel="1" x14ac:dyDescent="0.2">
      <c r="A192" s="246">
        <v>112</v>
      </c>
      <c r="B192" s="247" t="s">
        <v>1958</v>
      </c>
      <c r="C192" s="263" t="s">
        <v>1959</v>
      </c>
      <c r="D192" s="248" t="s">
        <v>404</v>
      </c>
      <c r="E192" s="249">
        <v>20.288</v>
      </c>
      <c r="F192" s="250"/>
      <c r="G192" s="251">
        <f>ROUND(E192*F192,2)</f>
        <v>0</v>
      </c>
      <c r="H192" s="230"/>
      <c r="I192" s="229">
        <f>ROUND(E192*H192,2)</f>
        <v>0</v>
      </c>
      <c r="J192" s="230"/>
      <c r="K192" s="229">
        <f>ROUND(E192*J192,2)</f>
        <v>0</v>
      </c>
      <c r="L192" s="229">
        <v>21</v>
      </c>
      <c r="M192" s="229">
        <f>G192*(1+L192/100)</f>
        <v>0</v>
      </c>
      <c r="N192" s="229">
        <v>0</v>
      </c>
      <c r="O192" s="229">
        <f>ROUND(E192*N192,2)</f>
        <v>0</v>
      </c>
      <c r="P192" s="229">
        <v>0</v>
      </c>
      <c r="Q192" s="229">
        <f>ROUND(E192*P192,2)</f>
        <v>0</v>
      </c>
      <c r="R192" s="229"/>
      <c r="S192" s="229" t="s">
        <v>181</v>
      </c>
      <c r="T192" s="229" t="s">
        <v>182</v>
      </c>
      <c r="U192" s="229">
        <v>1.925</v>
      </c>
      <c r="V192" s="229">
        <f>ROUND(E192*U192,2)</f>
        <v>39.049999999999997</v>
      </c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183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7"/>
      <c r="B193" s="228"/>
      <c r="C193" s="264" t="s">
        <v>1960</v>
      </c>
      <c r="D193" s="231"/>
      <c r="E193" s="232">
        <v>20.288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55">
        <v>113</v>
      </c>
      <c r="B194" s="256" t="s">
        <v>1961</v>
      </c>
      <c r="C194" s="271" t="s">
        <v>1962</v>
      </c>
      <c r="D194" s="257" t="s">
        <v>404</v>
      </c>
      <c r="E194" s="258">
        <v>279.87200000000001</v>
      </c>
      <c r="F194" s="259"/>
      <c r="G194" s="260">
        <f>ROUND(E194*F194,2)</f>
        <v>0</v>
      </c>
      <c r="H194" s="230"/>
      <c r="I194" s="229">
        <f>ROUND(E194*H194,2)</f>
        <v>0</v>
      </c>
      <c r="J194" s="230"/>
      <c r="K194" s="229">
        <f>ROUND(E194*J194,2)</f>
        <v>0</v>
      </c>
      <c r="L194" s="229">
        <v>21</v>
      </c>
      <c r="M194" s="229">
        <f>G194*(1+L194/100)</f>
        <v>0</v>
      </c>
      <c r="N194" s="229">
        <v>0</v>
      </c>
      <c r="O194" s="229">
        <f>ROUND(E194*N194,2)</f>
        <v>0</v>
      </c>
      <c r="P194" s="229">
        <v>0</v>
      </c>
      <c r="Q194" s="229">
        <f>ROUND(E194*P194,2)</f>
        <v>0</v>
      </c>
      <c r="R194" s="229"/>
      <c r="S194" s="229" t="s">
        <v>181</v>
      </c>
      <c r="T194" s="229" t="s">
        <v>182</v>
      </c>
      <c r="U194" s="229">
        <v>7.5000000000000011E-2</v>
      </c>
      <c r="V194" s="229">
        <f>ROUND(E194*U194,2)</f>
        <v>20.99</v>
      </c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922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40" t="s">
        <v>176</v>
      </c>
      <c r="B195" s="241" t="s">
        <v>136</v>
      </c>
      <c r="C195" s="262" t="s">
        <v>137</v>
      </c>
      <c r="D195" s="242"/>
      <c r="E195" s="243"/>
      <c r="F195" s="244"/>
      <c r="G195" s="245">
        <f>SUMIF(AG196:AG210,"&lt;&gt;NOR",G196:G210)</f>
        <v>0</v>
      </c>
      <c r="H195" s="239"/>
      <c r="I195" s="239">
        <f>SUM(I196:I210)</f>
        <v>0</v>
      </c>
      <c r="J195" s="239"/>
      <c r="K195" s="239">
        <f>SUM(K196:K210)</f>
        <v>0</v>
      </c>
      <c r="L195" s="239"/>
      <c r="M195" s="239">
        <f>SUM(M196:M210)</f>
        <v>0</v>
      </c>
      <c r="N195" s="239"/>
      <c r="O195" s="239">
        <f>SUM(O196:O210)</f>
        <v>0.01</v>
      </c>
      <c r="P195" s="239"/>
      <c r="Q195" s="239">
        <f>SUM(Q196:Q210)</f>
        <v>0</v>
      </c>
      <c r="R195" s="239"/>
      <c r="S195" s="239"/>
      <c r="T195" s="239"/>
      <c r="U195" s="239"/>
      <c r="V195" s="239">
        <f>SUM(V196:V210)</f>
        <v>10.48</v>
      </c>
      <c r="W195" s="239"/>
      <c r="AG195" t="s">
        <v>177</v>
      </c>
    </row>
    <row r="196" spans="1:60" ht="22.5" outlineLevel="1" x14ac:dyDescent="0.2">
      <c r="A196" s="246">
        <v>114</v>
      </c>
      <c r="B196" s="247" t="s">
        <v>1963</v>
      </c>
      <c r="C196" s="263" t="s">
        <v>1964</v>
      </c>
      <c r="D196" s="248" t="s">
        <v>207</v>
      </c>
      <c r="E196" s="249">
        <v>32</v>
      </c>
      <c r="F196" s="250"/>
      <c r="G196" s="251">
        <f>ROUND(E196*F196,2)</f>
        <v>0</v>
      </c>
      <c r="H196" s="230"/>
      <c r="I196" s="229">
        <f>ROUND(E196*H196,2)</f>
        <v>0</v>
      </c>
      <c r="J196" s="230"/>
      <c r="K196" s="229">
        <f>ROUND(E196*J196,2)</f>
        <v>0</v>
      </c>
      <c r="L196" s="229">
        <v>21</v>
      </c>
      <c r="M196" s="229">
        <f>G196*(1+L196/100)</f>
        <v>0</v>
      </c>
      <c r="N196" s="229">
        <v>2.0000000000000001E-4</v>
      </c>
      <c r="O196" s="229">
        <f>ROUND(E196*N196,2)</f>
        <v>0.01</v>
      </c>
      <c r="P196" s="229">
        <v>0</v>
      </c>
      <c r="Q196" s="229">
        <f>ROUND(E196*P196,2)</f>
        <v>0</v>
      </c>
      <c r="R196" s="229"/>
      <c r="S196" s="229" t="s">
        <v>181</v>
      </c>
      <c r="T196" s="229" t="s">
        <v>182</v>
      </c>
      <c r="U196" s="229">
        <v>0.31200000000000006</v>
      </c>
      <c r="V196" s="229">
        <f>ROUND(E196*U196,2)</f>
        <v>9.98</v>
      </c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414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27"/>
      <c r="B197" s="228"/>
      <c r="C197" s="264" t="s">
        <v>1965</v>
      </c>
      <c r="D197" s="231"/>
      <c r="E197" s="232">
        <v>32</v>
      </c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185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27"/>
      <c r="B198" s="228"/>
      <c r="C198" s="264" t="s">
        <v>1966</v>
      </c>
      <c r="D198" s="231"/>
      <c r="E198" s="232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46">
        <v>115</v>
      </c>
      <c r="B199" s="247" t="s">
        <v>1967</v>
      </c>
      <c r="C199" s="263" t="s">
        <v>1968</v>
      </c>
      <c r="D199" s="248" t="s">
        <v>1689</v>
      </c>
      <c r="E199" s="249">
        <v>1</v>
      </c>
      <c r="F199" s="250"/>
      <c r="G199" s="251">
        <f>ROUND(E199*F199,2)</f>
        <v>0</v>
      </c>
      <c r="H199" s="230"/>
      <c r="I199" s="229">
        <f>ROUND(E199*H199,2)</f>
        <v>0</v>
      </c>
      <c r="J199" s="230"/>
      <c r="K199" s="229">
        <f>ROUND(E199*J199,2)</f>
        <v>0</v>
      </c>
      <c r="L199" s="229">
        <v>21</v>
      </c>
      <c r="M199" s="229">
        <f>G199*(1+L199/100)</f>
        <v>0</v>
      </c>
      <c r="N199" s="229">
        <v>0</v>
      </c>
      <c r="O199" s="229">
        <f>ROUND(E199*N199,2)</f>
        <v>0</v>
      </c>
      <c r="P199" s="229">
        <v>0</v>
      </c>
      <c r="Q199" s="229">
        <f>ROUND(E199*P199,2)</f>
        <v>0</v>
      </c>
      <c r="R199" s="229"/>
      <c r="S199" s="229" t="s">
        <v>292</v>
      </c>
      <c r="T199" s="229" t="s">
        <v>293</v>
      </c>
      <c r="U199" s="229">
        <v>0.49500000000000005</v>
      </c>
      <c r="V199" s="229">
        <f>ROUND(E199*U199,2)</f>
        <v>0.5</v>
      </c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414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27"/>
      <c r="B200" s="228"/>
      <c r="C200" s="264" t="s">
        <v>1969</v>
      </c>
      <c r="D200" s="231"/>
      <c r="E200" s="232">
        <v>1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185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27"/>
      <c r="B201" s="228"/>
      <c r="C201" s="264" t="s">
        <v>1970</v>
      </c>
      <c r="D201" s="231"/>
      <c r="E201" s="232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7"/>
      <c r="B202" s="228"/>
      <c r="C202" s="264" t="s">
        <v>1971</v>
      </c>
      <c r="D202" s="231"/>
      <c r="E202" s="232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6">
        <v>116</v>
      </c>
      <c r="B203" s="247" t="s">
        <v>1972</v>
      </c>
      <c r="C203" s="263" t="s">
        <v>1973</v>
      </c>
      <c r="D203" s="248" t="s">
        <v>180</v>
      </c>
      <c r="E203" s="249">
        <v>16</v>
      </c>
      <c r="F203" s="250"/>
      <c r="G203" s="251">
        <f>ROUND(E203*F203,2)</f>
        <v>0</v>
      </c>
      <c r="H203" s="230"/>
      <c r="I203" s="229">
        <f>ROUND(E203*H203,2)</f>
        <v>0</v>
      </c>
      <c r="J203" s="230"/>
      <c r="K203" s="229">
        <f>ROUND(E203*J203,2)</f>
        <v>0</v>
      </c>
      <c r="L203" s="229">
        <v>21</v>
      </c>
      <c r="M203" s="229">
        <f>G203*(1+L203/100)</f>
        <v>0</v>
      </c>
      <c r="N203" s="229">
        <v>4.0000000000000003E-5</v>
      </c>
      <c r="O203" s="229">
        <f>ROUND(E203*N203,2)</f>
        <v>0</v>
      </c>
      <c r="P203" s="229">
        <v>0</v>
      </c>
      <c r="Q203" s="229">
        <f>ROUND(E203*P203,2)</f>
        <v>0</v>
      </c>
      <c r="R203" s="229"/>
      <c r="S203" s="229" t="s">
        <v>1974</v>
      </c>
      <c r="T203" s="229" t="s">
        <v>1974</v>
      </c>
      <c r="U203" s="229">
        <v>0</v>
      </c>
      <c r="V203" s="229">
        <f>ROUND(E203*U203,2)</f>
        <v>0</v>
      </c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414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27"/>
      <c r="B204" s="228"/>
      <c r="C204" s="264" t="s">
        <v>1975</v>
      </c>
      <c r="D204" s="231"/>
      <c r="E204" s="232">
        <v>16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6">
        <v>117</v>
      </c>
      <c r="B205" s="247" t="s">
        <v>1976</v>
      </c>
      <c r="C205" s="263" t="s">
        <v>1977</v>
      </c>
      <c r="D205" s="248" t="s">
        <v>214</v>
      </c>
      <c r="E205" s="249">
        <v>0.4</v>
      </c>
      <c r="F205" s="250"/>
      <c r="G205" s="251">
        <f>ROUND(E205*F205,2)</f>
        <v>0</v>
      </c>
      <c r="H205" s="230"/>
      <c r="I205" s="229">
        <f>ROUND(E205*H205,2)</f>
        <v>0</v>
      </c>
      <c r="J205" s="230"/>
      <c r="K205" s="229">
        <f>ROUND(E205*J205,2)</f>
        <v>0</v>
      </c>
      <c r="L205" s="229">
        <v>21</v>
      </c>
      <c r="M205" s="229">
        <f>G205*(1+L205/100)</f>
        <v>0</v>
      </c>
      <c r="N205" s="229">
        <v>0</v>
      </c>
      <c r="O205" s="229">
        <f>ROUND(E205*N205,2)</f>
        <v>0</v>
      </c>
      <c r="P205" s="229">
        <v>0</v>
      </c>
      <c r="Q205" s="229">
        <f>ROUND(E205*P205,2)</f>
        <v>0</v>
      </c>
      <c r="R205" s="229"/>
      <c r="S205" s="229" t="s">
        <v>292</v>
      </c>
      <c r="T205" s="229" t="s">
        <v>277</v>
      </c>
      <c r="U205" s="229">
        <v>0</v>
      </c>
      <c r="V205" s="229">
        <f>ROUND(E205*U205,2)</f>
        <v>0</v>
      </c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1625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27"/>
      <c r="B206" s="228"/>
      <c r="C206" s="264" t="s">
        <v>1978</v>
      </c>
      <c r="D206" s="231"/>
      <c r="E206" s="232">
        <v>0.4</v>
      </c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185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46">
        <v>118</v>
      </c>
      <c r="B207" s="247" t="s">
        <v>1979</v>
      </c>
      <c r="C207" s="263" t="s">
        <v>1980</v>
      </c>
      <c r="D207" s="248" t="s">
        <v>0</v>
      </c>
      <c r="E207" s="249">
        <v>79.862000000000009</v>
      </c>
      <c r="F207" s="250"/>
      <c r="G207" s="251">
        <f>ROUND(E207*F207,2)</f>
        <v>0</v>
      </c>
      <c r="H207" s="230"/>
      <c r="I207" s="229">
        <f>ROUND(E207*H207,2)</f>
        <v>0</v>
      </c>
      <c r="J207" s="230"/>
      <c r="K207" s="229">
        <f>ROUND(E207*J207,2)</f>
        <v>0</v>
      </c>
      <c r="L207" s="229">
        <v>21</v>
      </c>
      <c r="M207" s="229">
        <f>G207*(1+L207/100)</f>
        <v>0</v>
      </c>
      <c r="N207" s="229">
        <v>0</v>
      </c>
      <c r="O207" s="229">
        <f>ROUND(E207*N207,2)</f>
        <v>0</v>
      </c>
      <c r="P207" s="229">
        <v>0</v>
      </c>
      <c r="Q207" s="229">
        <f>ROUND(E207*P207,2)</f>
        <v>0</v>
      </c>
      <c r="R207" s="229"/>
      <c r="S207" s="229" t="s">
        <v>181</v>
      </c>
      <c r="T207" s="229" t="s">
        <v>182</v>
      </c>
      <c r="U207" s="229">
        <v>0</v>
      </c>
      <c r="V207" s="229">
        <f>ROUND(E207*U207,2)</f>
        <v>0</v>
      </c>
      <c r="W207" s="229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414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7"/>
      <c r="B208" s="228"/>
      <c r="C208" s="264" t="s">
        <v>1981</v>
      </c>
      <c r="D208" s="231"/>
      <c r="E208" s="232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185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27"/>
      <c r="B209" s="228"/>
      <c r="C209" s="264" t="s">
        <v>1982</v>
      </c>
      <c r="D209" s="231"/>
      <c r="E209" s="232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185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7"/>
      <c r="B210" s="228"/>
      <c r="C210" s="264" t="s">
        <v>1983</v>
      </c>
      <c r="D210" s="231"/>
      <c r="E210" s="232">
        <v>79.860000000000014</v>
      </c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185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5.5" x14ac:dyDescent="0.2">
      <c r="A211" s="240" t="s">
        <v>176</v>
      </c>
      <c r="B211" s="241" t="s">
        <v>138</v>
      </c>
      <c r="C211" s="262" t="s">
        <v>140</v>
      </c>
      <c r="D211" s="242"/>
      <c r="E211" s="243"/>
      <c r="F211" s="244"/>
      <c r="G211" s="245">
        <f>SUMIF(AG212:AG241,"&lt;&gt;NOR",G212:G241)</f>
        <v>0</v>
      </c>
      <c r="H211" s="239"/>
      <c r="I211" s="239">
        <f>SUM(I212:I241)</f>
        <v>0</v>
      </c>
      <c r="J211" s="239"/>
      <c r="K211" s="239">
        <f>SUM(K212:K241)</f>
        <v>0</v>
      </c>
      <c r="L211" s="239"/>
      <c r="M211" s="239">
        <f>SUM(M212:M241)</f>
        <v>0</v>
      </c>
      <c r="N211" s="239"/>
      <c r="O211" s="239">
        <f>SUM(O212:O241)</f>
        <v>0</v>
      </c>
      <c r="P211" s="239"/>
      <c r="Q211" s="239">
        <f>SUM(Q212:Q241)</f>
        <v>0</v>
      </c>
      <c r="R211" s="239"/>
      <c r="S211" s="239"/>
      <c r="T211" s="239"/>
      <c r="U211" s="239"/>
      <c r="V211" s="239">
        <f>SUM(V212:V241)</f>
        <v>20.16</v>
      </c>
      <c r="W211" s="239"/>
      <c r="AG211" t="s">
        <v>177</v>
      </c>
    </row>
    <row r="212" spans="1:60" outlineLevel="1" x14ac:dyDescent="0.2">
      <c r="A212" s="246">
        <v>119</v>
      </c>
      <c r="B212" s="247" t="s">
        <v>1984</v>
      </c>
      <c r="C212" s="263" t="s">
        <v>1985</v>
      </c>
      <c r="D212" s="248" t="s">
        <v>1825</v>
      </c>
      <c r="E212" s="249">
        <v>47.330800000000004</v>
      </c>
      <c r="F212" s="250"/>
      <c r="G212" s="251">
        <f>ROUND(E212*F212,2)</f>
        <v>0</v>
      </c>
      <c r="H212" s="230"/>
      <c r="I212" s="229">
        <f>ROUND(E212*H212,2)</f>
        <v>0</v>
      </c>
      <c r="J212" s="230"/>
      <c r="K212" s="229">
        <f>ROUND(E212*J212,2)</f>
        <v>0</v>
      </c>
      <c r="L212" s="229">
        <v>21</v>
      </c>
      <c r="M212" s="229">
        <f>G212*(1+L212/100)</f>
        <v>0</v>
      </c>
      <c r="N212" s="229">
        <v>8.0000000000000007E-5</v>
      </c>
      <c r="O212" s="229">
        <f>ROUND(E212*N212,2)</f>
        <v>0</v>
      </c>
      <c r="P212" s="229">
        <v>0</v>
      </c>
      <c r="Q212" s="229">
        <f>ROUND(E212*P212,2)</f>
        <v>0</v>
      </c>
      <c r="R212" s="229"/>
      <c r="S212" s="229" t="s">
        <v>1986</v>
      </c>
      <c r="T212" s="229" t="s">
        <v>293</v>
      </c>
      <c r="U212" s="229">
        <v>0.42600000000000005</v>
      </c>
      <c r="V212" s="229">
        <f>ROUND(E212*U212,2)</f>
        <v>20.16</v>
      </c>
      <c r="W212" s="229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414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7"/>
      <c r="B213" s="228"/>
      <c r="C213" s="264" t="s">
        <v>1987</v>
      </c>
      <c r="D213" s="231"/>
      <c r="E213" s="232">
        <v>47.330000000000005</v>
      </c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185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27"/>
      <c r="B214" s="228"/>
      <c r="C214" s="264" t="s">
        <v>1988</v>
      </c>
      <c r="D214" s="231"/>
      <c r="E214" s="232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185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55">
        <v>120</v>
      </c>
      <c r="B215" s="256" t="s">
        <v>1989</v>
      </c>
      <c r="C215" s="271" t="s">
        <v>1990</v>
      </c>
      <c r="D215" s="257" t="s">
        <v>356</v>
      </c>
      <c r="E215" s="258">
        <v>1</v>
      </c>
      <c r="F215" s="259"/>
      <c r="G215" s="260">
        <f>ROUND(E215*F215,2)</f>
        <v>0</v>
      </c>
      <c r="H215" s="230"/>
      <c r="I215" s="229">
        <f>ROUND(E215*H215,2)</f>
        <v>0</v>
      </c>
      <c r="J215" s="230"/>
      <c r="K215" s="229">
        <f>ROUND(E215*J215,2)</f>
        <v>0</v>
      </c>
      <c r="L215" s="229">
        <v>21</v>
      </c>
      <c r="M215" s="229">
        <f>G215*(1+L215/100)</f>
        <v>0</v>
      </c>
      <c r="N215" s="229">
        <v>0</v>
      </c>
      <c r="O215" s="229">
        <f>ROUND(E215*N215,2)</f>
        <v>0</v>
      </c>
      <c r="P215" s="229">
        <v>0</v>
      </c>
      <c r="Q215" s="229">
        <f>ROUND(E215*P215,2)</f>
        <v>0</v>
      </c>
      <c r="R215" s="229"/>
      <c r="S215" s="229" t="s">
        <v>292</v>
      </c>
      <c r="T215" s="229" t="s">
        <v>293</v>
      </c>
      <c r="U215" s="229">
        <v>0</v>
      </c>
      <c r="V215" s="229">
        <f>ROUND(E215*U215,2)</f>
        <v>0</v>
      </c>
      <c r="W215" s="229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414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55">
        <v>121</v>
      </c>
      <c r="B216" s="256" t="s">
        <v>1991</v>
      </c>
      <c r="C216" s="271" t="s">
        <v>1992</v>
      </c>
      <c r="D216" s="257" t="s">
        <v>356</v>
      </c>
      <c r="E216" s="258">
        <v>1</v>
      </c>
      <c r="F216" s="259"/>
      <c r="G216" s="260">
        <f>ROUND(E216*F216,2)</f>
        <v>0</v>
      </c>
      <c r="H216" s="230"/>
      <c r="I216" s="229">
        <f>ROUND(E216*H216,2)</f>
        <v>0</v>
      </c>
      <c r="J216" s="230"/>
      <c r="K216" s="229">
        <f>ROUND(E216*J216,2)</f>
        <v>0</v>
      </c>
      <c r="L216" s="229">
        <v>21</v>
      </c>
      <c r="M216" s="229">
        <f>G216*(1+L216/100)</f>
        <v>0</v>
      </c>
      <c r="N216" s="229">
        <v>0</v>
      </c>
      <c r="O216" s="229">
        <f>ROUND(E216*N216,2)</f>
        <v>0</v>
      </c>
      <c r="P216" s="229">
        <v>0</v>
      </c>
      <c r="Q216" s="229">
        <f>ROUND(E216*P216,2)</f>
        <v>0</v>
      </c>
      <c r="R216" s="229"/>
      <c r="S216" s="229" t="s">
        <v>292</v>
      </c>
      <c r="T216" s="229" t="s">
        <v>293</v>
      </c>
      <c r="U216" s="229">
        <v>0</v>
      </c>
      <c r="V216" s="229">
        <f>ROUND(E216*U216,2)</f>
        <v>0</v>
      </c>
      <c r="W216" s="229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414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55">
        <v>122</v>
      </c>
      <c r="B217" s="256" t="s">
        <v>1993</v>
      </c>
      <c r="C217" s="271" t="s">
        <v>1994</v>
      </c>
      <c r="D217" s="257" t="s">
        <v>356</v>
      </c>
      <c r="E217" s="258">
        <v>1</v>
      </c>
      <c r="F217" s="259"/>
      <c r="G217" s="260">
        <f>ROUND(E217*F217,2)</f>
        <v>0</v>
      </c>
      <c r="H217" s="230"/>
      <c r="I217" s="229">
        <f>ROUND(E217*H217,2)</f>
        <v>0</v>
      </c>
      <c r="J217" s="230"/>
      <c r="K217" s="229">
        <f>ROUND(E217*J217,2)</f>
        <v>0</v>
      </c>
      <c r="L217" s="229">
        <v>21</v>
      </c>
      <c r="M217" s="229">
        <f>G217*(1+L217/100)</f>
        <v>0</v>
      </c>
      <c r="N217" s="229">
        <v>0</v>
      </c>
      <c r="O217" s="229">
        <f>ROUND(E217*N217,2)</f>
        <v>0</v>
      </c>
      <c r="P217" s="229">
        <v>0</v>
      </c>
      <c r="Q217" s="229">
        <f>ROUND(E217*P217,2)</f>
        <v>0</v>
      </c>
      <c r="R217" s="229"/>
      <c r="S217" s="229" t="s">
        <v>292</v>
      </c>
      <c r="T217" s="229" t="s">
        <v>293</v>
      </c>
      <c r="U217" s="229">
        <v>0</v>
      </c>
      <c r="V217" s="229">
        <f>ROUND(E217*U217,2)</f>
        <v>0</v>
      </c>
      <c r="W217" s="229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414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55">
        <v>123</v>
      </c>
      <c r="B218" s="256" t="s">
        <v>1995</v>
      </c>
      <c r="C218" s="271" t="s">
        <v>1996</v>
      </c>
      <c r="D218" s="257" t="s">
        <v>356</v>
      </c>
      <c r="E218" s="258">
        <v>1</v>
      </c>
      <c r="F218" s="259"/>
      <c r="G218" s="260">
        <f>ROUND(E218*F218,2)</f>
        <v>0</v>
      </c>
      <c r="H218" s="230"/>
      <c r="I218" s="229">
        <f>ROUND(E218*H218,2)</f>
        <v>0</v>
      </c>
      <c r="J218" s="230"/>
      <c r="K218" s="229">
        <f>ROUND(E218*J218,2)</f>
        <v>0</v>
      </c>
      <c r="L218" s="229">
        <v>21</v>
      </c>
      <c r="M218" s="229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29"/>
      <c r="S218" s="229" t="s">
        <v>292</v>
      </c>
      <c r="T218" s="229" t="s">
        <v>293</v>
      </c>
      <c r="U218" s="229">
        <v>0</v>
      </c>
      <c r="V218" s="229">
        <f>ROUND(E218*U218,2)</f>
        <v>0</v>
      </c>
      <c r="W218" s="229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414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55">
        <v>124</v>
      </c>
      <c r="B219" s="256" t="s">
        <v>1997</v>
      </c>
      <c r="C219" s="271" t="s">
        <v>1998</v>
      </c>
      <c r="D219" s="257" t="s">
        <v>356</v>
      </c>
      <c r="E219" s="258">
        <v>1</v>
      </c>
      <c r="F219" s="259"/>
      <c r="G219" s="260">
        <f>ROUND(E219*F219,2)</f>
        <v>0</v>
      </c>
      <c r="H219" s="230"/>
      <c r="I219" s="229">
        <f>ROUND(E219*H219,2)</f>
        <v>0</v>
      </c>
      <c r="J219" s="230"/>
      <c r="K219" s="229">
        <f>ROUND(E219*J219,2)</f>
        <v>0</v>
      </c>
      <c r="L219" s="229">
        <v>21</v>
      </c>
      <c r="M219" s="229">
        <f>G219*(1+L219/100)</f>
        <v>0</v>
      </c>
      <c r="N219" s="229">
        <v>0</v>
      </c>
      <c r="O219" s="229">
        <f>ROUND(E219*N219,2)</f>
        <v>0</v>
      </c>
      <c r="P219" s="229">
        <v>0</v>
      </c>
      <c r="Q219" s="229">
        <f>ROUND(E219*P219,2)</f>
        <v>0</v>
      </c>
      <c r="R219" s="229"/>
      <c r="S219" s="229" t="s">
        <v>292</v>
      </c>
      <c r="T219" s="229" t="s">
        <v>293</v>
      </c>
      <c r="U219" s="229">
        <v>0</v>
      </c>
      <c r="V219" s="229">
        <f>ROUND(E219*U219,2)</f>
        <v>0</v>
      </c>
      <c r="W219" s="229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414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55">
        <v>125</v>
      </c>
      <c r="B220" s="256" t="s">
        <v>1999</v>
      </c>
      <c r="C220" s="271" t="s">
        <v>2000</v>
      </c>
      <c r="D220" s="257" t="s">
        <v>356</v>
      </c>
      <c r="E220" s="258">
        <v>12</v>
      </c>
      <c r="F220" s="259"/>
      <c r="G220" s="260">
        <f>ROUND(E220*F220,2)</f>
        <v>0</v>
      </c>
      <c r="H220" s="230"/>
      <c r="I220" s="229">
        <f>ROUND(E220*H220,2)</f>
        <v>0</v>
      </c>
      <c r="J220" s="230"/>
      <c r="K220" s="229">
        <f>ROUND(E220*J220,2)</f>
        <v>0</v>
      </c>
      <c r="L220" s="229">
        <v>21</v>
      </c>
      <c r="M220" s="229">
        <f>G220*(1+L220/100)</f>
        <v>0</v>
      </c>
      <c r="N220" s="229">
        <v>0</v>
      </c>
      <c r="O220" s="229">
        <f>ROUND(E220*N220,2)</f>
        <v>0</v>
      </c>
      <c r="P220" s="229">
        <v>0</v>
      </c>
      <c r="Q220" s="229">
        <f>ROUND(E220*P220,2)</f>
        <v>0</v>
      </c>
      <c r="R220" s="229"/>
      <c r="S220" s="229" t="s">
        <v>292</v>
      </c>
      <c r="T220" s="229" t="s">
        <v>293</v>
      </c>
      <c r="U220" s="229">
        <v>0</v>
      </c>
      <c r="V220" s="229">
        <f>ROUND(E220*U220,2)</f>
        <v>0</v>
      </c>
      <c r="W220" s="229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414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46">
        <v>126</v>
      </c>
      <c r="B221" s="247" t="s">
        <v>2001</v>
      </c>
      <c r="C221" s="263" t="s">
        <v>2002</v>
      </c>
      <c r="D221" s="248" t="s">
        <v>356</v>
      </c>
      <c r="E221" s="249">
        <v>16</v>
      </c>
      <c r="F221" s="250"/>
      <c r="G221" s="251">
        <f>ROUND(E221*F221,2)</f>
        <v>0</v>
      </c>
      <c r="H221" s="230"/>
      <c r="I221" s="229">
        <f>ROUND(E221*H221,2)</f>
        <v>0</v>
      </c>
      <c r="J221" s="230"/>
      <c r="K221" s="229">
        <f>ROUND(E221*J221,2)</f>
        <v>0</v>
      </c>
      <c r="L221" s="229">
        <v>21</v>
      </c>
      <c r="M221" s="229">
        <f>G221*(1+L221/100)</f>
        <v>0</v>
      </c>
      <c r="N221" s="229">
        <v>0</v>
      </c>
      <c r="O221" s="229">
        <f>ROUND(E221*N221,2)</f>
        <v>0</v>
      </c>
      <c r="P221" s="229">
        <v>0</v>
      </c>
      <c r="Q221" s="229">
        <f>ROUND(E221*P221,2)</f>
        <v>0</v>
      </c>
      <c r="R221" s="229"/>
      <c r="S221" s="229" t="s">
        <v>1922</v>
      </c>
      <c r="T221" s="229" t="s">
        <v>293</v>
      </c>
      <c r="U221" s="229">
        <v>0</v>
      </c>
      <c r="V221" s="229">
        <f>ROUND(E221*U221,2)</f>
        <v>0</v>
      </c>
      <c r="W221" s="229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414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27"/>
      <c r="B222" s="228"/>
      <c r="C222" s="264" t="s">
        <v>2003</v>
      </c>
      <c r="D222" s="231"/>
      <c r="E222" s="232">
        <v>16</v>
      </c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185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55">
        <v>127</v>
      </c>
      <c r="B223" s="256" t="s">
        <v>2004</v>
      </c>
      <c r="C223" s="271" t="s">
        <v>2005</v>
      </c>
      <c r="D223" s="257" t="s">
        <v>356</v>
      </c>
      <c r="E223" s="258">
        <v>2</v>
      </c>
      <c r="F223" s="259"/>
      <c r="G223" s="260">
        <f>ROUND(E223*F223,2)</f>
        <v>0</v>
      </c>
      <c r="H223" s="230"/>
      <c r="I223" s="229">
        <f>ROUND(E223*H223,2)</f>
        <v>0</v>
      </c>
      <c r="J223" s="230"/>
      <c r="K223" s="229">
        <f>ROUND(E223*J223,2)</f>
        <v>0</v>
      </c>
      <c r="L223" s="229">
        <v>21</v>
      </c>
      <c r="M223" s="229">
        <f>G223*(1+L223/100)</f>
        <v>0</v>
      </c>
      <c r="N223" s="229">
        <v>0</v>
      </c>
      <c r="O223" s="229">
        <f>ROUND(E223*N223,2)</f>
        <v>0</v>
      </c>
      <c r="P223" s="229">
        <v>0</v>
      </c>
      <c r="Q223" s="229">
        <f>ROUND(E223*P223,2)</f>
        <v>0</v>
      </c>
      <c r="R223" s="229"/>
      <c r="S223" s="229" t="s">
        <v>292</v>
      </c>
      <c r="T223" s="229" t="s">
        <v>293</v>
      </c>
      <c r="U223" s="229">
        <v>0</v>
      </c>
      <c r="V223" s="229">
        <f>ROUND(E223*U223,2)</f>
        <v>0</v>
      </c>
      <c r="W223" s="229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414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6">
        <v>128</v>
      </c>
      <c r="B224" s="247" t="s">
        <v>2006</v>
      </c>
      <c r="C224" s="263" t="s">
        <v>2007</v>
      </c>
      <c r="D224" s="248" t="s">
        <v>356</v>
      </c>
      <c r="E224" s="249">
        <v>7</v>
      </c>
      <c r="F224" s="250"/>
      <c r="G224" s="251">
        <f>ROUND(E224*F224,2)</f>
        <v>0</v>
      </c>
      <c r="H224" s="230"/>
      <c r="I224" s="229">
        <f>ROUND(E224*H224,2)</f>
        <v>0</v>
      </c>
      <c r="J224" s="230"/>
      <c r="K224" s="229">
        <f>ROUND(E224*J224,2)</f>
        <v>0</v>
      </c>
      <c r="L224" s="229">
        <v>21</v>
      </c>
      <c r="M224" s="229">
        <f>G224*(1+L224/100)</f>
        <v>0</v>
      </c>
      <c r="N224" s="229">
        <v>0</v>
      </c>
      <c r="O224" s="229">
        <f>ROUND(E224*N224,2)</f>
        <v>0</v>
      </c>
      <c r="P224" s="229">
        <v>0</v>
      </c>
      <c r="Q224" s="229">
        <f>ROUND(E224*P224,2)</f>
        <v>0</v>
      </c>
      <c r="R224" s="229"/>
      <c r="S224" s="229" t="s">
        <v>292</v>
      </c>
      <c r="T224" s="229" t="s">
        <v>293</v>
      </c>
      <c r="U224" s="229">
        <v>0</v>
      </c>
      <c r="V224" s="229">
        <f>ROUND(E224*U224,2)</f>
        <v>0</v>
      </c>
      <c r="W224" s="229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414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27"/>
      <c r="B225" s="228"/>
      <c r="C225" s="264" t="s">
        <v>2008</v>
      </c>
      <c r="D225" s="231"/>
      <c r="E225" s="232">
        <v>7</v>
      </c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185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55">
        <v>129</v>
      </c>
      <c r="B226" s="256" t="s">
        <v>2009</v>
      </c>
      <c r="C226" s="271" t="s">
        <v>2010</v>
      </c>
      <c r="D226" s="257" t="s">
        <v>356</v>
      </c>
      <c r="E226" s="258">
        <v>6</v>
      </c>
      <c r="F226" s="259"/>
      <c r="G226" s="260">
        <f>ROUND(E226*F226,2)</f>
        <v>0</v>
      </c>
      <c r="H226" s="230"/>
      <c r="I226" s="229">
        <f>ROUND(E226*H226,2)</f>
        <v>0</v>
      </c>
      <c r="J226" s="230"/>
      <c r="K226" s="229">
        <f>ROUND(E226*J226,2)</f>
        <v>0</v>
      </c>
      <c r="L226" s="229">
        <v>21</v>
      </c>
      <c r="M226" s="229">
        <f>G226*(1+L226/100)</f>
        <v>0</v>
      </c>
      <c r="N226" s="229">
        <v>0</v>
      </c>
      <c r="O226" s="229">
        <f>ROUND(E226*N226,2)</f>
        <v>0</v>
      </c>
      <c r="P226" s="229">
        <v>0</v>
      </c>
      <c r="Q226" s="229">
        <f>ROUND(E226*P226,2)</f>
        <v>0</v>
      </c>
      <c r="R226" s="229"/>
      <c r="S226" s="229" t="s">
        <v>292</v>
      </c>
      <c r="T226" s="229" t="s">
        <v>293</v>
      </c>
      <c r="U226" s="229">
        <v>0</v>
      </c>
      <c r="V226" s="229">
        <f>ROUND(E226*U226,2)</f>
        <v>0</v>
      </c>
      <c r="W226" s="229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414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1" x14ac:dyDescent="0.2">
      <c r="A227" s="255">
        <v>130</v>
      </c>
      <c r="B227" s="256" t="s">
        <v>2011</v>
      </c>
      <c r="C227" s="271" t="s">
        <v>2012</v>
      </c>
      <c r="D227" s="257" t="s">
        <v>356</v>
      </c>
      <c r="E227" s="258">
        <v>1</v>
      </c>
      <c r="F227" s="259"/>
      <c r="G227" s="260">
        <f>ROUND(E227*F227,2)</f>
        <v>0</v>
      </c>
      <c r="H227" s="230"/>
      <c r="I227" s="229">
        <f>ROUND(E227*H227,2)</f>
        <v>0</v>
      </c>
      <c r="J227" s="230"/>
      <c r="K227" s="229">
        <f>ROUND(E227*J227,2)</f>
        <v>0</v>
      </c>
      <c r="L227" s="229">
        <v>21</v>
      </c>
      <c r="M227" s="229">
        <f>G227*(1+L227/100)</f>
        <v>0</v>
      </c>
      <c r="N227" s="229">
        <v>0</v>
      </c>
      <c r="O227" s="229">
        <f>ROUND(E227*N227,2)</f>
        <v>0</v>
      </c>
      <c r="P227" s="229">
        <v>0</v>
      </c>
      <c r="Q227" s="229">
        <f>ROUND(E227*P227,2)</f>
        <v>0</v>
      </c>
      <c r="R227" s="229"/>
      <c r="S227" s="229" t="s">
        <v>292</v>
      </c>
      <c r="T227" s="229" t="s">
        <v>293</v>
      </c>
      <c r="U227" s="229">
        <v>0</v>
      </c>
      <c r="V227" s="229">
        <f>ROUND(E227*U227,2)</f>
        <v>0</v>
      </c>
      <c r="W227" s="229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414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55">
        <v>131</v>
      </c>
      <c r="B228" s="256" t="s">
        <v>2013</v>
      </c>
      <c r="C228" s="271" t="s">
        <v>2014</v>
      </c>
      <c r="D228" s="257" t="s">
        <v>356</v>
      </c>
      <c r="E228" s="258">
        <v>12</v>
      </c>
      <c r="F228" s="259"/>
      <c r="G228" s="260">
        <f>ROUND(E228*F228,2)</f>
        <v>0</v>
      </c>
      <c r="H228" s="230"/>
      <c r="I228" s="229">
        <f>ROUND(E228*H228,2)</f>
        <v>0</v>
      </c>
      <c r="J228" s="230"/>
      <c r="K228" s="229">
        <f>ROUND(E228*J228,2)</f>
        <v>0</v>
      </c>
      <c r="L228" s="229">
        <v>21</v>
      </c>
      <c r="M228" s="229">
        <f>G228*(1+L228/100)</f>
        <v>0</v>
      </c>
      <c r="N228" s="229">
        <v>0</v>
      </c>
      <c r="O228" s="229">
        <f>ROUND(E228*N228,2)</f>
        <v>0</v>
      </c>
      <c r="P228" s="229">
        <v>0</v>
      </c>
      <c r="Q228" s="229">
        <f>ROUND(E228*P228,2)</f>
        <v>0</v>
      </c>
      <c r="R228" s="229"/>
      <c r="S228" s="229" t="s">
        <v>292</v>
      </c>
      <c r="T228" s="229" t="s">
        <v>293</v>
      </c>
      <c r="U228" s="229">
        <v>0</v>
      </c>
      <c r="V228" s="229">
        <f>ROUND(E228*U228,2)</f>
        <v>0</v>
      </c>
      <c r="W228" s="229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414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55">
        <v>132</v>
      </c>
      <c r="B229" s="256" t="s">
        <v>2015</v>
      </c>
      <c r="C229" s="271" t="s">
        <v>2016</v>
      </c>
      <c r="D229" s="257" t="s">
        <v>356</v>
      </c>
      <c r="E229" s="258">
        <v>1</v>
      </c>
      <c r="F229" s="259"/>
      <c r="G229" s="260">
        <f>ROUND(E229*F229,2)</f>
        <v>0</v>
      </c>
      <c r="H229" s="230"/>
      <c r="I229" s="229">
        <f>ROUND(E229*H229,2)</f>
        <v>0</v>
      </c>
      <c r="J229" s="230"/>
      <c r="K229" s="229">
        <f>ROUND(E229*J229,2)</f>
        <v>0</v>
      </c>
      <c r="L229" s="229">
        <v>21</v>
      </c>
      <c r="M229" s="229">
        <f>G229*(1+L229/100)</f>
        <v>0</v>
      </c>
      <c r="N229" s="229">
        <v>0</v>
      </c>
      <c r="O229" s="229">
        <f>ROUND(E229*N229,2)</f>
        <v>0</v>
      </c>
      <c r="P229" s="229">
        <v>0</v>
      </c>
      <c r="Q229" s="229">
        <f>ROUND(E229*P229,2)</f>
        <v>0</v>
      </c>
      <c r="R229" s="229"/>
      <c r="S229" s="229" t="s">
        <v>292</v>
      </c>
      <c r="T229" s="229" t="s">
        <v>293</v>
      </c>
      <c r="U229" s="229">
        <v>0</v>
      </c>
      <c r="V229" s="229">
        <f>ROUND(E229*U229,2)</f>
        <v>0</v>
      </c>
      <c r="W229" s="229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414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55">
        <v>133</v>
      </c>
      <c r="B230" s="256" t="s">
        <v>2017</v>
      </c>
      <c r="C230" s="271" t="s">
        <v>2018</v>
      </c>
      <c r="D230" s="257" t="s">
        <v>356</v>
      </c>
      <c r="E230" s="258">
        <v>1</v>
      </c>
      <c r="F230" s="259"/>
      <c r="G230" s="260">
        <f>ROUND(E230*F230,2)</f>
        <v>0</v>
      </c>
      <c r="H230" s="230"/>
      <c r="I230" s="229">
        <f>ROUND(E230*H230,2)</f>
        <v>0</v>
      </c>
      <c r="J230" s="230"/>
      <c r="K230" s="229">
        <f>ROUND(E230*J230,2)</f>
        <v>0</v>
      </c>
      <c r="L230" s="229">
        <v>21</v>
      </c>
      <c r="M230" s="229">
        <f>G230*(1+L230/100)</f>
        <v>0</v>
      </c>
      <c r="N230" s="229">
        <v>0</v>
      </c>
      <c r="O230" s="229">
        <f>ROUND(E230*N230,2)</f>
        <v>0</v>
      </c>
      <c r="P230" s="229">
        <v>0</v>
      </c>
      <c r="Q230" s="229">
        <f>ROUND(E230*P230,2)</f>
        <v>0</v>
      </c>
      <c r="R230" s="229"/>
      <c r="S230" s="229" t="s">
        <v>292</v>
      </c>
      <c r="T230" s="229" t="s">
        <v>293</v>
      </c>
      <c r="U230" s="229">
        <v>0</v>
      </c>
      <c r="V230" s="229">
        <f>ROUND(E230*U230,2)</f>
        <v>0</v>
      </c>
      <c r="W230" s="229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414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55">
        <v>134</v>
      </c>
      <c r="B231" s="256" t="s">
        <v>2019</v>
      </c>
      <c r="C231" s="271" t="s">
        <v>2020</v>
      </c>
      <c r="D231" s="257" t="s">
        <v>356</v>
      </c>
      <c r="E231" s="258">
        <v>1</v>
      </c>
      <c r="F231" s="259"/>
      <c r="G231" s="260">
        <f>ROUND(E231*F231,2)</f>
        <v>0</v>
      </c>
      <c r="H231" s="230"/>
      <c r="I231" s="229">
        <f>ROUND(E231*H231,2)</f>
        <v>0</v>
      </c>
      <c r="J231" s="230"/>
      <c r="K231" s="229">
        <f>ROUND(E231*J231,2)</f>
        <v>0</v>
      </c>
      <c r="L231" s="229">
        <v>21</v>
      </c>
      <c r="M231" s="229">
        <f>G231*(1+L231/100)</f>
        <v>0</v>
      </c>
      <c r="N231" s="229">
        <v>0</v>
      </c>
      <c r="O231" s="229">
        <f>ROUND(E231*N231,2)</f>
        <v>0</v>
      </c>
      <c r="P231" s="229">
        <v>0</v>
      </c>
      <c r="Q231" s="229">
        <f>ROUND(E231*P231,2)</f>
        <v>0</v>
      </c>
      <c r="R231" s="229"/>
      <c r="S231" s="229" t="s">
        <v>292</v>
      </c>
      <c r="T231" s="229" t="s">
        <v>293</v>
      </c>
      <c r="U231" s="229">
        <v>0</v>
      </c>
      <c r="V231" s="229">
        <f>ROUND(E231*U231,2)</f>
        <v>0</v>
      </c>
      <c r="W231" s="229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414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55">
        <v>135</v>
      </c>
      <c r="B232" s="256" t="s">
        <v>2021</v>
      </c>
      <c r="C232" s="271" t="s">
        <v>2022</v>
      </c>
      <c r="D232" s="257" t="s">
        <v>356</v>
      </c>
      <c r="E232" s="258">
        <v>1</v>
      </c>
      <c r="F232" s="259"/>
      <c r="G232" s="260">
        <f>ROUND(E232*F232,2)</f>
        <v>0</v>
      </c>
      <c r="H232" s="230"/>
      <c r="I232" s="229">
        <f>ROUND(E232*H232,2)</f>
        <v>0</v>
      </c>
      <c r="J232" s="230"/>
      <c r="K232" s="229">
        <f>ROUND(E232*J232,2)</f>
        <v>0</v>
      </c>
      <c r="L232" s="229">
        <v>21</v>
      </c>
      <c r="M232" s="229">
        <f>G232*(1+L232/100)</f>
        <v>0</v>
      </c>
      <c r="N232" s="229">
        <v>0</v>
      </c>
      <c r="O232" s="229">
        <f>ROUND(E232*N232,2)</f>
        <v>0</v>
      </c>
      <c r="P232" s="229">
        <v>0</v>
      </c>
      <c r="Q232" s="229">
        <f>ROUND(E232*P232,2)</f>
        <v>0</v>
      </c>
      <c r="R232" s="229"/>
      <c r="S232" s="229" t="s">
        <v>292</v>
      </c>
      <c r="T232" s="229" t="s">
        <v>293</v>
      </c>
      <c r="U232" s="229">
        <v>0</v>
      </c>
      <c r="V232" s="229">
        <f>ROUND(E232*U232,2)</f>
        <v>0</v>
      </c>
      <c r="W232" s="229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414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55">
        <v>136</v>
      </c>
      <c r="B233" s="256" t="s">
        <v>2023</v>
      </c>
      <c r="C233" s="271" t="s">
        <v>2024</v>
      </c>
      <c r="D233" s="257" t="s">
        <v>356</v>
      </c>
      <c r="E233" s="258">
        <v>1</v>
      </c>
      <c r="F233" s="259"/>
      <c r="G233" s="260">
        <f>ROUND(E233*F233,2)</f>
        <v>0</v>
      </c>
      <c r="H233" s="230"/>
      <c r="I233" s="229">
        <f>ROUND(E233*H233,2)</f>
        <v>0</v>
      </c>
      <c r="J233" s="230"/>
      <c r="K233" s="229">
        <f>ROUND(E233*J233,2)</f>
        <v>0</v>
      </c>
      <c r="L233" s="229">
        <v>21</v>
      </c>
      <c r="M233" s="229">
        <f>G233*(1+L233/100)</f>
        <v>0</v>
      </c>
      <c r="N233" s="229">
        <v>0</v>
      </c>
      <c r="O233" s="229">
        <f>ROUND(E233*N233,2)</f>
        <v>0</v>
      </c>
      <c r="P233" s="229">
        <v>0</v>
      </c>
      <c r="Q233" s="229">
        <f>ROUND(E233*P233,2)</f>
        <v>0</v>
      </c>
      <c r="R233" s="229"/>
      <c r="S233" s="229" t="s">
        <v>292</v>
      </c>
      <c r="T233" s="229" t="s">
        <v>293</v>
      </c>
      <c r="U233" s="229">
        <v>0</v>
      </c>
      <c r="V233" s="229">
        <f>ROUND(E233*U233,2)</f>
        <v>0</v>
      </c>
      <c r="W233" s="229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414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46">
        <v>137</v>
      </c>
      <c r="B234" s="247" t="s">
        <v>2025</v>
      </c>
      <c r="C234" s="263" t="s">
        <v>2026</v>
      </c>
      <c r="D234" s="248" t="s">
        <v>356</v>
      </c>
      <c r="E234" s="249">
        <v>1</v>
      </c>
      <c r="F234" s="250"/>
      <c r="G234" s="251">
        <f>ROUND(E234*F234,2)</f>
        <v>0</v>
      </c>
      <c r="H234" s="230"/>
      <c r="I234" s="229">
        <f>ROUND(E234*H234,2)</f>
        <v>0</v>
      </c>
      <c r="J234" s="230"/>
      <c r="K234" s="229">
        <f>ROUND(E234*J234,2)</f>
        <v>0</v>
      </c>
      <c r="L234" s="229">
        <v>21</v>
      </c>
      <c r="M234" s="229">
        <f>G234*(1+L234/100)</f>
        <v>0</v>
      </c>
      <c r="N234" s="229">
        <v>0</v>
      </c>
      <c r="O234" s="229">
        <f>ROUND(E234*N234,2)</f>
        <v>0</v>
      </c>
      <c r="P234" s="229">
        <v>0</v>
      </c>
      <c r="Q234" s="229">
        <f>ROUND(E234*P234,2)</f>
        <v>0</v>
      </c>
      <c r="R234" s="229"/>
      <c r="S234" s="229" t="s">
        <v>292</v>
      </c>
      <c r="T234" s="229" t="s">
        <v>293</v>
      </c>
      <c r="U234" s="229">
        <v>0</v>
      </c>
      <c r="V234" s="229">
        <f>ROUND(E234*U234,2)</f>
        <v>0</v>
      </c>
      <c r="W234" s="229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414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27"/>
      <c r="B235" s="228"/>
      <c r="C235" s="264" t="s">
        <v>2027</v>
      </c>
      <c r="D235" s="231"/>
      <c r="E235" s="232">
        <v>1</v>
      </c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185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7"/>
      <c r="B236" s="228"/>
      <c r="C236" s="264" t="s">
        <v>2028</v>
      </c>
      <c r="D236" s="231"/>
      <c r="E236" s="232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185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55">
        <v>138</v>
      </c>
      <c r="B237" s="256" t="s">
        <v>2029</v>
      </c>
      <c r="C237" s="271" t="s">
        <v>2030</v>
      </c>
      <c r="D237" s="257" t="s">
        <v>1689</v>
      </c>
      <c r="E237" s="258">
        <v>1</v>
      </c>
      <c r="F237" s="259"/>
      <c r="G237" s="260">
        <f>ROUND(E237*F237,2)</f>
        <v>0</v>
      </c>
      <c r="H237" s="230"/>
      <c r="I237" s="229">
        <f>ROUND(E237*H237,2)</f>
        <v>0</v>
      </c>
      <c r="J237" s="230"/>
      <c r="K237" s="229">
        <f>ROUND(E237*J237,2)</f>
        <v>0</v>
      </c>
      <c r="L237" s="229">
        <v>21</v>
      </c>
      <c r="M237" s="229">
        <f>G237*(1+L237/100)</f>
        <v>0</v>
      </c>
      <c r="N237" s="229">
        <v>0</v>
      </c>
      <c r="O237" s="229">
        <f>ROUND(E237*N237,2)</f>
        <v>0</v>
      </c>
      <c r="P237" s="229">
        <v>0</v>
      </c>
      <c r="Q237" s="229">
        <f>ROUND(E237*P237,2)</f>
        <v>0</v>
      </c>
      <c r="R237" s="229"/>
      <c r="S237" s="229" t="s">
        <v>292</v>
      </c>
      <c r="T237" s="229" t="s">
        <v>293</v>
      </c>
      <c r="U237" s="229">
        <v>0</v>
      </c>
      <c r="V237" s="229">
        <f>ROUND(E237*U237,2)</f>
        <v>0</v>
      </c>
      <c r="W237" s="229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414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46">
        <v>139</v>
      </c>
      <c r="B238" s="247" t="s">
        <v>2031</v>
      </c>
      <c r="C238" s="263" t="s">
        <v>930</v>
      </c>
      <c r="D238" s="248" t="s">
        <v>0</v>
      </c>
      <c r="E238" s="249">
        <v>5242.7798000000003</v>
      </c>
      <c r="F238" s="250"/>
      <c r="G238" s="251">
        <f>ROUND(E238*F238,2)</f>
        <v>0</v>
      </c>
      <c r="H238" s="230"/>
      <c r="I238" s="229">
        <f>ROUND(E238*H238,2)</f>
        <v>0</v>
      </c>
      <c r="J238" s="230"/>
      <c r="K238" s="229">
        <f>ROUND(E238*J238,2)</f>
        <v>0</v>
      </c>
      <c r="L238" s="229">
        <v>21</v>
      </c>
      <c r="M238" s="229">
        <f>G238*(1+L238/100)</f>
        <v>0</v>
      </c>
      <c r="N238" s="229">
        <v>0</v>
      </c>
      <c r="O238" s="229">
        <f>ROUND(E238*N238,2)</f>
        <v>0</v>
      </c>
      <c r="P238" s="229">
        <v>0</v>
      </c>
      <c r="Q238" s="229">
        <f>ROUND(E238*P238,2)</f>
        <v>0</v>
      </c>
      <c r="R238" s="229"/>
      <c r="S238" s="229" t="s">
        <v>181</v>
      </c>
      <c r="T238" s="229" t="s">
        <v>182</v>
      </c>
      <c r="U238" s="229">
        <v>0</v>
      </c>
      <c r="V238" s="229">
        <f>ROUND(E238*U238,2)</f>
        <v>0</v>
      </c>
      <c r="W238" s="229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414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27"/>
      <c r="B239" s="228"/>
      <c r="C239" s="264" t="s">
        <v>1981</v>
      </c>
      <c r="D239" s="231"/>
      <c r="E239" s="232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185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27"/>
      <c r="B240" s="228"/>
      <c r="C240" s="264" t="s">
        <v>2032</v>
      </c>
      <c r="D240" s="231"/>
      <c r="E240" s="232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185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27"/>
      <c r="B241" s="228"/>
      <c r="C241" s="264" t="s">
        <v>2033</v>
      </c>
      <c r="D241" s="231"/>
      <c r="E241" s="232">
        <v>5242.7800000000007</v>
      </c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185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x14ac:dyDescent="0.2">
      <c r="A242" s="240" t="s">
        <v>176</v>
      </c>
      <c r="B242" s="241" t="s">
        <v>147</v>
      </c>
      <c r="C242" s="262" t="s">
        <v>148</v>
      </c>
      <c r="D242" s="242"/>
      <c r="E242" s="243"/>
      <c r="F242" s="244"/>
      <c r="G242" s="245">
        <f>SUMIF(AG243:AG243,"&lt;&gt;NOR",G243:G243)</f>
        <v>0</v>
      </c>
      <c r="H242" s="239"/>
      <c r="I242" s="239">
        <f>SUM(I243:I243)</f>
        <v>0</v>
      </c>
      <c r="J242" s="239"/>
      <c r="K242" s="239">
        <f>SUM(K243:K243)</f>
        <v>0</v>
      </c>
      <c r="L242" s="239"/>
      <c r="M242" s="239">
        <f>SUM(M243:M243)</f>
        <v>0</v>
      </c>
      <c r="N242" s="239"/>
      <c r="O242" s="239">
        <f>SUM(O243:O243)</f>
        <v>0</v>
      </c>
      <c r="P242" s="239"/>
      <c r="Q242" s="239">
        <f>SUM(Q243:Q243)</f>
        <v>0</v>
      </c>
      <c r="R242" s="239"/>
      <c r="S242" s="239"/>
      <c r="T242" s="239"/>
      <c r="U242" s="239"/>
      <c r="V242" s="239">
        <f>SUM(V243:V243)</f>
        <v>0</v>
      </c>
      <c r="W242" s="239"/>
      <c r="AG242" t="s">
        <v>177</v>
      </c>
    </row>
    <row r="243" spans="1:60" ht="22.5" outlineLevel="1" x14ac:dyDescent="0.2">
      <c r="A243" s="255">
        <v>140</v>
      </c>
      <c r="B243" s="256" t="s">
        <v>2034</v>
      </c>
      <c r="C243" s="271" t="s">
        <v>2035</v>
      </c>
      <c r="D243" s="257" t="s">
        <v>404</v>
      </c>
      <c r="E243" s="258">
        <v>4.25</v>
      </c>
      <c r="F243" s="259"/>
      <c r="G243" s="260">
        <f>ROUND(E243*F243,2)</f>
        <v>0</v>
      </c>
      <c r="H243" s="230"/>
      <c r="I243" s="229">
        <f>ROUND(E243*H243,2)</f>
        <v>0</v>
      </c>
      <c r="J243" s="230"/>
      <c r="K243" s="229">
        <f>ROUND(E243*J243,2)</f>
        <v>0</v>
      </c>
      <c r="L243" s="229">
        <v>21</v>
      </c>
      <c r="M243" s="229">
        <f>G243*(1+L243/100)</f>
        <v>0</v>
      </c>
      <c r="N243" s="229">
        <v>0</v>
      </c>
      <c r="O243" s="229">
        <f>ROUND(E243*N243,2)</f>
        <v>0</v>
      </c>
      <c r="P243" s="229">
        <v>0</v>
      </c>
      <c r="Q243" s="229">
        <f>ROUND(E243*P243,2)</f>
        <v>0</v>
      </c>
      <c r="R243" s="229"/>
      <c r="S243" s="229" t="s">
        <v>292</v>
      </c>
      <c r="T243" s="229" t="s">
        <v>277</v>
      </c>
      <c r="U243" s="229">
        <v>0</v>
      </c>
      <c r="V243" s="229">
        <f>ROUND(E243*U243,2)</f>
        <v>0</v>
      </c>
      <c r="W243" s="229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1625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">
      <c r="A244" s="240" t="s">
        <v>176</v>
      </c>
      <c r="B244" s="241" t="s">
        <v>150</v>
      </c>
      <c r="C244" s="262" t="s">
        <v>29</v>
      </c>
      <c r="D244" s="242"/>
      <c r="E244" s="243"/>
      <c r="F244" s="244"/>
      <c r="G244" s="245">
        <f>SUMIF(AG245:AG245,"&lt;&gt;NOR",G245:G245)</f>
        <v>0</v>
      </c>
      <c r="H244" s="239"/>
      <c r="I244" s="239">
        <f>SUM(I245:I245)</f>
        <v>0</v>
      </c>
      <c r="J244" s="239"/>
      <c r="K244" s="239">
        <f>SUM(K245:K245)</f>
        <v>0</v>
      </c>
      <c r="L244" s="239"/>
      <c r="M244" s="239">
        <f>SUM(M245:M245)</f>
        <v>0</v>
      </c>
      <c r="N244" s="239"/>
      <c r="O244" s="239">
        <f>SUM(O245:O245)</f>
        <v>0</v>
      </c>
      <c r="P244" s="239"/>
      <c r="Q244" s="239">
        <f>SUM(Q245:Q245)</f>
        <v>0</v>
      </c>
      <c r="R244" s="239"/>
      <c r="S244" s="239"/>
      <c r="T244" s="239"/>
      <c r="U244" s="239"/>
      <c r="V244" s="239">
        <f>SUM(V245:V245)</f>
        <v>0</v>
      </c>
      <c r="W244" s="239"/>
      <c r="AG244" t="s">
        <v>177</v>
      </c>
    </row>
    <row r="245" spans="1:60" outlineLevel="1" x14ac:dyDescent="0.2">
      <c r="A245" s="246">
        <v>141</v>
      </c>
      <c r="B245" s="247" t="s">
        <v>2036</v>
      </c>
      <c r="C245" s="263" t="s">
        <v>537</v>
      </c>
      <c r="D245" s="248" t="s">
        <v>533</v>
      </c>
      <c r="E245" s="249">
        <v>1</v>
      </c>
      <c r="F245" s="250"/>
      <c r="G245" s="251">
        <f>ROUND(E245*F245,2)</f>
        <v>0</v>
      </c>
      <c r="H245" s="230"/>
      <c r="I245" s="229">
        <f>ROUND(E245*H245,2)</f>
        <v>0</v>
      </c>
      <c r="J245" s="230"/>
      <c r="K245" s="229">
        <f>ROUND(E245*J245,2)</f>
        <v>0</v>
      </c>
      <c r="L245" s="229">
        <v>21</v>
      </c>
      <c r="M245" s="229">
        <f>G245*(1+L245/100)</f>
        <v>0</v>
      </c>
      <c r="N245" s="229">
        <v>0</v>
      </c>
      <c r="O245" s="229">
        <f>ROUND(E245*N245,2)</f>
        <v>0</v>
      </c>
      <c r="P245" s="229">
        <v>0</v>
      </c>
      <c r="Q245" s="229">
        <f>ROUND(E245*P245,2)</f>
        <v>0</v>
      </c>
      <c r="R245" s="229"/>
      <c r="S245" s="229" t="s">
        <v>181</v>
      </c>
      <c r="T245" s="229" t="s">
        <v>277</v>
      </c>
      <c r="U245" s="229">
        <v>0</v>
      </c>
      <c r="V245" s="229">
        <f>ROUND(E245*U245,2)</f>
        <v>0</v>
      </c>
      <c r="W245" s="229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1334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">
      <c r="A246" s="5"/>
      <c r="B246" s="6"/>
      <c r="C246" s="272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AE246">
        <v>15</v>
      </c>
      <c r="AF246">
        <v>21</v>
      </c>
    </row>
    <row r="247" spans="1:60" x14ac:dyDescent="0.2">
      <c r="A247" s="213"/>
      <c r="B247" s="214" t="s">
        <v>31</v>
      </c>
      <c r="C247" s="273"/>
      <c r="D247" s="215"/>
      <c r="E247" s="216"/>
      <c r="F247" s="216"/>
      <c r="G247" s="261">
        <f>G8+G10+G65+G85+G116+G134+G150+G158+G165+G185+G188+G191+G195+G211+G242+G244</f>
        <v>0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AE247">
        <f>SUMIF(L7:L245,AE246,G7:G245)</f>
        <v>0</v>
      </c>
      <c r="AF247">
        <f>SUMIF(L7:L245,AF246,G7:G245)</f>
        <v>0</v>
      </c>
      <c r="AG247" t="s">
        <v>437</v>
      </c>
    </row>
    <row r="248" spans="1:60" x14ac:dyDescent="0.2">
      <c r="A248" s="5"/>
      <c r="B248" s="6"/>
      <c r="C248" s="272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60" x14ac:dyDescent="0.2">
      <c r="A249" s="5"/>
      <c r="B249" s="6"/>
      <c r="C249" s="272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60" x14ac:dyDescent="0.2">
      <c r="A250" s="217" t="s">
        <v>438</v>
      </c>
      <c r="B250" s="217"/>
      <c r="C250" s="274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60" x14ac:dyDescent="0.2">
      <c r="A251" s="218"/>
      <c r="B251" s="219"/>
      <c r="C251" s="275"/>
      <c r="D251" s="219"/>
      <c r="E251" s="219"/>
      <c r="F251" s="219"/>
      <c r="G251" s="22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AG251" t="s">
        <v>439</v>
      </c>
    </row>
    <row r="252" spans="1:60" x14ac:dyDescent="0.2">
      <c r="A252" s="221"/>
      <c r="B252" s="222"/>
      <c r="C252" s="276"/>
      <c r="D252" s="222"/>
      <c r="E252" s="222"/>
      <c r="F252" s="222"/>
      <c r="G252" s="22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60" x14ac:dyDescent="0.2">
      <c r="A253" s="221"/>
      <c r="B253" s="222"/>
      <c r="C253" s="276"/>
      <c r="D253" s="222"/>
      <c r="E253" s="222"/>
      <c r="F253" s="222"/>
      <c r="G253" s="22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60" x14ac:dyDescent="0.2">
      <c r="A254" s="221"/>
      <c r="B254" s="222"/>
      <c r="C254" s="276"/>
      <c r="D254" s="222"/>
      <c r="E254" s="222"/>
      <c r="F254" s="222"/>
      <c r="G254" s="22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60" x14ac:dyDescent="0.2">
      <c r="A255" s="224"/>
      <c r="B255" s="225"/>
      <c r="C255" s="277"/>
      <c r="D255" s="225"/>
      <c r="E255" s="225"/>
      <c r="F255" s="225"/>
      <c r="G255" s="22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60" x14ac:dyDescent="0.2">
      <c r="A256" s="5"/>
      <c r="B256" s="6"/>
      <c r="C256" s="272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3:33" x14ac:dyDescent="0.2">
      <c r="C257" s="278"/>
      <c r="D257" s="194"/>
      <c r="AG257" t="s">
        <v>440</v>
      </c>
    </row>
    <row r="258" spans="3:33" x14ac:dyDescent="0.2">
      <c r="D258" s="194"/>
    </row>
    <row r="259" spans="3:33" x14ac:dyDescent="0.2">
      <c r="D259" s="194"/>
    </row>
    <row r="260" spans="3:33" x14ac:dyDescent="0.2">
      <c r="D260" s="194"/>
    </row>
    <row r="261" spans="3:33" x14ac:dyDescent="0.2">
      <c r="D261" s="194"/>
    </row>
    <row r="262" spans="3:33" x14ac:dyDescent="0.2">
      <c r="D262" s="194"/>
    </row>
    <row r="263" spans="3:33" x14ac:dyDescent="0.2">
      <c r="D263" s="194"/>
    </row>
    <row r="264" spans="3:33" x14ac:dyDescent="0.2">
      <c r="D264" s="194"/>
    </row>
    <row r="265" spans="3:33" x14ac:dyDescent="0.2">
      <c r="D265" s="194"/>
    </row>
    <row r="266" spans="3:33" x14ac:dyDescent="0.2">
      <c r="D266" s="194"/>
    </row>
    <row r="267" spans="3:33" x14ac:dyDescent="0.2">
      <c r="D267" s="194"/>
    </row>
    <row r="268" spans="3:33" x14ac:dyDescent="0.2">
      <c r="D268" s="194"/>
    </row>
    <row r="269" spans="3:33" x14ac:dyDescent="0.2">
      <c r="D269" s="194"/>
    </row>
    <row r="270" spans="3:33" x14ac:dyDescent="0.2">
      <c r="D270" s="194"/>
    </row>
    <row r="271" spans="3:33" x14ac:dyDescent="0.2">
      <c r="D271" s="194"/>
    </row>
    <row r="272" spans="3:33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mergeCells count="9">
    <mergeCell ref="A1:G1"/>
    <mergeCell ref="C2:G2"/>
    <mergeCell ref="C3:G3"/>
    <mergeCell ref="C4:G4"/>
    <mergeCell ref="A250:C250"/>
    <mergeCell ref="A251:G255"/>
    <mergeCell ref="C73:G73"/>
    <mergeCell ref="C78:G78"/>
    <mergeCell ref="C190:G1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88</vt:i4>
      </vt:variant>
    </vt:vector>
  </HeadingPairs>
  <TitlesOfParts>
    <vt:vector size="112" baseType="lpstr">
      <vt:lpstr>Pokyny pro vyplnění</vt:lpstr>
      <vt:lpstr>Stavba</vt:lpstr>
      <vt:lpstr>VzorPolozky</vt:lpstr>
      <vt:lpstr>SO 101 1 Pol</vt:lpstr>
      <vt:lpstr>SO 101 2 Pol</vt:lpstr>
      <vt:lpstr>SO 101 3 Pol</vt:lpstr>
      <vt:lpstr>SO 102 1 Pol</vt:lpstr>
      <vt:lpstr>SO 102 2 Pol</vt:lpstr>
      <vt:lpstr>SO 102 3 Pol</vt:lpstr>
      <vt:lpstr>SO 102 4 Pol</vt:lpstr>
      <vt:lpstr>SO 102 4_4A Pol</vt:lpstr>
      <vt:lpstr>SO 102 5 Pol</vt:lpstr>
      <vt:lpstr>SO 301 1 Pol</vt:lpstr>
      <vt:lpstr>SO 302 1 Pol</vt:lpstr>
      <vt:lpstr>SO 401 1 Pol</vt:lpstr>
      <vt:lpstr>SO 401 2 Pol</vt:lpstr>
      <vt:lpstr>SO 402 1 Pol</vt:lpstr>
      <vt:lpstr>SO 402 2 Pol</vt:lpstr>
      <vt:lpstr>SO 403 1 Pol</vt:lpstr>
      <vt:lpstr>SO 403 2 Pol</vt:lpstr>
      <vt:lpstr>SO 411 1 Pol</vt:lpstr>
      <vt:lpstr>SO 603 1 Pol</vt:lpstr>
      <vt:lpstr>SO 603 2 Pol</vt:lpstr>
      <vt:lpstr>SO 801 - 803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1 Pol'!Názvy_tisku</vt:lpstr>
      <vt:lpstr>'SO 101 2 Pol'!Názvy_tisku</vt:lpstr>
      <vt:lpstr>'SO 101 3 Pol'!Názvy_tisku</vt:lpstr>
      <vt:lpstr>'SO 102 1 Pol'!Názvy_tisku</vt:lpstr>
      <vt:lpstr>'SO 102 2 Pol'!Názvy_tisku</vt:lpstr>
      <vt:lpstr>'SO 102 3 Pol'!Názvy_tisku</vt:lpstr>
      <vt:lpstr>'SO 102 4 Pol'!Názvy_tisku</vt:lpstr>
      <vt:lpstr>'SO 102 4_4A Pol'!Názvy_tisku</vt:lpstr>
      <vt:lpstr>'SO 102 5 Pol'!Názvy_tisku</vt:lpstr>
      <vt:lpstr>'SO 301 1 Pol'!Názvy_tisku</vt:lpstr>
      <vt:lpstr>'SO 302 1 Pol'!Názvy_tisku</vt:lpstr>
      <vt:lpstr>'SO 401 1 Pol'!Názvy_tisku</vt:lpstr>
      <vt:lpstr>'SO 401 2 Pol'!Názvy_tisku</vt:lpstr>
      <vt:lpstr>'SO 402 1 Pol'!Názvy_tisku</vt:lpstr>
      <vt:lpstr>'SO 402 2 Pol'!Názvy_tisku</vt:lpstr>
      <vt:lpstr>'SO 403 1 Pol'!Názvy_tisku</vt:lpstr>
      <vt:lpstr>'SO 403 2 Pol'!Názvy_tisku</vt:lpstr>
      <vt:lpstr>'SO 411 1 Pol'!Názvy_tisku</vt:lpstr>
      <vt:lpstr>'SO 603 1 Pol'!Názvy_tisku</vt:lpstr>
      <vt:lpstr>'SO 603 2 Pol'!Názvy_tisku</vt:lpstr>
      <vt:lpstr>'SO 801 - 803 1 Pol'!Názvy_tisku</vt:lpstr>
      <vt:lpstr>oadresa</vt:lpstr>
      <vt:lpstr>Stavba!Objednatel</vt:lpstr>
      <vt:lpstr>Stavba!Objekt</vt:lpstr>
      <vt:lpstr>'SO 101 1 Pol'!Oblast_tisku</vt:lpstr>
      <vt:lpstr>'SO 101 2 Pol'!Oblast_tisku</vt:lpstr>
      <vt:lpstr>'SO 101 3 Pol'!Oblast_tisku</vt:lpstr>
      <vt:lpstr>'SO 102 1 Pol'!Oblast_tisku</vt:lpstr>
      <vt:lpstr>'SO 102 2 Pol'!Oblast_tisku</vt:lpstr>
      <vt:lpstr>'SO 102 3 Pol'!Oblast_tisku</vt:lpstr>
      <vt:lpstr>'SO 102 4 Pol'!Oblast_tisku</vt:lpstr>
      <vt:lpstr>'SO 102 4_4A Pol'!Oblast_tisku</vt:lpstr>
      <vt:lpstr>'SO 102 5 Pol'!Oblast_tisku</vt:lpstr>
      <vt:lpstr>'SO 301 1 Pol'!Oblast_tisku</vt:lpstr>
      <vt:lpstr>'SO 302 1 Pol'!Oblast_tisku</vt:lpstr>
      <vt:lpstr>'SO 401 1 Pol'!Oblast_tisku</vt:lpstr>
      <vt:lpstr>'SO 401 2 Pol'!Oblast_tisku</vt:lpstr>
      <vt:lpstr>'SO 402 1 Pol'!Oblast_tisku</vt:lpstr>
      <vt:lpstr>'SO 402 2 Pol'!Oblast_tisku</vt:lpstr>
      <vt:lpstr>'SO 403 1 Pol'!Oblast_tisku</vt:lpstr>
      <vt:lpstr>'SO 403 2 Pol'!Oblast_tisku</vt:lpstr>
      <vt:lpstr>'SO 411 1 Pol'!Oblast_tisku</vt:lpstr>
      <vt:lpstr>'SO 603 1 Pol'!Oblast_tisku</vt:lpstr>
      <vt:lpstr>'SO 603 2 Pol'!Oblast_tisku</vt:lpstr>
      <vt:lpstr>'SO 801 - 803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Mottl Tomáš</cp:lastModifiedBy>
  <cp:lastPrinted>2014-02-28T09:52:57Z</cp:lastPrinted>
  <dcterms:created xsi:type="dcterms:W3CDTF">2009-04-08T07:15:50Z</dcterms:created>
  <dcterms:modified xsi:type="dcterms:W3CDTF">2019-02-14T08:36:32Z</dcterms:modified>
</cp:coreProperties>
</file>