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Nabídky\KK\20\_KK č.20-aktuální k 11.7.2023\4.18 Gajdošova-Táborská-4.19 Jamborova-Táborská\"/>
    </mc:Choice>
  </mc:AlternateContent>
  <bookViews>
    <workbookView xWindow="-120" yWindow="-120" windowWidth="29040" windowHeight="17640" activeTab="1"/>
  </bookViews>
  <sheets>
    <sheet name="Rekapitulace stavby" sheetId="1" r:id="rId1"/>
    <sheet name="PS401 - Trasa pro opticko..." sheetId="2" r:id="rId2"/>
  </sheets>
  <definedNames>
    <definedName name="_xlnm._FilterDatabase" localSheetId="1" hidden="1">'PS401 - Trasa pro opticko...'!$C$91:$K$524</definedName>
    <definedName name="_xlnm.Print_Titles" localSheetId="1">'PS401 - Trasa pro opticko...'!$91:$91</definedName>
    <definedName name="_xlnm.Print_Titles" localSheetId="0">'Rekapitulace stavby'!$52:$52</definedName>
    <definedName name="_xlnm.Print_Area" localSheetId="1">'PS401 - Trasa pro opticko...'!$C$4:$J$39,'PS401 - Trasa pro opticko...'!$C$45:$J$73,'PS401 - Trasa pro opticko...'!$C$79:$K$524</definedName>
    <definedName name="_xlnm.Print_Area" localSheetId="0">'Rekapitulace stavby'!$D$4:$AO$36,'Rekapitulace stavby'!$C$42:$AQ$56</definedName>
  </definedNames>
  <calcPr calcId="152511"/>
</workbook>
</file>

<file path=xl/calcChain.xml><?xml version="1.0" encoding="utf-8"?>
<calcChain xmlns="http://schemas.openxmlformats.org/spreadsheetml/2006/main">
  <c r="J37" i="2" l="1"/>
  <c r="J36" i="2"/>
  <c r="AY55" i="1" s="1"/>
  <c r="J35" i="2"/>
  <c r="AX55" i="1" s="1"/>
  <c r="BI520" i="2"/>
  <c r="BH520" i="2"/>
  <c r="BG520" i="2"/>
  <c r="BF520" i="2"/>
  <c r="T520" i="2"/>
  <c r="R520" i="2"/>
  <c r="P520" i="2"/>
  <c r="BI515" i="2"/>
  <c r="BH515" i="2"/>
  <c r="BG515" i="2"/>
  <c r="BF515" i="2"/>
  <c r="T515" i="2"/>
  <c r="R515" i="2"/>
  <c r="P515" i="2"/>
  <c r="BI509" i="2"/>
  <c r="BH509" i="2"/>
  <c r="BG509" i="2"/>
  <c r="BF509" i="2"/>
  <c r="T509" i="2"/>
  <c r="R509" i="2"/>
  <c r="P509" i="2"/>
  <c r="BI504" i="2"/>
  <c r="BH504" i="2"/>
  <c r="BG504" i="2"/>
  <c r="BF504" i="2"/>
  <c r="T504" i="2"/>
  <c r="T503" i="2" s="1"/>
  <c r="R504" i="2"/>
  <c r="P504" i="2"/>
  <c r="BI497" i="2"/>
  <c r="BH497" i="2"/>
  <c r="BG497" i="2"/>
  <c r="BF497" i="2"/>
  <c r="T497" i="2"/>
  <c r="R497" i="2"/>
  <c r="P497" i="2"/>
  <c r="BI492" i="2"/>
  <c r="BH492" i="2"/>
  <c r="BG492" i="2"/>
  <c r="BF492" i="2"/>
  <c r="T492" i="2"/>
  <c r="R492" i="2"/>
  <c r="P492" i="2"/>
  <c r="BI487" i="2"/>
  <c r="BH487" i="2"/>
  <c r="BG487" i="2"/>
  <c r="BF487" i="2"/>
  <c r="T487" i="2"/>
  <c r="R487" i="2"/>
  <c r="P487" i="2"/>
  <c r="BI478" i="2"/>
  <c r="BH478" i="2"/>
  <c r="BG478" i="2"/>
  <c r="BF478" i="2"/>
  <c r="T478" i="2"/>
  <c r="R478" i="2"/>
  <c r="P478" i="2"/>
  <c r="BI472" i="2"/>
  <c r="BH472" i="2"/>
  <c r="BG472" i="2"/>
  <c r="BF472" i="2"/>
  <c r="T472" i="2"/>
  <c r="R472" i="2"/>
  <c r="P472" i="2"/>
  <c r="BI467" i="2"/>
  <c r="BH467" i="2"/>
  <c r="BG467" i="2"/>
  <c r="BF467" i="2"/>
  <c r="T467" i="2"/>
  <c r="R467" i="2"/>
  <c r="P467" i="2"/>
  <c r="BI462" i="2"/>
  <c r="BH462" i="2"/>
  <c r="BG462" i="2"/>
  <c r="BF462" i="2"/>
  <c r="T462" i="2"/>
  <c r="R462" i="2"/>
  <c r="P462" i="2"/>
  <c r="BI457" i="2"/>
  <c r="BH457" i="2"/>
  <c r="BG457" i="2"/>
  <c r="BF457" i="2"/>
  <c r="T457" i="2"/>
  <c r="R457" i="2"/>
  <c r="P457" i="2"/>
  <c r="BI452" i="2"/>
  <c r="BH452" i="2"/>
  <c r="BG452" i="2"/>
  <c r="BF452" i="2"/>
  <c r="T452" i="2"/>
  <c r="R452" i="2"/>
  <c r="P452" i="2"/>
  <c r="BI445" i="2"/>
  <c r="BH445" i="2"/>
  <c r="BG445" i="2"/>
  <c r="BF445" i="2"/>
  <c r="T445" i="2"/>
  <c r="R445" i="2"/>
  <c r="P445" i="2"/>
  <c r="BI440" i="2"/>
  <c r="BH440" i="2"/>
  <c r="BG440" i="2"/>
  <c r="BF440" i="2"/>
  <c r="T440" i="2"/>
  <c r="R440" i="2"/>
  <c r="P440" i="2"/>
  <c r="BI435" i="2"/>
  <c r="BH435" i="2"/>
  <c r="BG435" i="2"/>
  <c r="BF435" i="2"/>
  <c r="T435" i="2"/>
  <c r="R435" i="2"/>
  <c r="P435" i="2"/>
  <c r="BI430" i="2"/>
  <c r="BH430" i="2"/>
  <c r="BG430" i="2"/>
  <c r="BF430" i="2"/>
  <c r="T430" i="2"/>
  <c r="R430" i="2"/>
  <c r="P430" i="2"/>
  <c r="BI422" i="2"/>
  <c r="BH422" i="2"/>
  <c r="BG422" i="2"/>
  <c r="BF422" i="2"/>
  <c r="T422" i="2"/>
  <c r="R422" i="2"/>
  <c r="P422" i="2"/>
  <c r="BI414" i="2"/>
  <c r="BH414" i="2"/>
  <c r="BG414" i="2"/>
  <c r="BF414" i="2"/>
  <c r="T414" i="2"/>
  <c r="R414" i="2"/>
  <c r="P414" i="2"/>
  <c r="BI408" i="2"/>
  <c r="BH408" i="2"/>
  <c r="BG408" i="2"/>
  <c r="BF408" i="2"/>
  <c r="T408" i="2"/>
  <c r="R408" i="2"/>
  <c r="P408" i="2"/>
  <c r="BI402" i="2"/>
  <c r="BH402" i="2"/>
  <c r="BG402" i="2"/>
  <c r="BF402" i="2"/>
  <c r="T402" i="2"/>
  <c r="R402" i="2"/>
  <c r="P402" i="2"/>
  <c r="BI398" i="2"/>
  <c r="BH398" i="2"/>
  <c r="BG398" i="2"/>
  <c r="BF398" i="2"/>
  <c r="T398" i="2"/>
  <c r="R398" i="2"/>
  <c r="P398" i="2"/>
  <c r="BI393" i="2"/>
  <c r="BH393" i="2"/>
  <c r="BG393" i="2"/>
  <c r="BF393" i="2"/>
  <c r="T393" i="2"/>
  <c r="R393" i="2"/>
  <c r="P393" i="2"/>
  <c r="BI388" i="2"/>
  <c r="BH388" i="2"/>
  <c r="BG388" i="2"/>
  <c r="BF388" i="2"/>
  <c r="T388" i="2"/>
  <c r="R388" i="2"/>
  <c r="P388" i="2"/>
  <c r="BI382" i="2"/>
  <c r="BH382" i="2"/>
  <c r="BG382" i="2"/>
  <c r="BF382" i="2"/>
  <c r="T382" i="2"/>
  <c r="R382" i="2"/>
  <c r="P382" i="2"/>
  <c r="BI377" i="2"/>
  <c r="BH377" i="2"/>
  <c r="BG377" i="2"/>
  <c r="BF377" i="2"/>
  <c r="T377" i="2"/>
  <c r="R377" i="2"/>
  <c r="P377" i="2"/>
  <c r="BI371" i="2"/>
  <c r="BH371" i="2"/>
  <c r="BG371" i="2"/>
  <c r="BF371" i="2"/>
  <c r="T371" i="2"/>
  <c r="R371" i="2"/>
  <c r="P371" i="2"/>
  <c r="BI366" i="2"/>
  <c r="BH366" i="2"/>
  <c r="BG366" i="2"/>
  <c r="BF366" i="2"/>
  <c r="T366" i="2"/>
  <c r="R366" i="2"/>
  <c r="P366" i="2"/>
  <c r="BI361" i="2"/>
  <c r="BH361" i="2"/>
  <c r="BG361" i="2"/>
  <c r="BF361" i="2"/>
  <c r="T361" i="2"/>
  <c r="R361" i="2"/>
  <c r="P361" i="2"/>
  <c r="BI352" i="2"/>
  <c r="BH352" i="2"/>
  <c r="BG352" i="2"/>
  <c r="BF352" i="2"/>
  <c r="T352" i="2"/>
  <c r="T351" i="2" s="1"/>
  <c r="R352" i="2"/>
  <c r="R351" i="2" s="1"/>
  <c r="P352" i="2"/>
  <c r="P351" i="2" s="1"/>
  <c r="BI348" i="2"/>
  <c r="BH348" i="2"/>
  <c r="BG348" i="2"/>
  <c r="BF348" i="2"/>
  <c r="T348" i="2"/>
  <c r="R348" i="2"/>
  <c r="P348" i="2"/>
  <c r="BI346" i="2"/>
  <c r="BH346" i="2"/>
  <c r="BG346" i="2"/>
  <c r="BF346" i="2"/>
  <c r="T346" i="2"/>
  <c r="R346" i="2"/>
  <c r="P346" i="2"/>
  <c r="BI344" i="2"/>
  <c r="BH344" i="2"/>
  <c r="BG344" i="2"/>
  <c r="BF344" i="2"/>
  <c r="T344" i="2"/>
  <c r="R344" i="2"/>
  <c r="P344" i="2"/>
  <c r="BI342" i="2"/>
  <c r="BH342" i="2"/>
  <c r="BG342" i="2"/>
  <c r="BF342" i="2"/>
  <c r="T342" i="2"/>
  <c r="R342" i="2"/>
  <c r="P342" i="2"/>
  <c r="BI340" i="2"/>
  <c r="BH340" i="2"/>
  <c r="BG340" i="2"/>
  <c r="BF340" i="2"/>
  <c r="T340" i="2"/>
  <c r="R340" i="2"/>
  <c r="P340" i="2"/>
  <c r="BI338" i="2"/>
  <c r="BH338" i="2"/>
  <c r="BG338" i="2"/>
  <c r="BF338" i="2"/>
  <c r="T338" i="2"/>
  <c r="R338" i="2"/>
  <c r="P338" i="2"/>
  <c r="BI329" i="2"/>
  <c r="BH329" i="2"/>
  <c r="BG329" i="2"/>
  <c r="BF329" i="2"/>
  <c r="T329" i="2"/>
  <c r="R329" i="2"/>
  <c r="P329" i="2"/>
  <c r="BI324" i="2"/>
  <c r="BH324" i="2"/>
  <c r="BG324" i="2"/>
  <c r="BF324" i="2"/>
  <c r="T324" i="2"/>
  <c r="R324" i="2"/>
  <c r="P324" i="2"/>
  <c r="BI314" i="2"/>
  <c r="BH314" i="2"/>
  <c r="BG314" i="2"/>
  <c r="BF314" i="2"/>
  <c r="T314" i="2"/>
  <c r="R314" i="2"/>
  <c r="P314" i="2"/>
  <c r="BI303" i="2"/>
  <c r="BH303" i="2"/>
  <c r="BG303" i="2"/>
  <c r="BF303" i="2"/>
  <c r="T303" i="2"/>
  <c r="R303" i="2"/>
  <c r="P303" i="2"/>
  <c r="BI293" i="2"/>
  <c r="BH293" i="2"/>
  <c r="BG293" i="2"/>
  <c r="BF293" i="2"/>
  <c r="T293" i="2"/>
  <c r="R293" i="2"/>
  <c r="P293" i="2"/>
  <c r="BI281" i="2"/>
  <c r="BH281" i="2"/>
  <c r="BG281" i="2"/>
  <c r="BF281" i="2"/>
  <c r="T281" i="2"/>
  <c r="R281" i="2"/>
  <c r="P281" i="2"/>
  <c r="BI269" i="2"/>
  <c r="BH269" i="2"/>
  <c r="BG269" i="2"/>
  <c r="BF269" i="2"/>
  <c r="T269" i="2"/>
  <c r="R269" i="2"/>
  <c r="P269" i="2"/>
  <c r="BI256" i="2"/>
  <c r="BH256" i="2"/>
  <c r="BG256" i="2"/>
  <c r="BF256" i="2"/>
  <c r="T256" i="2"/>
  <c r="R256" i="2"/>
  <c r="P256" i="2"/>
  <c r="BI244" i="2"/>
  <c r="BH244" i="2"/>
  <c r="BG244" i="2"/>
  <c r="BF244" i="2"/>
  <c r="T244" i="2"/>
  <c r="R244" i="2"/>
  <c r="P244" i="2"/>
  <c r="BI233" i="2"/>
  <c r="BH233" i="2"/>
  <c r="BG233" i="2"/>
  <c r="BF233" i="2"/>
  <c r="T233" i="2"/>
  <c r="R233" i="2"/>
  <c r="P233" i="2"/>
  <c r="BI228" i="2"/>
  <c r="BH228" i="2"/>
  <c r="BG228" i="2"/>
  <c r="BF228" i="2"/>
  <c r="T228" i="2"/>
  <c r="R228" i="2"/>
  <c r="P228" i="2"/>
  <c r="BI223" i="2"/>
  <c r="BH223" i="2"/>
  <c r="BG223" i="2"/>
  <c r="BF223" i="2"/>
  <c r="T223" i="2"/>
  <c r="R223" i="2"/>
  <c r="P223" i="2"/>
  <c r="BI218" i="2"/>
  <c r="BH218" i="2"/>
  <c r="BG218" i="2"/>
  <c r="BF218" i="2"/>
  <c r="T218" i="2"/>
  <c r="R218" i="2"/>
  <c r="P218" i="2"/>
  <c r="BI213" i="2"/>
  <c r="BH213" i="2"/>
  <c r="BG213" i="2"/>
  <c r="BF213" i="2"/>
  <c r="T213" i="2"/>
  <c r="R213" i="2"/>
  <c r="P213" i="2"/>
  <c r="BI207" i="2"/>
  <c r="BH207" i="2"/>
  <c r="BG207" i="2"/>
  <c r="BF207" i="2"/>
  <c r="T207" i="2"/>
  <c r="R207" i="2"/>
  <c r="P207" i="2"/>
  <c r="BI197" i="2"/>
  <c r="BH197" i="2"/>
  <c r="BG197" i="2"/>
  <c r="BF197" i="2"/>
  <c r="T197" i="2"/>
  <c r="R197" i="2"/>
  <c r="P197" i="2"/>
  <c r="BI192" i="2"/>
  <c r="BH192" i="2"/>
  <c r="BG192" i="2"/>
  <c r="BF192" i="2"/>
  <c r="T192" i="2"/>
  <c r="R192" i="2"/>
  <c r="P192" i="2"/>
  <c r="BI187" i="2"/>
  <c r="BH187" i="2"/>
  <c r="BG187" i="2"/>
  <c r="BF187" i="2"/>
  <c r="T187" i="2"/>
  <c r="R187" i="2"/>
  <c r="P187" i="2"/>
  <c r="BI182" i="2"/>
  <c r="BH182" i="2"/>
  <c r="BG182" i="2"/>
  <c r="BF182" i="2"/>
  <c r="T182" i="2"/>
  <c r="R182" i="2"/>
  <c r="P182" i="2"/>
  <c r="BI177" i="2"/>
  <c r="BH177" i="2"/>
  <c r="BG177" i="2"/>
  <c r="BF177" i="2"/>
  <c r="T177" i="2"/>
  <c r="R177" i="2"/>
  <c r="P177" i="2"/>
  <c r="BI167" i="2"/>
  <c r="BH167" i="2"/>
  <c r="BG167" i="2"/>
  <c r="BF167" i="2"/>
  <c r="T167" i="2"/>
  <c r="R167" i="2"/>
  <c r="P167" i="2"/>
  <c r="BI162" i="2"/>
  <c r="BH162" i="2"/>
  <c r="BG162" i="2"/>
  <c r="BF162" i="2"/>
  <c r="T162" i="2"/>
  <c r="R162" i="2"/>
  <c r="P162" i="2"/>
  <c r="BI157" i="2"/>
  <c r="BH157" i="2"/>
  <c r="BG157" i="2"/>
  <c r="BF157" i="2"/>
  <c r="T157" i="2"/>
  <c r="R157" i="2"/>
  <c r="P157" i="2"/>
  <c r="BI152" i="2"/>
  <c r="BH152" i="2"/>
  <c r="BG152" i="2"/>
  <c r="BF152" i="2"/>
  <c r="T152" i="2"/>
  <c r="R152" i="2"/>
  <c r="P152" i="2"/>
  <c r="BI147" i="2"/>
  <c r="BH147" i="2"/>
  <c r="BG147" i="2"/>
  <c r="BF147" i="2"/>
  <c r="T147" i="2"/>
  <c r="R147" i="2"/>
  <c r="P147" i="2"/>
  <c r="BI142" i="2"/>
  <c r="BH142" i="2"/>
  <c r="BG142" i="2"/>
  <c r="BF142" i="2"/>
  <c r="T142" i="2"/>
  <c r="R142" i="2"/>
  <c r="P142" i="2"/>
  <c r="BI137" i="2"/>
  <c r="BH137" i="2"/>
  <c r="BG137" i="2"/>
  <c r="BF137" i="2"/>
  <c r="T137" i="2"/>
  <c r="R137" i="2"/>
  <c r="P137" i="2"/>
  <c r="BI124" i="2"/>
  <c r="BH124" i="2"/>
  <c r="BG124" i="2"/>
  <c r="BF124" i="2"/>
  <c r="T124" i="2"/>
  <c r="R124" i="2"/>
  <c r="P124" i="2"/>
  <c r="BI119" i="2"/>
  <c r="BH119" i="2"/>
  <c r="BG119" i="2"/>
  <c r="BF119" i="2"/>
  <c r="T119" i="2"/>
  <c r="R119" i="2"/>
  <c r="P119" i="2"/>
  <c r="BI114" i="2"/>
  <c r="BH114" i="2"/>
  <c r="BG114" i="2"/>
  <c r="BF114" i="2"/>
  <c r="T114" i="2"/>
  <c r="R114" i="2"/>
  <c r="P114" i="2"/>
  <c r="BI105" i="2"/>
  <c r="BH105" i="2"/>
  <c r="BG105" i="2"/>
  <c r="BF105" i="2"/>
  <c r="T105" i="2"/>
  <c r="R105" i="2"/>
  <c r="P105" i="2"/>
  <c r="BI95" i="2"/>
  <c r="BH95" i="2"/>
  <c r="BG95" i="2"/>
  <c r="BF95" i="2"/>
  <c r="T95" i="2"/>
  <c r="R95" i="2"/>
  <c r="P95" i="2"/>
  <c r="J89" i="2"/>
  <c r="J88" i="2"/>
  <c r="F88" i="2"/>
  <c r="F86" i="2"/>
  <c r="E84" i="2"/>
  <c r="J55" i="2"/>
  <c r="J54" i="2"/>
  <c r="F54" i="2"/>
  <c r="F52" i="2"/>
  <c r="E50" i="2"/>
  <c r="J18" i="2"/>
  <c r="E18" i="2"/>
  <c r="F89" i="2"/>
  <c r="J17" i="2"/>
  <c r="J12" i="2"/>
  <c r="J86" i="2"/>
  <c r="E7" i="2"/>
  <c r="E82" i="2"/>
  <c r="L50" i="1"/>
  <c r="AM50" i="1"/>
  <c r="AM49" i="1"/>
  <c r="L49" i="1"/>
  <c r="AM47" i="1"/>
  <c r="L47" i="1"/>
  <c r="L45" i="1"/>
  <c r="L44" i="1"/>
  <c r="BK371" i="2"/>
  <c r="J167" i="2"/>
  <c r="BK430" i="2"/>
  <c r="J371" i="2"/>
  <c r="BK452" i="2"/>
  <c r="J497" i="2"/>
  <c r="J218" i="2"/>
  <c r="BK504" i="2"/>
  <c r="J228" i="2"/>
  <c r="J361" i="2"/>
  <c r="J281" i="2"/>
  <c r="BK388" i="2"/>
  <c r="BK218" i="2"/>
  <c r="BK207" i="2"/>
  <c r="BK398" i="2"/>
  <c r="BK520" i="2"/>
  <c r="J472" i="2"/>
  <c r="J366" i="2"/>
  <c r="J293" i="2"/>
  <c r="BK445" i="2"/>
  <c r="BK366" i="2"/>
  <c r="BK377" i="2"/>
  <c r="J492" i="2"/>
  <c r="BK105" i="2"/>
  <c r="J435" i="2"/>
  <c r="J182" i="2"/>
  <c r="J398" i="2"/>
  <c r="J197" i="2"/>
  <c r="J414" i="2"/>
  <c r="BK114" i="2"/>
  <c r="BK472" i="2"/>
  <c r="BK119" i="2"/>
  <c r="BK422" i="2"/>
  <c r="BK402" i="2"/>
  <c r="J402" i="2"/>
  <c r="J346" i="2"/>
  <c r="J233" i="2"/>
  <c r="J256" i="2"/>
  <c r="J124" i="2"/>
  <c r="J515" i="2"/>
  <c r="BK314" i="2"/>
  <c r="J244" i="2"/>
  <c r="BK478" i="2"/>
  <c r="J152" i="2"/>
  <c r="BK492" i="2"/>
  <c r="BK244" i="2"/>
  <c r="BK137" i="2"/>
  <c r="J207" i="2"/>
  <c r="J340" i="2"/>
  <c r="BK281" i="2"/>
  <c r="BK467" i="2"/>
  <c r="BK509" i="2"/>
  <c r="BK95" i="2"/>
  <c r="J157" i="2"/>
  <c r="BK515" i="2"/>
  <c r="J504" i="2"/>
  <c r="J142" i="2"/>
  <c r="AS54" i="1"/>
  <c r="BK162" i="2"/>
  <c r="J192" i="2"/>
  <c r="BK342" i="2"/>
  <c r="J303" i="2"/>
  <c r="BK177" i="2"/>
  <c r="BK142" i="2"/>
  <c r="BK393" i="2"/>
  <c r="J348" i="2"/>
  <c r="BK408" i="2"/>
  <c r="J445" i="2"/>
  <c r="BK344" i="2"/>
  <c r="BK462" i="2"/>
  <c r="BK152" i="2"/>
  <c r="BK361" i="2"/>
  <c r="BK197" i="2"/>
  <c r="BK233" i="2"/>
  <c r="J119" i="2"/>
  <c r="J408" i="2"/>
  <c r="J440" i="2"/>
  <c r="J95" i="2"/>
  <c r="J187" i="2"/>
  <c r="J342" i="2"/>
  <c r="BK382" i="2"/>
  <c r="J422" i="2"/>
  <c r="BK228" i="2"/>
  <c r="BK256" i="2"/>
  <c r="J382" i="2"/>
  <c r="J462" i="2"/>
  <c r="BK338" i="2"/>
  <c r="BK435" i="2"/>
  <c r="J452" i="2"/>
  <c r="J105" i="2"/>
  <c r="BK187" i="2"/>
  <c r="J329" i="2"/>
  <c r="BK352" i="2"/>
  <c r="BK440" i="2"/>
  <c r="BK414" i="2"/>
  <c r="BK324" i="2"/>
  <c r="J223" i="2"/>
  <c r="BK340" i="2"/>
  <c r="J314" i="2"/>
  <c r="J269" i="2"/>
  <c r="J393" i="2"/>
  <c r="J213" i="2"/>
  <c r="J467" i="2"/>
  <c r="J520" i="2"/>
  <c r="BK303" i="2"/>
  <c r="J114" i="2"/>
  <c r="BK213" i="2"/>
  <c r="J162" i="2"/>
  <c r="BK124" i="2"/>
  <c r="J430" i="2"/>
  <c r="BK497" i="2"/>
  <c r="BK457" i="2"/>
  <c r="BK329" i="2"/>
  <c r="J377" i="2"/>
  <c r="J137" i="2"/>
  <c r="J344" i="2"/>
  <c r="J487" i="2"/>
  <c r="BK192" i="2"/>
  <c r="J324" i="2"/>
  <c r="BK487" i="2"/>
  <c r="J338" i="2"/>
  <c r="BK269" i="2"/>
  <c r="J509" i="2"/>
  <c r="BK223" i="2"/>
  <c r="J388" i="2"/>
  <c r="BK157" i="2"/>
  <c r="BK167" i="2"/>
  <c r="J352" i="2"/>
  <c r="BK182" i="2"/>
  <c r="BK348" i="2"/>
  <c r="BK147" i="2"/>
  <c r="J177" i="2"/>
  <c r="BK293" i="2"/>
  <c r="J147" i="2"/>
  <c r="J457" i="2"/>
  <c r="J478" i="2"/>
  <c r="BK346" i="2"/>
  <c r="R503" i="2" l="1"/>
  <c r="P503" i="2"/>
  <c r="BK94" i="2"/>
  <c r="P94" i="2"/>
  <c r="R243" i="2"/>
  <c r="T94" i="2"/>
  <c r="R337" i="2"/>
  <c r="R212" i="2" s="1"/>
  <c r="R136" i="2"/>
  <c r="BK337" i="2"/>
  <c r="J337" i="2" s="1"/>
  <c r="J65" i="2" s="1"/>
  <c r="BK360" i="2"/>
  <c r="J360" i="2" s="1"/>
  <c r="J68" i="2" s="1"/>
  <c r="R94" i="2"/>
  <c r="P337" i="2"/>
  <c r="P212" i="2" s="1"/>
  <c r="T413" i="2"/>
  <c r="BK243" i="2"/>
  <c r="J243" i="2" s="1"/>
  <c r="J64" i="2" s="1"/>
  <c r="P413" i="2"/>
  <c r="BK514" i="2"/>
  <c r="J514" i="2"/>
  <c r="J72" i="2"/>
  <c r="P243" i="2"/>
  <c r="R413" i="2"/>
  <c r="P514" i="2"/>
  <c r="P502" i="2" s="1"/>
  <c r="P136" i="2"/>
  <c r="P360" i="2"/>
  <c r="P350" i="2" s="1"/>
  <c r="BK136" i="2"/>
  <c r="J136" i="2" s="1"/>
  <c r="J62" i="2" s="1"/>
  <c r="R360" i="2"/>
  <c r="T243" i="2"/>
  <c r="BK413" i="2"/>
  <c r="J413" i="2" s="1"/>
  <c r="J69" i="2" s="1"/>
  <c r="R514" i="2"/>
  <c r="R502" i="2" s="1"/>
  <c r="T136" i="2"/>
  <c r="T337" i="2"/>
  <c r="T212" i="2" s="1"/>
  <c r="T360" i="2"/>
  <c r="T514" i="2"/>
  <c r="T502" i="2" s="1"/>
  <c r="BK503" i="2"/>
  <c r="BK502" i="2" s="1"/>
  <c r="J502" i="2" s="1"/>
  <c r="J70" i="2" s="1"/>
  <c r="BK351" i="2"/>
  <c r="J351" i="2" s="1"/>
  <c r="J67" i="2" s="1"/>
  <c r="BE105" i="2"/>
  <c r="BE346" i="2"/>
  <c r="F55" i="2"/>
  <c r="BE114" i="2"/>
  <c r="J52" i="2"/>
  <c r="BE177" i="2"/>
  <c r="BE197" i="2"/>
  <c r="BE303" i="2"/>
  <c r="BE342" i="2"/>
  <c r="BE124" i="2"/>
  <c r="BE167" i="2"/>
  <c r="BE207" i="2"/>
  <c r="BE223" i="2"/>
  <c r="BE228" i="2"/>
  <c r="BE233" i="2"/>
  <c r="BE324" i="2"/>
  <c r="BE344" i="2"/>
  <c r="BE361" i="2"/>
  <c r="BE366" i="2"/>
  <c r="BE371" i="2"/>
  <c r="BE382" i="2"/>
  <c r="BE119" i="2"/>
  <c r="BE147" i="2"/>
  <c r="BE244" i="2"/>
  <c r="BE256" i="2"/>
  <c r="BE269" i="2"/>
  <c r="BE293" i="2"/>
  <c r="BE398" i="2"/>
  <c r="BE402" i="2"/>
  <c r="BE152" i="2"/>
  <c r="BE157" i="2"/>
  <c r="BE192" i="2"/>
  <c r="BE213" i="2"/>
  <c r="BE218" i="2"/>
  <c r="BE338" i="2"/>
  <c r="BE340" i="2"/>
  <c r="BE388" i="2"/>
  <c r="BE393" i="2"/>
  <c r="BE408" i="2"/>
  <c r="BE422" i="2"/>
  <c r="BE435" i="2"/>
  <c r="BE452" i="2"/>
  <c r="BE462" i="2"/>
  <c r="E48" i="2"/>
  <c r="BE137" i="2"/>
  <c r="BE142" i="2"/>
  <c r="BE414" i="2"/>
  <c r="BE440" i="2"/>
  <c r="BE95" i="2"/>
  <c r="BE162" i="2"/>
  <c r="BE182" i="2"/>
  <c r="BE187" i="2"/>
  <c r="BE281" i="2"/>
  <c r="BE314" i="2"/>
  <c r="BE329" i="2"/>
  <c r="BE348" i="2"/>
  <c r="BE352" i="2"/>
  <c r="BE377" i="2"/>
  <c r="BE430" i="2"/>
  <c r="BE445" i="2"/>
  <c r="BE457" i="2"/>
  <c r="BE467" i="2"/>
  <c r="BE472" i="2"/>
  <c r="BE478" i="2"/>
  <c r="BE487" i="2"/>
  <c r="BE492" i="2"/>
  <c r="BE497" i="2"/>
  <c r="BE504" i="2"/>
  <c r="BE509" i="2"/>
  <c r="BE515" i="2"/>
  <c r="BE520" i="2"/>
  <c r="J34" i="2"/>
  <c r="AW55" i="1" s="1"/>
  <c r="F36" i="2"/>
  <c r="BC55" i="1" s="1"/>
  <c r="BC54" i="1" s="1"/>
  <c r="W32" i="1" s="1"/>
  <c r="F35" i="2"/>
  <c r="BB55" i="1" s="1"/>
  <c r="BB54" i="1" s="1"/>
  <c r="W31" i="1" s="1"/>
  <c r="F37" i="2"/>
  <c r="BD55" i="1" s="1"/>
  <c r="BD54" i="1" s="1"/>
  <c r="W33" i="1" s="1"/>
  <c r="F34" i="2"/>
  <c r="BA55" i="1" s="1"/>
  <c r="BA54" i="1" s="1"/>
  <c r="AW54" i="1" s="1"/>
  <c r="AK30" i="1" s="1"/>
  <c r="BK212" i="2" l="1"/>
  <c r="J212" i="2" s="1"/>
  <c r="J63" i="2" s="1"/>
  <c r="T350" i="2"/>
  <c r="R350" i="2"/>
  <c r="P93" i="2"/>
  <c r="P92" i="2" s="1"/>
  <c r="AU55" i="1" s="1"/>
  <c r="AU54" i="1" s="1"/>
  <c r="R93" i="2"/>
  <c r="R92" i="2" s="1"/>
  <c r="BK93" i="2"/>
  <c r="T93" i="2"/>
  <c r="T92" i="2" s="1"/>
  <c r="J94" i="2"/>
  <c r="J61" i="2" s="1"/>
  <c r="BK350" i="2"/>
  <c r="J350" i="2" s="1"/>
  <c r="J66" i="2" s="1"/>
  <c r="J503" i="2"/>
  <c r="J71" i="2"/>
  <c r="J33" i="2"/>
  <c r="AV55" i="1" s="1"/>
  <c r="AT55" i="1" s="1"/>
  <c r="AY54" i="1"/>
  <c r="W30" i="1"/>
  <c r="F33" i="2"/>
  <c r="AZ55" i="1" s="1"/>
  <c r="AZ54" i="1" s="1"/>
  <c r="W29" i="1" s="1"/>
  <c r="AX54" i="1"/>
  <c r="BK92" i="2" l="1"/>
  <c r="J92" i="2" s="1"/>
  <c r="J30" i="2" s="1"/>
  <c r="AG55" i="1" s="1"/>
  <c r="AG54" i="1" s="1"/>
  <c r="AK26" i="1" s="1"/>
  <c r="J93" i="2"/>
  <c r="J60" i="2"/>
  <c r="AV54" i="1"/>
  <c r="AK29" i="1" s="1"/>
  <c r="AK35" i="1" l="1"/>
  <c r="J39" i="2"/>
  <c r="J59" i="2"/>
  <c r="AN55" i="1"/>
  <c r="AT54" i="1"/>
  <c r="AN54" i="1" s="1"/>
</calcChain>
</file>

<file path=xl/sharedStrings.xml><?xml version="1.0" encoding="utf-8"?>
<sst xmlns="http://schemas.openxmlformats.org/spreadsheetml/2006/main" count="4350" uniqueCount="604">
  <si>
    <t>Export Komplet</t>
  </si>
  <si>
    <t>VZ</t>
  </si>
  <si>
    <t>2.0</t>
  </si>
  <si>
    <t>ZAMOK</t>
  </si>
  <si>
    <t>False</t>
  </si>
  <si>
    <t>{15381d68-62ec-498d-a46a-59da4116e7d7}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</si>
  <si>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</si>
  <si>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</si>
  <si>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</si>
  <si>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</si>
  <si>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</si>
  <si>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</si>
  <si>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</si>
  <si>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</si>
  <si>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Brno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</si>
  <si>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</si>
  <si>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</si>
  <si>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Propojení optické trasy mezi SSZ 4.18 Gajdošova – Táborská a SSZ 4.19 Jamborova - Táborská</t>
  </si>
  <si>
    <t>0,1</t>
  </si>
  <si>
    <t>KSO:</t>
  </si>
  <si>
    <t>822 29</t>
  </si>
  <si>
    <t>CC-CZ:</t>
  </si>
  <si>
    <t>21129</t>
  </si>
  <si>
    <t>1</t>
  </si>
  <si>
    <t>Místo:</t>
  </si>
  <si>
    <t>Brno - Židenice</t>
  </si>
  <si>
    <t>Datum:</t>
  </si>
  <si>
    <t>3. 9. 2021</t>
  </si>
  <si>
    <t>10</t>
  </si>
  <si>
    <t>CZ-CPV:</t>
  </si>
  <si>
    <t>45314310-7</t>
  </si>
  <si>
    <t>CZ-CPA:</t>
  </si>
  <si>
    <t>42.22.22</t>
  </si>
  <si>
    <t>100</t>
  </si>
  <si>
    <t>Zadavatel:</t>
  </si>
  <si>
    <t>IČ:</t>
  </si>
  <si>
    <t>60733098</t>
  </si>
  <si>
    <t>Brněnské komunikace, a.s.</t>
  </si>
  <si>
    <t>DIČ:</t>
  </si>
  <si>
    <t>CZ60733098</t>
  </si>
  <si>
    <t>Uchazeč:</t>
  </si>
  <si>
    <t>Vyplň údaj</t>
  </si>
  <si>
    <t>Projektant:</t>
  </si>
  <si>
    <t>63367271</t>
  </si>
  <si>
    <t>Ing. Luděk Obrdlík</t>
  </si>
  <si>
    <t>CZ5512171203</t>
  </si>
  <si>
    <t>True</t>
  </si>
  <si>
    <t>Zpracovatel:</t>
  </si>
  <si>
    <t/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</si>
  <si>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</si>
  <si>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</si>
  <si>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</si>
  <si>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</si>
  <si>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</si>
  <si>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</si>
  <si>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</si>
  <si>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</si>
  <si>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</si>
  <si>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</si>
  <si>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</si>
  <si>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</si>
  <si>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</si>
  <si>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</si>
  <si>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</si>
  <si>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</si>
  <si>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</si>
  <si>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</si>
  <si>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</si>
  <si>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</si>
  <si>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</si>
  <si>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</si>
  <si>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</si>
  <si>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</si>
  <si>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</si>
  <si>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</si>
  <si>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</si>
  <si>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</si>
  <si>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</si>
  <si>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</si>
  <si>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</si>
  <si>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</si>
  <si>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</si>
  <si>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</si>
  <si>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</si>
  <si>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</si>
  <si>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</si>
  <si>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</si>
  <si>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</si>
  <si>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</si>
  <si>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</si>
  <si>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PS401</t>
  </si>
  <si>
    <t>Trasa pro optickou síť BKOM</t>
  </si>
  <si>
    <t>PRO</t>
  </si>
  <si>
    <t>{4fcd860e-fadc-4208-8530-db8cd16b837e}</t>
  </si>
  <si>
    <t>2</t>
  </si>
  <si>
    <t>KRYCÍ LIST SOUPISU PRACÍ</t>
  </si>
  <si>
    <t>Objekt:</t>
  </si>
  <si>
    <t>PS401 - Trasa pro optickou síť BKOM</t>
  </si>
  <si>
    <t>REKAPITULACE ČLENĚNÍ SOUPISU PRACÍ</t>
  </si>
  <si>
    <t>Kód dílu - Popis</t>
  </si>
  <si>
    <t>Cena celkem [CZK]</t>
  </si>
  <si>
    <t>-1</t>
  </si>
  <si>
    <t>HSV -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</si>
  <si>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</si>
  <si>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</si>
  <si>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</si>
  <si>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  997 - Přesun sutě</t>
  </si>
  <si>
    <t xml:space="preserve">      998 - Přesun hmot</t>
  </si>
  <si>
    <t>M - Práce a dodávky M</t>
  </si>
  <si>
    <t xml:space="preserve">    21-M - Elektromontáže</t>
  </si>
  <si>
    <t xml:space="preserve">    22-M - Montáže sděl. a zabezp. zařízení</t>
  </si>
  <si>
    <t xml:space="preserve">    46-M - Zemní práce při extr.mont.pracích</t>
  </si>
  <si>
    <t>VRN - Vedlejší rozpočtové náklady</t>
  </si>
  <si>
    <t xml:space="preserve">    VRN1 - Průzkumné, geodetické a projektové práce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</si>
  <si>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</si>
  <si>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</si>
  <si>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</si>
  <si>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</si>
  <si>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</si>
  <si>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</si>
  <si>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</si>
  <si>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</si>
  <si>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</si>
  <si>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</si>
  <si>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</si>
  <si>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</si>
  <si>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</si>
  <si>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</si>
  <si>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</si>
  <si>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</si>
  <si>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Zemní práce</t>
  </si>
  <si>
    <t>K</t>
  </si>
  <si>
    <t>113106023</t>
  </si>
  <si>
    <t>Rozebrání dlažeb a dílců při překopech inženýrských sítí s přemístěním hmot na skládku na vzdálenost do 3 m nebo s naložením na dopravní prostředek ručně komunikací pro pěší s ložem z kameniva nebo živice a s výplní spár ze zámkové dlažby</t>
  </si>
  <si>
    <t>m2</t>
  </si>
  <si>
    <t>CS ÚRS 2021 02</t>
  </si>
  <si>
    <t>4</t>
  </si>
  <si>
    <t>-1151605370</t>
  </si>
  <si>
    <t>Online PSC</t>
  </si>
  <si>
    <t>https://podminky.urs.cz/item/CS_URS_2021_02/113106023</t>
  </si>
  <si>
    <t>VV</t>
  </si>
  <si>
    <t>PS401 - v. č. 02 - Situace</t>
  </si>
  <si>
    <t>- rozebrání červené reliéfní betonové dlažby 20x10x6 - odměřeno v AutoCadu:</t>
  </si>
  <si>
    <t>34,161</t>
  </si>
  <si>
    <t>- rozebrání přírodní betonové dlažby 20x20x6 - odměřeno v AutoCadu:</t>
  </si>
  <si>
    <t>- rozebrání přírodní betonové dlažby 20x10x8 - odměřeno v AutoCadu:</t>
  </si>
  <si>
    <t>69,750</t>
  </si>
  <si>
    <t>Součet</t>
  </si>
  <si>
    <t>113107022</t>
  </si>
  <si>
    <t>Odstranění podkladů nebo krytů při překopech inženýrských sítí s přemístěním hmot na skládku ve vzdálenosti do 3 m nebo s naložením na dopravní prostředek ručně z kameniva hrubého drceného, o tl. vrstvy přes 100 do 200 mm</t>
  </si>
  <si>
    <t>875264600</t>
  </si>
  <si>
    <t>https://podminky.urs.cz/item/CS_URS_2021_02/113107022</t>
  </si>
  <si>
    <t>- odstranění podkladních vrstev z kameniva drceného vozovky na ulici Potácelova</t>
  </si>
  <si>
    <t>- kamenivo stmelené cementem - odměřeno v AutoCadu:</t>
  </si>
  <si>
    <t>7,653</t>
  </si>
  <si>
    <t>- štěrkodrť - odměřeno v AutoCadu:</t>
  </si>
  <si>
    <t>3,968</t>
  </si>
  <si>
    <t>3</t>
  </si>
  <si>
    <t>113154113</t>
  </si>
  <si>
    <t>Frézování živičného podkladu nebo krytu s naložením na dopravní prostředek plochy do 500 m2 bez překážek v trase pruhu šířky do 0,5 m, tloušťky vrstvy 50 mm</t>
  </si>
  <si>
    <t>486320377</t>
  </si>
  <si>
    <t>https://podminky.urs.cz/item/CS_URS_2021_02/113154113</t>
  </si>
  <si>
    <t>- odstranění obrusné vrstvy vozovky z asfaltobetonu - odměřeno v AutoCadu:</t>
  </si>
  <si>
    <t>17,492</t>
  </si>
  <si>
    <t>113154114</t>
  </si>
  <si>
    <t>Frézování živičného podkladu nebo krytu s naložením na dopravní prostředek plochy do 500 m2 bez překážek v trase pruhu šířky do 0,5 m, tloušťky vrstvy 100 mm</t>
  </si>
  <si>
    <t>-1438249083</t>
  </si>
  <si>
    <t>https://podminky.urs.cz/item/CS_URS_2021_02/113154114</t>
  </si>
  <si>
    <t>- odstranění podkladní vrstvy vozovky z asfaltobetonu - odměřeno v AutoCadu:</t>
  </si>
  <si>
    <t>11,528</t>
  </si>
  <si>
    <t>5</t>
  </si>
  <si>
    <t>181951112</t>
  </si>
  <si>
    <t>Úprava pláně vyrovnáním výškových rozdílů strojně v hornině třídy těžitelnosti I, skupiny 1 až 3 se zhutněním</t>
  </si>
  <si>
    <t>-1086539995</t>
  </si>
  <si>
    <t>https://podminky.urs.cz/item/CS_URS_2021_02/181951112</t>
  </si>
  <si>
    <t>- povrch chodníku z litého asfaltu - odměřeno v AutoCadu:</t>
  </si>
  <si>
    <t>- povrch chodníku z červené reliéfní betonové dlažby 20x10x6 - odměřeno v AutoCadu:</t>
  </si>
  <si>
    <t>- povrch chodníku z přírodní betonové dlažby 20x20x6 - odměřeno v AutoCadu:</t>
  </si>
  <si>
    <t>- povrch sjezdu zpřírodní betonové dlažby 20x10x8 - odměřeno v AutoCadu:</t>
  </si>
  <si>
    <t>Komunikace pozemní</t>
  </si>
  <si>
    <t>6</t>
  </si>
  <si>
    <t>577144131</t>
  </si>
  <si>
    <t>Asfaltový beton vrstva obrusná ACO 11 (ABS) s rozprostřením a se zhutněním z modifikovaného asfaltu v pruhu šířky přes do 1,5 do 3 m, po zhutnění tl. 50 mm</t>
  </si>
  <si>
    <t>1702525572</t>
  </si>
  <si>
    <t>https://podminky.urs.cz/item/CS_URS_2021_02/577144131</t>
  </si>
  <si>
    <t>- pokládka asfaltového betonu ACO 11+ - odměřeno v AutoCadu:</t>
  </si>
  <si>
    <t>7</t>
  </si>
  <si>
    <t>573231108</t>
  </si>
  <si>
    <t>Postřik spojovací PS bez posypu kamenivem ze silniční emulze, v množství 0,50 kg/m2</t>
  </si>
  <si>
    <t>-287444570</t>
  </si>
  <si>
    <t>https://podminky.urs.cz/item/CS_URS_2021_02/573231108</t>
  </si>
  <si>
    <t>- spojovací postřik - odměřeno v AutoCadu:</t>
  </si>
  <si>
    <t>8</t>
  </si>
  <si>
    <t>566901161</t>
  </si>
  <si>
    <t>Vyspravení podkladu po překopech inženýrských sítí plochy do 15 m2 s rozprostřením a zhutněním obalovaným kamenivem ACP (OK) tl. 100 mm</t>
  </si>
  <si>
    <t>-660831696</t>
  </si>
  <si>
    <t>https://podminky.urs.cz/item/CS_URS_2021_02/566901161</t>
  </si>
  <si>
    <t>- pokládka asfaltového betonu ACP 22+ - odměřeno v AutoCadu:</t>
  </si>
  <si>
    <t>9</t>
  </si>
  <si>
    <t>573191111</t>
  </si>
  <si>
    <t>Postřik infiltrační kationaktivní emulzí v množství 1,00 kg/m2</t>
  </si>
  <si>
    <t>-1527370895</t>
  </si>
  <si>
    <t>https://podminky.urs.cz/item/CS_URS_2021_02/573191111</t>
  </si>
  <si>
    <t>- postřik infitrační - odměřeno v AutoCadu:</t>
  </si>
  <si>
    <t>566901173</t>
  </si>
  <si>
    <t>Vyspravení podkladu po překopech inženýrských sítí plochy do 15 m2 s rozprostřením a zhutněním směsí zpevněnou cementem SC C 20/25 (PB I) tl. 200 mm</t>
  </si>
  <si>
    <t>-175600335</t>
  </si>
  <si>
    <t>https://podminky.urs.cz/item/CS_URS_2021_02/566901173</t>
  </si>
  <si>
    <t>- pokládka směsi stmelené cementem SC 0/32, C 8/10 - odměřeno v AutoCadu:</t>
  </si>
  <si>
    <t>11</t>
  </si>
  <si>
    <t>566901132</t>
  </si>
  <si>
    <t>Vyspravení podkladu po překopech inženýrských sítí plochy do 15 m2 s rozprostřením a zhutněním štěrkodrtí tl. 150 mm</t>
  </si>
  <si>
    <t>1096316708</t>
  </si>
  <si>
    <t>https://podminky.urs.cz/item/CS_URS_2021_02/566901132</t>
  </si>
  <si>
    <t>- pokládka štěrkodrti ŠDA 0/63 GE - odměřeno v AutoCadu:</t>
  </si>
  <si>
    <t>12</t>
  </si>
  <si>
    <t>596211111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</si>
  <si>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50 do 100 m2</t>
  </si>
  <si>
    <t>-781714334</t>
  </si>
  <si>
    <t>https://podminky.urs.cz/item/CS_URS_2021_02/596211111</t>
  </si>
  <si>
    <t>- pokládka červené reliéfní betonové dlažby 20x10x6 - odměřeno v AutoCadu:</t>
  </si>
  <si>
    <t>- pokládka přírodní betonové dlažby 20x20x6 - odměřeno v AutoCadu:</t>
  </si>
  <si>
    <t>- pokládka přírodní betonové dlažby 20x10x8 - odměřeno v AutoCadu:</t>
  </si>
  <si>
    <t>13</t>
  </si>
  <si>
    <t>M</t>
  </si>
  <si>
    <t>59245006</t>
  </si>
  <si>
    <t>dlažba tvar obdélník betonová pro nevidomé 200x100x60mm barevná</t>
  </si>
  <si>
    <t>-275757686</t>
  </si>
  <si>
    <t>https://podminky.urs.cz/item/CS_URS_2021_02/59245006</t>
  </si>
  <si>
    <t>- červená reliéfní betonová dlažba 20x10x6 náhrada 10% stávající dlažby za novou - odměřeno v AutoCadu:</t>
  </si>
  <si>
    <t>34,161*0,1*1,02</t>
  </si>
  <si>
    <t>14</t>
  </si>
  <si>
    <t>59245021</t>
  </si>
  <si>
    <t>dlažba tvar čtverec betonová 200x200x60mm přírodní</t>
  </si>
  <si>
    <t>-1804860997</t>
  </si>
  <si>
    <t>https://podminky.urs.cz/item/CS_URS_2021_02/59245021</t>
  </si>
  <si>
    <t>- přírodní betonová dlažba 20x20x6 náhrada 10% stávající dlažby za novou - odměřeno v AutoCadu:</t>
  </si>
  <si>
    <t>59245020</t>
  </si>
  <si>
    <t>dlažba tvar obdélník betonová 200x100x80mm přírodní</t>
  </si>
  <si>
    <t>1878745405</t>
  </si>
  <si>
    <t>https://podminky.urs.cz/item/CS_URS_2021_02/59245020</t>
  </si>
  <si>
    <t>- přírodní betonová dlažba 20x10x8 náhrada 10% stávající dlažby za novou - odměřeno v AutoCadu:</t>
  </si>
  <si>
    <t>69,750*0,1*1,02</t>
  </si>
  <si>
    <t>16</t>
  </si>
  <si>
    <t>567132115</t>
  </si>
  <si>
    <t>Podklad ze směsi stmelené cementem SC bez dilatačních spár, s rozprostřením a zhutněním SC C 8/10 (KSC I), po zhutnění tl. 200 mm</t>
  </si>
  <si>
    <t>-999337627</t>
  </si>
  <si>
    <t>https://podminky.urs.cz/item/CS_URS_2021_02/567132115</t>
  </si>
  <si>
    <t>17</t>
  </si>
  <si>
    <t>564851111</t>
  </si>
  <si>
    <t>Podklad ze štěrkodrti ŠD s rozprostřením a zhutněním, po zhutnění tl. 150 mm</t>
  </si>
  <si>
    <t>1039461480</t>
  </si>
  <si>
    <t>https://podminky.urs.cz/item/CS_URS_2021_02/564851111</t>
  </si>
  <si>
    <t>18</t>
  </si>
  <si>
    <t>599141111</t>
  </si>
  <si>
    <t>Vyplnění spár mezi silničními dílci jakékoliv tloušťky živičnou zálivkou</t>
  </si>
  <si>
    <t>m</t>
  </si>
  <si>
    <t>423261431</t>
  </si>
  <si>
    <t>https://podminky.urs.cz/item/CS_URS_2021_02/599141111</t>
  </si>
  <si>
    <t>- vyplnění spáry v asfaltovém povrchu vozovky - odměřeno v AutoCadu:</t>
  </si>
  <si>
    <t>7+5</t>
  </si>
  <si>
    <t>Ostatní konstrukce a práce, bourání</t>
  </si>
  <si>
    <t>19</t>
  </si>
  <si>
    <t>915231112</t>
  </si>
  <si>
    <t>Vodorovné dopravní značení stříkaným plastem přechody pro chodce, šipky, symboly nápisy bílé retroreflexní</t>
  </si>
  <si>
    <t>302754968</t>
  </si>
  <si>
    <t>https://podminky.urs.cz/item/CS_URS_2021_02/915231112</t>
  </si>
  <si>
    <t>PS401 - v. č. 01 - Technická zpráva</t>
  </si>
  <si>
    <t>- obnova VDZ přechodu pro chodce na ulici Potácelově:</t>
  </si>
  <si>
    <t>3*0,5*5</t>
  </si>
  <si>
    <t>20</t>
  </si>
  <si>
    <t>915621111</t>
  </si>
  <si>
    <t>Předznačení pro vodorovné značení stříkané barvou nebo prováděné z nátěrových hmot plošné šipky, symboly, nápisy</t>
  </si>
  <si>
    <t>885573478</t>
  </si>
  <si>
    <t>https://podminky.urs.cz/item/CS_URS_2021_02/915621111</t>
  </si>
  <si>
    <t>919731122</t>
  </si>
  <si>
    <t>Zarovnání styčné plochy podkladu nebo krytu podél vybourané části komunikace nebo zpevněné plochy živičné tl. přes 50 do 100 mm</t>
  </si>
  <si>
    <t>319095042</t>
  </si>
  <si>
    <t>https://podminky.urs.cz/item/CS_URS_2021_02/919731122</t>
  </si>
  <si>
    <t>- řez v asfaltovém povrchu vozovky - odměřeno v AutoCadu:</t>
  </si>
  <si>
    <t>6,5+6+7+5,5+7+5,5+7+5</t>
  </si>
  <si>
    <t>22</t>
  </si>
  <si>
    <t>919735111</t>
  </si>
  <si>
    <t>Řezání stávajícího živičného krytu nebo podkladu hloubky do 50 mm</t>
  </si>
  <si>
    <t>1974788442</t>
  </si>
  <si>
    <t>https://podminky.urs.cz/item/CS_URS_2021_02/919735111</t>
  </si>
  <si>
    <t>23</t>
  </si>
  <si>
    <t>979054451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</si>
  <si>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</si>
  <si>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>-2086270592</t>
  </si>
  <si>
    <t>https://podminky.urs.cz/item/CS_URS_2021_02/979054451</t>
  </si>
  <si>
    <t>- očištění rozebrané červené reliéfní betonové dlažby 20x10x6 - odměřeno v AutoCadu:</t>
  </si>
  <si>
    <t>- očištění rozebrané přírodní betonové dlažby 20x20x6 - odměřeno v AutoCadu:</t>
  </si>
  <si>
    <t>- očištění rozebrané betonové dlažby 20x10x8 - odměřeno v AutoCadu:</t>
  </si>
  <si>
    <t>997</t>
  </si>
  <si>
    <t>Přesun sutě</t>
  </si>
  <si>
    <t>24</t>
  </si>
  <si>
    <t>997221551</t>
  </si>
  <si>
    <t>Vodorovná doprava suti bez naložení, ale se složením a s hrubým urovnáním ze sypkých materiálů, na vzdálenost do 1 km</t>
  </si>
  <si>
    <t>t</t>
  </si>
  <si>
    <t>1403000590</t>
  </si>
  <si>
    <t>https://podminky.urs.cz/item/CS_URS_2021_02/997221551</t>
  </si>
  <si>
    <t>- odvoz přebytečné zeminy z výkopu 35 x 60:</t>
  </si>
  <si>
    <t>235*0,35*0,2*1,66</t>
  </si>
  <si>
    <t>- odvoz přebytečné zeminy z výkopu 65 x 120:</t>
  </si>
  <si>
    <t>36*0,65*0,3*1,66</t>
  </si>
  <si>
    <t>- odvoz přebytečné zeminy z výkopu pro kabelovou komoru KK-1:</t>
  </si>
  <si>
    <t>0,45*0,35*0,5*1,66</t>
  </si>
  <si>
    <t>- odvoz přebytečného kameniva z překopu vozovky na ulici Potácelově - položka č. 3:</t>
  </si>
  <si>
    <t>3,370</t>
  </si>
  <si>
    <t>25</t>
  </si>
  <si>
    <t>997221569</t>
  </si>
  <si>
    <t>Vodorovná doprava suti bez naložení, ale se složením a s hrubým urovnáním Příplatek k ceně za každý další i započatý 1 km přes 1 km</t>
  </si>
  <si>
    <t>-1851183602</t>
  </si>
  <si>
    <t>https://podminky.urs.cz/item/CS_URS_2021_02/997221569</t>
  </si>
  <si>
    <t>- příplatek za dalších 5 km:</t>
  </si>
  <si>
    <t>235*0,35*0,2*1,66*5</t>
  </si>
  <si>
    <t>36*0,65*0,3*1,66*5</t>
  </si>
  <si>
    <t>0,45*0,35*0,5*1,66*5</t>
  </si>
  <si>
    <t>3,370*5</t>
  </si>
  <si>
    <t>26</t>
  </si>
  <si>
    <t>997221611</t>
  </si>
  <si>
    <t>Nakládání na dopravní prostředky pro vodorovnou dopravu suti</t>
  </si>
  <si>
    <t>-1450363709</t>
  </si>
  <si>
    <t>https://podminky.urs.cz/item/CS_URS_2021_02/997221611</t>
  </si>
  <si>
    <t>- přebytečná zemina z výkopu 35 x 60:</t>
  </si>
  <si>
    <t>- přebytečná zemina z výkopu 65 x 120:</t>
  </si>
  <si>
    <t>- přebytečná zemina z výkopu pro kabelovou komoru KK-1:</t>
  </si>
  <si>
    <t>- přebytečné kamenivo z překopu vozovky na ulici Potácelově - položka č. 3:</t>
  </si>
  <si>
    <t>27</t>
  </si>
  <si>
    <t>997221873</t>
  </si>
  <si>
    <t>Poplatek za uložení stavebního odpadu na recyklační skládce (skládkovné) zeminy a kamení zatříděného do Katalogu odpadů pod kódem 17 05 04</t>
  </si>
  <si>
    <t>-171146211</t>
  </si>
  <si>
    <t>https://podminky.urs.cz/item/CS_URS_2021_02/997221873</t>
  </si>
  <si>
    <t>28</t>
  </si>
  <si>
    <t>997221571</t>
  </si>
  <si>
    <t>Vodorovná doprava vybouraných hmot bez naložení, ale se složením a s hrubým urovnáním na vzdálenost do 1 km</t>
  </si>
  <si>
    <t>-1906080684</t>
  </si>
  <si>
    <t>https://podminky.urs.cz/item/CS_URS_2021_02/997221571</t>
  </si>
  <si>
    <t>- odvoz betonových hmot z vybourané zámkové dlažby - položka č. 1:</t>
  </si>
  <si>
    <t>213,170*0,1</t>
  </si>
  <si>
    <t>- odvoz odfrézovaných asfaltových hmot živičných povrchů vozovky  - položka č. 3:</t>
  </si>
  <si>
    <t>2,012</t>
  </si>
  <si>
    <t>- odvoz odfrézovaných asfaltových hmot živičných povrchů vozovky  - položka č. 4:</t>
  </si>
  <si>
    <t>2,651</t>
  </si>
  <si>
    <t>29</t>
  </si>
  <si>
    <t>997221579</t>
  </si>
  <si>
    <t>Vodorovná doprava vybouraných hmot bez naložení, ale se složením a s hrubým urovnáním na vzdálenost Příplatek k ceně za každý další i započatý 1 km přes 1 km</t>
  </si>
  <si>
    <t>1607753834</t>
  </si>
  <si>
    <t>https://podminky.urs.cz/item/CS_URS_2021_02/997221579</t>
  </si>
  <si>
    <t>213,170*0,1*5</t>
  </si>
  <si>
    <t>2,012*5</t>
  </si>
  <si>
    <t>2,651*5</t>
  </si>
  <si>
    <t>30</t>
  </si>
  <si>
    <t>997221612</t>
  </si>
  <si>
    <t>Nakládání na dopravní prostředky pro vodorovnou dopravu vybouraných hmot</t>
  </si>
  <si>
    <t>-1523403265</t>
  </si>
  <si>
    <t>https://podminky.urs.cz/item/CS_URS_2021_02/997221612</t>
  </si>
  <si>
    <t>31</t>
  </si>
  <si>
    <t>997221861</t>
  </si>
  <si>
    <t>Poplatek za uložení stavebního odpadu na recyklační skládce (skládkovné) z prostého betonu zatříděného do Katalogu odpadů pod kódem 17 01 01</t>
  </si>
  <si>
    <t>-1592334857</t>
  </si>
  <si>
    <t>https://podminky.urs.cz/item/CS_URS_2021_02/997221861</t>
  </si>
  <si>
    <t>32</t>
  </si>
  <si>
    <t>997221875</t>
  </si>
  <si>
    <t>Poplatek za uložení stavebního odpadu na recyklační skládce (skládkovné) asfaltového bez obsahu dehtu zatříděného do Katalogu odpadů pod kódem 17 03 02</t>
  </si>
  <si>
    <t>-485451139</t>
  </si>
  <si>
    <t>https://podminky.urs.cz/item/CS_URS_2021_02/997221875</t>
  </si>
  <si>
    <t>998</t>
  </si>
  <si>
    <t>Přesun hmot</t>
  </si>
  <si>
    <t>33</t>
  </si>
  <si>
    <t>998223011</t>
  </si>
  <si>
    <t>Přesun hmot pro pozemní komunikace s krytem dlážděným dopravní vzdálenost do 200 m jakékoliv délky objektu</t>
  </si>
  <si>
    <t>-1003448784</t>
  </si>
  <si>
    <t>https://podminky.urs.cz/item/CS_URS_2021_02/998223011</t>
  </si>
  <si>
    <t>34</t>
  </si>
  <si>
    <t>998223094</t>
  </si>
  <si>
    <t>Přesun hmot pro pozemní komunikace s krytem dlážděným Příplatek k ceně za zvětšený přesun přes vymezenou největší dopravní vzdálenost do 5000 m</t>
  </si>
  <si>
    <t>-2145272585</t>
  </si>
  <si>
    <t>https://podminky.urs.cz/item/CS_URS_2021_02/998223094</t>
  </si>
  <si>
    <t>35</t>
  </si>
  <si>
    <t>998223095</t>
  </si>
  <si>
    <t>Přesun hmot pro pozemní komunikace s krytem dlážděným Příplatek k ceně za zvětšený přesun přes vymezenou největší dopravní vzdálenost za každých dalších 5000 m přes 5000 m</t>
  </si>
  <si>
    <t>-1011390619</t>
  </si>
  <si>
    <t>https://podminky.urs.cz/item/CS_URS_2021_02/998223095</t>
  </si>
  <si>
    <t>36</t>
  </si>
  <si>
    <t>998225111</t>
  </si>
  <si>
    <t>Přesun hmot pro komunikace s krytem z kameniva, monolitickým betonovým nebo živičným dopravní vzdálenost do 200 m jakékoliv délky objektu</t>
  </si>
  <si>
    <t>770724921</t>
  </si>
  <si>
    <t>https://podminky.urs.cz/item/CS_URS_2021_02/998225111</t>
  </si>
  <si>
    <t>37</t>
  </si>
  <si>
    <t>998225194</t>
  </si>
  <si>
    <t>Přesun hmot pro komunikace s krytem z kameniva, monolitickým betonovým nebo živičným Příplatek k ceně za zvětšený přesun přes vymezenou největší dopravní vzdálenost do 5000 m</t>
  </si>
  <si>
    <t>1600899348</t>
  </si>
  <si>
    <t>https://podminky.urs.cz/item/CS_URS_2021_02/998225194</t>
  </si>
  <si>
    <t>38</t>
  </si>
  <si>
    <t>998225195</t>
  </si>
  <si>
    <t>Přesun hmot pro komunikace s krytem z kameniva, monolitickým betonovým nebo živičným Příplatek k ceně za zvětšený přesun přes vymezenou největší dopravní vzdálenost za každých dalších 5000 m přes 5000 m</t>
  </si>
  <si>
    <t>703396252</t>
  </si>
  <si>
    <t>https://podminky.urs.cz/item/CS_URS_2021_02/998225195</t>
  </si>
  <si>
    <t>Práce a dodávky M</t>
  </si>
  <si>
    <t>21-M</t>
  </si>
  <si>
    <t>Elektromontáže</t>
  </si>
  <si>
    <t>39</t>
  </si>
  <si>
    <t>210950121</t>
  </si>
  <si>
    <t>Ostatní práce při montáži vodičů, šňůr a kabelů zatažení lana včetně odvinutí a napojení do kanálu nebo tvárnicové trasy</t>
  </si>
  <si>
    <t>-1963394869</t>
  </si>
  <si>
    <t>https://podminky.urs.cz/item/CS_URS_2021_02/210950121</t>
  </si>
  <si>
    <t>- stávající multikanál na ulici Táborské:</t>
  </si>
  <si>
    <t>- kopané kabelové prostupy DN110 - odměřeno v AutoCadu:</t>
  </si>
  <si>
    <t>5+7+9+5+10</t>
  </si>
  <si>
    <t>22-M</t>
  </si>
  <si>
    <t>Montáže sděl. a zabezp. zařízení</t>
  </si>
  <si>
    <t>40</t>
  </si>
  <si>
    <t>220110346</t>
  </si>
  <si>
    <t>Montáž kabelového štítku včetně vyražení znaku na štítek, připevnění na kabel, ovinutí štítku páskou pro označení konce kabelu</t>
  </si>
  <si>
    <t>kus</t>
  </si>
  <si>
    <t>-1857094642</t>
  </si>
  <si>
    <t>https://podminky.urs.cz/item/CS_URS_2021_02/220110346</t>
  </si>
  <si>
    <t>PS401 - v. č. 03 - Schematický kabelový plán</t>
  </si>
  <si>
    <t>- označení konců svazků mikrotrubiček (7xMT 12/8 v outdoorovém provedení s popisem BKOM):</t>
  </si>
  <si>
    <t>1*2</t>
  </si>
  <si>
    <t>41</t>
  </si>
  <si>
    <t>35442120</t>
  </si>
  <si>
    <t>štítek plastový - směr dvojstr.</t>
  </si>
  <si>
    <t>1450632328</t>
  </si>
  <si>
    <t>https://podminky.urs.cz/item/CS_URS_2021_02/35442120</t>
  </si>
  <si>
    <t>42</t>
  </si>
  <si>
    <t>220182022</t>
  </si>
  <si>
    <t>Uložení trubky HDPE do výkopu pro optický kabel bez zřízení lože a bez krytí</t>
  </si>
  <si>
    <t>-446234118</t>
  </si>
  <si>
    <t>https://podminky.urs.cz/item/CS_URS_2021_02/220182022</t>
  </si>
  <si>
    <t>- pokládka svazku mikrotrubiček (7xMT 12/8 v outdoorovém provedení s popisem BKOM):</t>
  </si>
  <si>
    <t>305</t>
  </si>
  <si>
    <t>43</t>
  </si>
  <si>
    <t>220182023</t>
  </si>
  <si>
    <t>Kontrola tlakutěsnosti HDPE trubky od 1 m do 2000 m</t>
  </si>
  <si>
    <t>883874538</t>
  </si>
  <si>
    <t>https://podminky.urs.cz/item/CS_URS_2021_02/220182023</t>
  </si>
  <si>
    <t>- kontrola tlakutěsnosti svazku mikrotrubiček (7xMT 12/8):</t>
  </si>
  <si>
    <t>44</t>
  </si>
  <si>
    <t>220182025</t>
  </si>
  <si>
    <t>Kontrola průchodnosti trubky kalibrace do 2000 m</t>
  </si>
  <si>
    <t>km</t>
  </si>
  <si>
    <t>673810575</t>
  </si>
  <si>
    <t>https://podminky.urs.cz/item/CS_URS_2021_02/220182025</t>
  </si>
  <si>
    <t>- kontrola průchodnosti mikrotrubiček ve svazku mikrotrubiček (7xMT 12/8):</t>
  </si>
  <si>
    <t>305*7*0,001</t>
  </si>
  <si>
    <t>45</t>
  </si>
  <si>
    <t>341310939-R</t>
  </si>
  <si>
    <t>svazek mikrotrubiček (microduct 7xMT 12/8 v outdoorovém provedení s popisem BKOM)</t>
  </si>
  <si>
    <t>R-položka</t>
  </si>
  <si>
    <t>2009451282</t>
  </si>
  <si>
    <t>- svazek mikrotrubiček (7xMT 12/8 v outdoorovém provedení s popisem BKOM):</t>
  </si>
  <si>
    <t>46</t>
  </si>
  <si>
    <t>220182027</t>
  </si>
  <si>
    <t>Montáž koncovky nebo záslepky bez svařování na HDPE trubku</t>
  </si>
  <si>
    <t>-1476470674</t>
  </si>
  <si>
    <t>https://podminky.urs.cz/item/CS_URS_2021_02/220182027</t>
  </si>
  <si>
    <t>- montáž vodotěsné koncovky na mikrotrubičku:</t>
  </si>
  <si>
    <t>7*2</t>
  </si>
  <si>
    <t>47</t>
  </si>
  <si>
    <t>341310956-R</t>
  </si>
  <si>
    <t>záslepka mikrotrubičky HDPE D12 mm - vodotěsná</t>
  </si>
  <si>
    <t>389089017</t>
  </si>
  <si>
    <t>- vodotěsná koncovka na mikrotrubičku:</t>
  </si>
  <si>
    <t>48</t>
  </si>
  <si>
    <t>220182029</t>
  </si>
  <si>
    <t>Montáž plastové komory na spojkování optického kabelu</t>
  </si>
  <si>
    <t>-1884504475</t>
  </si>
  <si>
    <t>https://podminky.urs.cz/item/CS_URS_2021_02/220182029</t>
  </si>
  <si>
    <t>- montáž kabelové komory KK-1:</t>
  </si>
  <si>
    <t>49</t>
  </si>
  <si>
    <t>34573211-R</t>
  </si>
  <si>
    <t>komora kabelová z HDPE s HDPE víkem 480x350x170 mm</t>
  </si>
  <si>
    <t>-299836759</t>
  </si>
  <si>
    <t>- dodávka kabelové komory KK-1:</t>
  </si>
  <si>
    <t>46-M</t>
  </si>
  <si>
    <t>Zemní práce při extr.mont.pracích</t>
  </si>
  <si>
    <t>50</t>
  </si>
  <si>
    <t>460010024</t>
  </si>
  <si>
    <t>Vytyčení trasy vedení kabelového (podzemního) v zastavěném prostoru</t>
  </si>
  <si>
    <t>-1815889733</t>
  </si>
  <si>
    <t>https://podminky.urs.cz/item/CS_URS_2021_02/460010024</t>
  </si>
  <si>
    <t>- výkop 35 x 60 - odměřeno v AutoCadu:</t>
  </si>
  <si>
    <t>235*0,001</t>
  </si>
  <si>
    <t>- výkop 65 x 120 - odměřeno v AutoCadu:</t>
  </si>
  <si>
    <t>36*0,001</t>
  </si>
  <si>
    <t>51</t>
  </si>
  <si>
    <t>460010025</t>
  </si>
  <si>
    <t>Vytyčení trasy inženýrských sítí v zastavěném prostoru</t>
  </si>
  <si>
    <t>1678928690</t>
  </si>
  <si>
    <t>https://podminky.urs.cz/item/CS_URS_2021_02/460010025</t>
  </si>
  <si>
    <t>52</t>
  </si>
  <si>
    <t>460070753</t>
  </si>
  <si>
    <t>Hloubení nezapažených jam ručně včetně urovnání dna s přemístěním výkopku do vzdálenosti 3 m od okraje jámy nebo s naložením na dopravní prostředek v hornině třídy těžitelnosti I skupiny 3</t>
  </si>
  <si>
    <t>m3</t>
  </si>
  <si>
    <t>837364725</t>
  </si>
  <si>
    <t>https://podminky.urs.cz/item/CS_URS_2021_02/460070753</t>
  </si>
  <si>
    <t>- výkop pro kabelovou komoru KK-1:</t>
  </si>
  <si>
    <t>0,7*0,55*0,7</t>
  </si>
  <si>
    <t>53</t>
  </si>
  <si>
    <t>460161152</t>
  </si>
  <si>
    <t>Hloubení zapažených i nezapažených kabelových rýh ručně včetně urovnání dna s přemístěním výkopku do vzdálenosti 3 m od okraje jámy nebo s naložením na dopravní prostředek šířky 35 cm hloubky 60 cm v hornině třídy těžitelnosti I skupiny 3</t>
  </si>
  <si>
    <t>-695988339</t>
  </si>
  <si>
    <t>https://podminky.urs.cz/item/CS_URS_2021_02/460161152</t>
  </si>
  <si>
    <t>54</t>
  </si>
  <si>
    <t>460161482</t>
  </si>
  <si>
    <t>Hloubení zapažených i nezapažených kabelových rýh ručně včetně urovnání dna s přemístěním výkopku do vzdálenosti 3 m od okraje jámy nebo s naložením na dopravní prostředek šířky 65 cm hloubky 120 cm v hornině třídy těžitelnosti I skupiny 3</t>
  </si>
  <si>
    <t>1182870098</t>
  </si>
  <si>
    <t>https://podminky.urs.cz/item/CS_URS_2021_02/460161482</t>
  </si>
  <si>
    <t>10+5+9+7+5</t>
  </si>
  <si>
    <t>55</t>
  </si>
  <si>
    <t>460391123</t>
  </si>
  <si>
    <t>Zásyp jam ručně s uložením výkopku ve vrstvách a úpravou povrchu s přemístění sypaniny ze vzdálenosti do 10 m se zhutněním z horniny třídy těžitelnosti I skupiny 3</t>
  </si>
  <si>
    <t>617396986</t>
  </si>
  <si>
    <t>https://podminky.urs.cz/item/CS_URS_2021_02/460391123</t>
  </si>
  <si>
    <t>- zásyp jámy po osazení kabelové komory KK-1:</t>
  </si>
  <si>
    <t>-0,45*0,35*0,5</t>
  </si>
  <si>
    <t>56</t>
  </si>
  <si>
    <t>460421182</t>
  </si>
  <si>
    <t>Kabelové lože z písku včetně podsypu, zhutnění a urovnání povrchu pro kabely vn a vvn zakryté plastovou fólií, šířky přes 25 do 50 cm</t>
  </si>
  <si>
    <t>358906658</t>
  </si>
  <si>
    <t>https://podminky.urs.cz/item/CS_URS_2021_02/460421182</t>
  </si>
  <si>
    <t>57</t>
  </si>
  <si>
    <t>69311311</t>
  </si>
  <si>
    <t>pás varovný plný PE š 330mm s potiskem</t>
  </si>
  <si>
    <t>330521522</t>
  </si>
  <si>
    <t>https://podminky.urs.cz/item/CS_URS_2021_02/69311311</t>
  </si>
  <si>
    <t>58</t>
  </si>
  <si>
    <t>460431162</t>
  </si>
  <si>
    <t>Zásyp kabelových rýh ručně s přemístění sypaniny ze vzdálenosti do 10 m, s uložením výkopku ve vrstvách včetně zhutnění a úpravy povrchu šířky 35 cm hloubky 60 cm z horniny třídy těžitelnosti I skupiny 3</t>
  </si>
  <si>
    <t>1933416629</t>
  </si>
  <si>
    <t>https://podminky.urs.cz/item/CS_URS_2021_02/460431162</t>
  </si>
  <si>
    <t>59</t>
  </si>
  <si>
    <t>460431512</t>
  </si>
  <si>
    <t>Zásyp kabelových rýh ručně s přemístění sypaniny ze vzdálenosti do 10 m, s uložením výkopku ve vrstvách včetně zhutnění a úpravy povrchu šířky 65 cm hloubky 120 cm z horniny třídy těžitelnosti I skupiny 3</t>
  </si>
  <si>
    <t>-906665261</t>
  </si>
  <si>
    <t>https://podminky.urs.cz/item/CS_URS_2021_02/460431512</t>
  </si>
  <si>
    <t>60</t>
  </si>
  <si>
    <t>460531113</t>
  </si>
  <si>
    <t>Osazení kabelové komory z plastů pro běžné zatížení komorového dílu z polyetylénu HDPE půdorysné plochy do 1,0 m2, světlé hloubky od 0,7 do 1,0 m</t>
  </si>
  <si>
    <t>-1473805288</t>
  </si>
  <si>
    <t>https://podminky.urs.cz/item/CS_URS_2021_02/460531113</t>
  </si>
  <si>
    <t>61</t>
  </si>
  <si>
    <t>460531811</t>
  </si>
  <si>
    <t>Osazení kabelové komory z plastů vyříznutí otvoru ve stěně kabelové komory HDPE</t>
  </si>
  <si>
    <t>952497156</t>
  </si>
  <si>
    <t>https://podminky.urs.cz/item/CS_URS_2021_02/460531811</t>
  </si>
  <si>
    <t>- vyříznutí otvorů ve stávající kabelové komoře u optického rozvaděče O207 - Gajdošova:</t>
  </si>
  <si>
    <t>- vyříznutí otvorů v kabelové komoře KK-1:</t>
  </si>
  <si>
    <t>62</t>
  </si>
  <si>
    <t>460742132</t>
  </si>
  <si>
    <t>Osazení kabelových prostupů včetně utěsnění a spárování z trub plastových do rýhy, bez výkopových prací s obetonováním, vnitřního průměru přes 10 do 15 cm</t>
  </si>
  <si>
    <t>2096447223</t>
  </si>
  <si>
    <t>https://podminky.urs.cz/item/CS_URS_2021_02/460742132</t>
  </si>
  <si>
    <t>- kopané  prostupy DN110 - odměřeno v AutoCadu:</t>
  </si>
  <si>
    <t>63</t>
  </si>
  <si>
    <t>34571366</t>
  </si>
  <si>
    <t>trubka elektroinstalační HDPE tuhá dvouplášťová korugovaná D 100/120mm</t>
  </si>
  <si>
    <t>722825608</t>
  </si>
  <si>
    <t>https://podminky.urs.cz/item/CS_URS_2021_02/34571366</t>
  </si>
  <si>
    <t>64</t>
  </si>
  <si>
    <t>460641113</t>
  </si>
  <si>
    <t>Základové konstrukce základ bez bednění do rostlé zeminy z monolitického betonu tř. C 16/20</t>
  </si>
  <si>
    <t>1030773815</t>
  </si>
  <si>
    <t>https://podminky.urs.cz/item/CS_URS_2021_02/460641113</t>
  </si>
  <si>
    <t>- obetonování chrániček kopaných  prostupů DN110 - odměřeno v AutoCadu:</t>
  </si>
  <si>
    <t>(5+7+9+5+10)*0,65*0,3</t>
  </si>
  <si>
    <t>VRN</t>
  </si>
  <si>
    <t>Vedlejší rozpočtové náklady</t>
  </si>
  <si>
    <t>VRN1</t>
  </si>
  <si>
    <t>Průzkumné, geodetické a projektové práce</t>
  </si>
  <si>
    <t>65</t>
  </si>
  <si>
    <t>012303000</t>
  </si>
  <si>
    <t>Geodetické práce po výstavbě</t>
  </si>
  <si>
    <t>ha</t>
  </si>
  <si>
    <t>1024</t>
  </si>
  <si>
    <t>1863659603</t>
  </si>
  <si>
    <t>https://podminky.urs.cz/item/CS_URS_2021_02/012303000</t>
  </si>
  <si>
    <t>- zaměření skutečného průběhu optické trasy včetně polohopisu  - v souladu s předpisem Brněnských komunikací a.s.:</t>
  </si>
  <si>
    <t>0,78</t>
  </si>
  <si>
    <t>66</t>
  </si>
  <si>
    <t>013254000</t>
  </si>
  <si>
    <t>Dokumentace skutečného provedení stavby</t>
  </si>
  <si>
    <t>-213928365</t>
  </si>
  <si>
    <t>https://podminky.urs.cz/item/CS_URS_2021_02/013254000</t>
  </si>
  <si>
    <t>- přímo zadané:</t>
  </si>
  <si>
    <t>VRN3</t>
  </si>
  <si>
    <t>Zařízení staveniště</t>
  </si>
  <si>
    <t>67</t>
  </si>
  <si>
    <t>031002000</t>
  </si>
  <si>
    <t>Hlavní tituly průvodních činností a nákladů zařízení staveniště související (přípravné) práce</t>
  </si>
  <si>
    <t>-433143819</t>
  </si>
  <si>
    <t>https://podminky.urs.cz/item/CS_URS_2021_02/031002000</t>
  </si>
  <si>
    <t>- dočasné dopravní značení - pronájem DZ:</t>
  </si>
  <si>
    <t>68</t>
  </si>
  <si>
    <t>032903000</t>
  </si>
  <si>
    <t>Náklady na provoz a údržbu vybavení staveniště</t>
  </si>
  <si>
    <t>-703998213</t>
  </si>
  <si>
    <t>https://podminky.urs.cz/item/CS_URS_2021_02/032903000</t>
  </si>
  <si>
    <t>- zřízení, provoz, zajištění a údržba zařízení staveniště</t>
  </si>
  <si>
    <t>1119,884*0,1*1,02</t>
  </si>
  <si>
    <t>5+35+22+24+7+47+9+52+28+6+60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</si>
</sst>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0" fillId="0" borderId="0" xfId="0"/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1_02/59245006" TargetMode="External"/><Relationship Id="rId18" Type="http://schemas.openxmlformats.org/officeDocument/2006/relationships/hyperlink" Target="https://podminky.urs.cz/item/CS_URS_2021_02/599141111" TargetMode="External"/><Relationship Id="rId26" Type="http://schemas.openxmlformats.org/officeDocument/2006/relationships/hyperlink" Target="https://podminky.urs.cz/item/CS_URS_2021_02/997221611" TargetMode="External"/><Relationship Id="rId39" Type="http://schemas.openxmlformats.org/officeDocument/2006/relationships/hyperlink" Target="https://podminky.urs.cz/item/CS_URS_2021_02/210950121" TargetMode="External"/><Relationship Id="rId21" Type="http://schemas.openxmlformats.org/officeDocument/2006/relationships/hyperlink" Target="https://podminky.urs.cz/item/CS_URS_2021_02/919731122" TargetMode="External"/><Relationship Id="rId34" Type="http://schemas.openxmlformats.org/officeDocument/2006/relationships/hyperlink" Target="https://podminky.urs.cz/item/CS_URS_2021_02/998223094" TargetMode="External"/><Relationship Id="rId42" Type="http://schemas.openxmlformats.org/officeDocument/2006/relationships/hyperlink" Target="https://podminky.urs.cz/item/CS_URS_2021_02/220182022" TargetMode="External"/><Relationship Id="rId47" Type="http://schemas.openxmlformats.org/officeDocument/2006/relationships/hyperlink" Target="https://podminky.urs.cz/item/CS_URS_2021_02/460010024" TargetMode="External"/><Relationship Id="rId50" Type="http://schemas.openxmlformats.org/officeDocument/2006/relationships/hyperlink" Target="https://podminky.urs.cz/item/CS_URS_2021_02/460161152" TargetMode="External"/><Relationship Id="rId55" Type="http://schemas.openxmlformats.org/officeDocument/2006/relationships/hyperlink" Target="https://podminky.urs.cz/item/CS_URS_2021_02/460431162" TargetMode="External"/><Relationship Id="rId63" Type="http://schemas.openxmlformats.org/officeDocument/2006/relationships/hyperlink" Target="https://podminky.urs.cz/item/CS_URS_2021_02/013254000" TargetMode="External"/><Relationship Id="rId7" Type="http://schemas.openxmlformats.org/officeDocument/2006/relationships/hyperlink" Target="https://podminky.urs.cz/item/CS_URS_2021_02/573231108" TargetMode="External"/><Relationship Id="rId2" Type="http://schemas.openxmlformats.org/officeDocument/2006/relationships/hyperlink" Target="https://podminky.urs.cz/item/CS_URS_2021_02/113107022" TargetMode="External"/><Relationship Id="rId16" Type="http://schemas.openxmlformats.org/officeDocument/2006/relationships/hyperlink" Target="https://podminky.urs.cz/item/CS_URS_2021_02/567132115" TargetMode="External"/><Relationship Id="rId29" Type="http://schemas.openxmlformats.org/officeDocument/2006/relationships/hyperlink" Target="https://podminky.urs.cz/item/CS_URS_2021_02/997221579" TargetMode="External"/><Relationship Id="rId1" Type="http://schemas.openxmlformats.org/officeDocument/2006/relationships/hyperlink" Target="https://podminky.urs.cz/item/CS_URS_2021_02/113106023" TargetMode="External"/><Relationship Id="rId6" Type="http://schemas.openxmlformats.org/officeDocument/2006/relationships/hyperlink" Target="https://podminky.urs.cz/item/CS_URS_2021_02/577144131" TargetMode="External"/><Relationship Id="rId11" Type="http://schemas.openxmlformats.org/officeDocument/2006/relationships/hyperlink" Target="https://podminky.urs.cz/item/CS_URS_2021_02/566901132" TargetMode="External"/><Relationship Id="rId24" Type="http://schemas.openxmlformats.org/officeDocument/2006/relationships/hyperlink" Target="https://podminky.urs.cz/item/CS_URS_2021_02/997221551" TargetMode="External"/><Relationship Id="rId32" Type="http://schemas.openxmlformats.org/officeDocument/2006/relationships/hyperlink" Target="https://podminky.urs.cz/item/CS_URS_2021_02/997221875" TargetMode="External"/><Relationship Id="rId37" Type="http://schemas.openxmlformats.org/officeDocument/2006/relationships/hyperlink" Target="https://podminky.urs.cz/item/CS_URS_2021_02/998225194" TargetMode="External"/><Relationship Id="rId40" Type="http://schemas.openxmlformats.org/officeDocument/2006/relationships/hyperlink" Target="https://podminky.urs.cz/item/CS_URS_2021_02/220110346" TargetMode="External"/><Relationship Id="rId45" Type="http://schemas.openxmlformats.org/officeDocument/2006/relationships/hyperlink" Target="https://podminky.urs.cz/item/CS_URS_2021_02/220182027" TargetMode="External"/><Relationship Id="rId53" Type="http://schemas.openxmlformats.org/officeDocument/2006/relationships/hyperlink" Target="https://podminky.urs.cz/item/CS_URS_2021_02/460421182" TargetMode="External"/><Relationship Id="rId58" Type="http://schemas.openxmlformats.org/officeDocument/2006/relationships/hyperlink" Target="https://podminky.urs.cz/item/CS_URS_2021_02/460531811" TargetMode="External"/><Relationship Id="rId66" Type="http://schemas.openxmlformats.org/officeDocument/2006/relationships/printerSettings" Target="../printerSettings/printerSettings2.bin"/><Relationship Id="rId5" Type="http://schemas.openxmlformats.org/officeDocument/2006/relationships/hyperlink" Target="https://podminky.urs.cz/item/CS_URS_2021_02/181951112" TargetMode="External"/><Relationship Id="rId15" Type="http://schemas.openxmlformats.org/officeDocument/2006/relationships/hyperlink" Target="https://podminky.urs.cz/item/CS_URS_2021_02/59245020" TargetMode="External"/><Relationship Id="rId23" Type="http://schemas.openxmlformats.org/officeDocument/2006/relationships/hyperlink" Target="https://podminky.urs.cz/item/CS_URS_2021_02/979054451" TargetMode="External"/><Relationship Id="rId28" Type="http://schemas.openxmlformats.org/officeDocument/2006/relationships/hyperlink" Target="https://podminky.urs.cz/item/CS_URS_2021_02/997221571" TargetMode="External"/><Relationship Id="rId36" Type="http://schemas.openxmlformats.org/officeDocument/2006/relationships/hyperlink" Target="https://podminky.urs.cz/item/CS_URS_2021_02/998225111" TargetMode="External"/><Relationship Id="rId49" Type="http://schemas.openxmlformats.org/officeDocument/2006/relationships/hyperlink" Target="https://podminky.urs.cz/item/CS_URS_2021_02/460070753" TargetMode="External"/><Relationship Id="rId57" Type="http://schemas.openxmlformats.org/officeDocument/2006/relationships/hyperlink" Target="https://podminky.urs.cz/item/CS_URS_2021_02/460531113" TargetMode="External"/><Relationship Id="rId61" Type="http://schemas.openxmlformats.org/officeDocument/2006/relationships/hyperlink" Target="https://podminky.urs.cz/item/CS_URS_2021_02/460641113" TargetMode="External"/><Relationship Id="rId10" Type="http://schemas.openxmlformats.org/officeDocument/2006/relationships/hyperlink" Target="https://podminky.urs.cz/item/CS_URS_2021_02/566901173" TargetMode="External"/><Relationship Id="rId19" Type="http://schemas.openxmlformats.org/officeDocument/2006/relationships/hyperlink" Target="https://podminky.urs.cz/item/CS_URS_2021_02/915231112" TargetMode="External"/><Relationship Id="rId31" Type="http://schemas.openxmlformats.org/officeDocument/2006/relationships/hyperlink" Target="https://podminky.urs.cz/item/CS_URS_2021_02/997221861" TargetMode="External"/><Relationship Id="rId44" Type="http://schemas.openxmlformats.org/officeDocument/2006/relationships/hyperlink" Target="https://podminky.urs.cz/item/CS_URS_2021_02/220182025" TargetMode="External"/><Relationship Id="rId52" Type="http://schemas.openxmlformats.org/officeDocument/2006/relationships/hyperlink" Target="https://podminky.urs.cz/item/CS_URS_2021_02/460391123" TargetMode="External"/><Relationship Id="rId60" Type="http://schemas.openxmlformats.org/officeDocument/2006/relationships/hyperlink" Target="https://podminky.urs.cz/item/CS_URS_2021_02/34571366" TargetMode="External"/><Relationship Id="rId65" Type="http://schemas.openxmlformats.org/officeDocument/2006/relationships/hyperlink" Target="https://podminky.urs.cz/item/CS_URS_2021_02/032903000" TargetMode="External"/><Relationship Id="rId4" Type="http://schemas.openxmlformats.org/officeDocument/2006/relationships/hyperlink" Target="https://podminky.urs.cz/item/CS_URS_2021_02/113154114" TargetMode="External"/><Relationship Id="rId9" Type="http://schemas.openxmlformats.org/officeDocument/2006/relationships/hyperlink" Target="https://podminky.urs.cz/item/CS_URS_2021_02/573191111" TargetMode="External"/><Relationship Id="rId14" Type="http://schemas.openxmlformats.org/officeDocument/2006/relationships/hyperlink" Target="https://podminky.urs.cz/item/CS_URS_2021_02/59245021" TargetMode="External"/><Relationship Id="rId22" Type="http://schemas.openxmlformats.org/officeDocument/2006/relationships/hyperlink" Target="https://podminky.urs.cz/item/CS_URS_2021_02/919735111" TargetMode="External"/><Relationship Id="rId27" Type="http://schemas.openxmlformats.org/officeDocument/2006/relationships/hyperlink" Target="https://podminky.urs.cz/item/CS_URS_2021_02/997221873" TargetMode="External"/><Relationship Id="rId30" Type="http://schemas.openxmlformats.org/officeDocument/2006/relationships/hyperlink" Target="https://podminky.urs.cz/item/CS_URS_2021_02/997221612" TargetMode="External"/><Relationship Id="rId35" Type="http://schemas.openxmlformats.org/officeDocument/2006/relationships/hyperlink" Target="https://podminky.urs.cz/item/CS_URS_2021_02/998223095" TargetMode="External"/><Relationship Id="rId43" Type="http://schemas.openxmlformats.org/officeDocument/2006/relationships/hyperlink" Target="https://podminky.urs.cz/item/CS_URS_2021_02/220182023" TargetMode="External"/><Relationship Id="rId48" Type="http://schemas.openxmlformats.org/officeDocument/2006/relationships/hyperlink" Target="https://podminky.urs.cz/item/CS_URS_2021_02/460010025" TargetMode="External"/><Relationship Id="rId56" Type="http://schemas.openxmlformats.org/officeDocument/2006/relationships/hyperlink" Target="https://podminky.urs.cz/item/CS_URS_2021_02/460431512" TargetMode="External"/><Relationship Id="rId64" Type="http://schemas.openxmlformats.org/officeDocument/2006/relationships/hyperlink" Target="https://podminky.urs.cz/item/CS_URS_2021_02/031002000" TargetMode="External"/><Relationship Id="rId8" Type="http://schemas.openxmlformats.org/officeDocument/2006/relationships/hyperlink" Target="https://podminky.urs.cz/item/CS_URS_2021_02/566901161" TargetMode="External"/><Relationship Id="rId51" Type="http://schemas.openxmlformats.org/officeDocument/2006/relationships/hyperlink" Target="https://podminky.urs.cz/item/CS_URS_2021_02/460161482" TargetMode="External"/><Relationship Id="rId3" Type="http://schemas.openxmlformats.org/officeDocument/2006/relationships/hyperlink" Target="https://podminky.urs.cz/item/CS_URS_2021_02/113154113" TargetMode="External"/><Relationship Id="rId12" Type="http://schemas.openxmlformats.org/officeDocument/2006/relationships/hyperlink" Target="https://podminky.urs.cz/item/CS_URS_2021_02/596211111" TargetMode="External"/><Relationship Id="rId17" Type="http://schemas.openxmlformats.org/officeDocument/2006/relationships/hyperlink" Target="https://podminky.urs.cz/item/CS_URS_2021_02/564851111" TargetMode="External"/><Relationship Id="rId25" Type="http://schemas.openxmlformats.org/officeDocument/2006/relationships/hyperlink" Target="https://podminky.urs.cz/item/CS_URS_2021_02/997221569" TargetMode="External"/><Relationship Id="rId33" Type="http://schemas.openxmlformats.org/officeDocument/2006/relationships/hyperlink" Target="https://podminky.urs.cz/item/CS_URS_2021_02/998223011" TargetMode="External"/><Relationship Id="rId38" Type="http://schemas.openxmlformats.org/officeDocument/2006/relationships/hyperlink" Target="https://podminky.urs.cz/item/CS_URS_2021_02/998225195" TargetMode="External"/><Relationship Id="rId46" Type="http://schemas.openxmlformats.org/officeDocument/2006/relationships/hyperlink" Target="https://podminky.urs.cz/item/CS_URS_2021_02/220182029" TargetMode="External"/><Relationship Id="rId59" Type="http://schemas.openxmlformats.org/officeDocument/2006/relationships/hyperlink" Target="https://podminky.urs.cz/item/CS_URS_2021_02/460742132" TargetMode="External"/><Relationship Id="rId67" Type="http://schemas.openxmlformats.org/officeDocument/2006/relationships/drawing" Target="../drawings/drawing2.xml"/><Relationship Id="rId20" Type="http://schemas.openxmlformats.org/officeDocument/2006/relationships/hyperlink" Target="https://podminky.urs.cz/item/CS_URS_2021_02/915621111" TargetMode="External"/><Relationship Id="rId41" Type="http://schemas.openxmlformats.org/officeDocument/2006/relationships/hyperlink" Target="https://podminky.urs.cz/item/CS_URS_2021_02/35442120" TargetMode="External"/><Relationship Id="rId54" Type="http://schemas.openxmlformats.org/officeDocument/2006/relationships/hyperlink" Target="https://podminky.urs.cz/item/CS_URS_2021_02/69311311" TargetMode="External"/><Relationship Id="rId62" Type="http://schemas.openxmlformats.org/officeDocument/2006/relationships/hyperlink" Target="https://podminky.urs.cz/item/CS_URS_2021_02/01230300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topLeftCell="A43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36"/>
      <c r="AS2" s="236"/>
      <c r="AT2" s="236"/>
      <c r="AU2" s="236"/>
      <c r="AV2" s="236"/>
      <c r="AW2" s="236"/>
      <c r="AX2" s="236"/>
      <c r="AY2" s="236"/>
      <c r="AZ2" s="236"/>
      <c r="BA2" s="236"/>
      <c r="BB2" s="236"/>
      <c r="BC2" s="236"/>
      <c r="BD2" s="236"/>
      <c r="BE2" s="236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67" t="s">
        <v>14</v>
      </c>
      <c r="L5" s="268"/>
      <c r="M5" s="268"/>
      <c r="N5" s="268"/>
      <c r="O5" s="268"/>
      <c r="P5" s="268"/>
      <c r="Q5" s="268"/>
      <c r="R5" s="268"/>
      <c r="S5" s="268"/>
      <c r="T5" s="268"/>
      <c r="U5" s="268"/>
      <c r="V5" s="268"/>
      <c r="W5" s="268"/>
      <c r="X5" s="268"/>
      <c r="Y5" s="268"/>
      <c r="Z5" s="268"/>
      <c r="AA5" s="268"/>
      <c r="AB5" s="268"/>
      <c r="AC5" s="268"/>
      <c r="AD5" s="268"/>
      <c r="AE5" s="268"/>
      <c r="AF5" s="268"/>
      <c r="AG5" s="268"/>
      <c r="AH5" s="268"/>
      <c r="AI5" s="268"/>
      <c r="AJ5" s="268"/>
      <c r="AK5" s="268"/>
      <c r="AL5" s="268"/>
      <c r="AM5" s="268"/>
      <c r="AN5" s="268"/>
      <c r="AO5" s="268"/>
      <c r="AP5" s="22"/>
      <c r="AQ5" s="22"/>
      <c r="AR5" s="20"/>
      <c r="BE5" s="264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69" t="s">
        <v>17</v>
      </c>
      <c r="L6" s="268"/>
      <c r="M6" s="268"/>
      <c r="N6" s="268"/>
      <c r="O6" s="268"/>
      <c r="P6" s="268"/>
      <c r="Q6" s="268"/>
      <c r="R6" s="268"/>
      <c r="S6" s="268"/>
      <c r="T6" s="268"/>
      <c r="U6" s="268"/>
      <c r="V6" s="268"/>
      <c r="W6" s="268"/>
      <c r="X6" s="268"/>
      <c r="Y6" s="268"/>
      <c r="Z6" s="268"/>
      <c r="AA6" s="268"/>
      <c r="AB6" s="268"/>
      <c r="AC6" s="268"/>
      <c r="AD6" s="268"/>
      <c r="AE6" s="268"/>
      <c r="AF6" s="268"/>
      <c r="AG6" s="268"/>
      <c r="AH6" s="268"/>
      <c r="AI6" s="268"/>
      <c r="AJ6" s="268"/>
      <c r="AK6" s="268"/>
      <c r="AL6" s="268"/>
      <c r="AM6" s="268"/>
      <c r="AN6" s="268"/>
      <c r="AO6" s="268"/>
      <c r="AP6" s="22"/>
      <c r="AQ6" s="22"/>
      <c r="AR6" s="20"/>
      <c r="BE6" s="265"/>
      <c r="BS6" s="17" t="s">
        <v>18</v>
      </c>
    </row>
    <row r="7" spans="1:74" s="1" customFormat="1" ht="12" customHeight="1">
      <c r="B7" s="21"/>
      <c r="C7" s="22"/>
      <c r="D7" s="29" t="s">
        <v>19</v>
      </c>
      <c r="E7" s="22"/>
      <c r="F7" s="22"/>
      <c r="G7" s="22"/>
      <c r="H7" s="22"/>
      <c r="I7" s="22"/>
      <c r="J7" s="22"/>
      <c r="K7" s="27" t="s">
        <v>20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21</v>
      </c>
      <c r="AL7" s="22"/>
      <c r="AM7" s="22"/>
      <c r="AN7" s="27" t="s">
        <v>22</v>
      </c>
      <c r="AO7" s="22"/>
      <c r="AP7" s="22"/>
      <c r="AQ7" s="22"/>
      <c r="AR7" s="20"/>
      <c r="BE7" s="265"/>
      <c r="BS7" s="17" t="s">
        <v>23</v>
      </c>
    </row>
    <row r="8" spans="1:74" s="1" customFormat="1" ht="12" customHeight="1">
      <c r="B8" s="21"/>
      <c r="C8" s="22"/>
      <c r="D8" s="29" t="s">
        <v>24</v>
      </c>
      <c r="E8" s="22"/>
      <c r="F8" s="22"/>
      <c r="G8" s="22"/>
      <c r="H8" s="22"/>
      <c r="I8" s="22"/>
      <c r="J8" s="22"/>
      <c r="K8" s="27" t="s">
        <v>25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26</v>
      </c>
      <c r="AL8" s="22"/>
      <c r="AM8" s="22"/>
      <c r="AN8" s="30" t="s">
        <v>27</v>
      </c>
      <c r="AO8" s="22"/>
      <c r="AP8" s="22"/>
      <c r="AQ8" s="22"/>
      <c r="AR8" s="20"/>
      <c r="BE8" s="265"/>
      <c r="BS8" s="17" t="s">
        <v>28</v>
      </c>
    </row>
    <row r="9" spans="1:74" s="1" customFormat="1" ht="29.25" customHeight="1">
      <c r="B9" s="21"/>
      <c r="C9" s="22"/>
      <c r="D9" s="26" t="s">
        <v>29</v>
      </c>
      <c r="E9" s="22"/>
      <c r="F9" s="22"/>
      <c r="G9" s="22"/>
      <c r="H9" s="22"/>
      <c r="I9" s="22"/>
      <c r="J9" s="22"/>
      <c r="K9" s="31" t="s">
        <v>30</v>
      </c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6" t="s">
        <v>31</v>
      </c>
      <c r="AL9" s="22"/>
      <c r="AM9" s="22"/>
      <c r="AN9" s="31" t="s">
        <v>32</v>
      </c>
      <c r="AO9" s="22"/>
      <c r="AP9" s="22"/>
      <c r="AQ9" s="22"/>
      <c r="AR9" s="20"/>
      <c r="BE9" s="265"/>
      <c r="BS9" s="17" t="s">
        <v>33</v>
      </c>
    </row>
    <row r="10" spans="1:74" s="1" customFormat="1" ht="12" customHeight="1">
      <c r="B10" s="21"/>
      <c r="C10" s="22"/>
      <c r="D10" s="29" t="s">
        <v>34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35</v>
      </c>
      <c r="AL10" s="22"/>
      <c r="AM10" s="22"/>
      <c r="AN10" s="27" t="s">
        <v>36</v>
      </c>
      <c r="AO10" s="22"/>
      <c r="AP10" s="22"/>
      <c r="AQ10" s="22"/>
      <c r="AR10" s="20"/>
      <c r="BE10" s="265"/>
      <c r="BS10" s="17" t="s">
        <v>18</v>
      </c>
    </row>
    <row r="11" spans="1:74" s="1" customFormat="1" ht="18.399999999999999" customHeight="1">
      <c r="B11" s="21"/>
      <c r="C11" s="22"/>
      <c r="D11" s="22"/>
      <c r="E11" s="27" t="s">
        <v>37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38</v>
      </c>
      <c r="AL11" s="22"/>
      <c r="AM11" s="22"/>
      <c r="AN11" s="27" t="s">
        <v>39</v>
      </c>
      <c r="AO11" s="22"/>
      <c r="AP11" s="22"/>
      <c r="AQ11" s="22"/>
      <c r="AR11" s="20"/>
      <c r="BE11" s="265"/>
      <c r="BS11" s="17" t="s">
        <v>18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65"/>
      <c r="BS12" s="17" t="s">
        <v>18</v>
      </c>
    </row>
    <row r="13" spans="1:74" s="1" customFormat="1" ht="12" customHeight="1">
      <c r="B13" s="21"/>
      <c r="C13" s="22"/>
      <c r="D13" s="29" t="s">
        <v>40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35</v>
      </c>
      <c r="AL13" s="22"/>
      <c r="AM13" s="22"/>
      <c r="AN13" s="32" t="s">
        <v>41</v>
      </c>
      <c r="AO13" s="22"/>
      <c r="AP13" s="22"/>
      <c r="AQ13" s="22"/>
      <c r="AR13" s="20"/>
      <c r="BE13" s="265"/>
      <c r="BS13" s="17" t="s">
        <v>18</v>
      </c>
    </row>
    <row r="14" spans="1:74" ht="12.75">
      <c r="B14" s="21"/>
      <c r="C14" s="22"/>
      <c r="D14" s="22"/>
      <c r="E14" s="270" t="s">
        <v>41</v>
      </c>
      <c r="F14" s="271"/>
      <c r="G14" s="271"/>
      <c r="H14" s="271"/>
      <c r="I14" s="271"/>
      <c r="J14" s="271"/>
      <c r="K14" s="271"/>
      <c r="L14" s="271"/>
      <c r="M14" s="271"/>
      <c r="N14" s="271"/>
      <c r="O14" s="271"/>
      <c r="P14" s="271"/>
      <c r="Q14" s="271"/>
      <c r="R14" s="271"/>
      <c r="S14" s="271"/>
      <c r="T14" s="271"/>
      <c r="U14" s="271"/>
      <c r="V14" s="271"/>
      <c r="W14" s="271"/>
      <c r="X14" s="271"/>
      <c r="Y14" s="271"/>
      <c r="Z14" s="271"/>
      <c r="AA14" s="271"/>
      <c r="AB14" s="271"/>
      <c r="AC14" s="271"/>
      <c r="AD14" s="271"/>
      <c r="AE14" s="271"/>
      <c r="AF14" s="271"/>
      <c r="AG14" s="271"/>
      <c r="AH14" s="271"/>
      <c r="AI14" s="271"/>
      <c r="AJ14" s="271"/>
      <c r="AK14" s="29" t="s">
        <v>38</v>
      </c>
      <c r="AL14" s="22"/>
      <c r="AM14" s="22"/>
      <c r="AN14" s="32" t="s">
        <v>41</v>
      </c>
      <c r="AO14" s="22"/>
      <c r="AP14" s="22"/>
      <c r="AQ14" s="22"/>
      <c r="AR14" s="20"/>
      <c r="BE14" s="265"/>
      <c r="BS14" s="17" t="s">
        <v>18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65"/>
      <c r="BS15" s="17" t="s">
        <v>4</v>
      </c>
    </row>
    <row r="16" spans="1:74" s="1" customFormat="1" ht="12" customHeight="1">
      <c r="B16" s="21"/>
      <c r="C16" s="22"/>
      <c r="D16" s="29" t="s">
        <v>42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35</v>
      </c>
      <c r="AL16" s="22"/>
      <c r="AM16" s="22"/>
      <c r="AN16" s="27" t="s">
        <v>43</v>
      </c>
      <c r="AO16" s="22"/>
      <c r="AP16" s="22"/>
      <c r="AQ16" s="22"/>
      <c r="AR16" s="20"/>
      <c r="BE16" s="265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44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38</v>
      </c>
      <c r="AL17" s="22"/>
      <c r="AM17" s="22"/>
      <c r="AN17" s="27" t="s">
        <v>45</v>
      </c>
      <c r="AO17" s="22"/>
      <c r="AP17" s="22"/>
      <c r="AQ17" s="22"/>
      <c r="AR17" s="20"/>
      <c r="BE17" s="265"/>
      <c r="BS17" s="17" t="s">
        <v>46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65"/>
      <c r="BS18" s="17" t="s">
        <v>6</v>
      </c>
    </row>
    <row r="19" spans="1:71" s="1" customFormat="1" ht="12" customHeight="1">
      <c r="B19" s="21"/>
      <c r="C19" s="22"/>
      <c r="D19" s="29" t="s">
        <v>47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35</v>
      </c>
      <c r="AL19" s="22"/>
      <c r="AM19" s="22"/>
      <c r="AN19" s="27" t="s">
        <v>48</v>
      </c>
      <c r="AO19" s="22"/>
      <c r="AP19" s="22"/>
      <c r="AQ19" s="22"/>
      <c r="AR19" s="20"/>
      <c r="BE19" s="265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44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38</v>
      </c>
      <c r="AL20" s="22"/>
      <c r="AM20" s="22"/>
      <c r="AN20" s="27" t="s">
        <v>48</v>
      </c>
      <c r="AO20" s="22"/>
      <c r="AP20" s="22"/>
      <c r="AQ20" s="22"/>
      <c r="AR20" s="20"/>
      <c r="BE20" s="265"/>
      <c r="BS20" s="17" t="s">
        <v>4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65"/>
    </row>
    <row r="22" spans="1:71" s="1" customFormat="1" ht="12" customHeight="1">
      <c r="B22" s="21"/>
      <c r="C22" s="22"/>
      <c r="D22" s="29" t="s">
        <v>49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65"/>
    </row>
    <row r="23" spans="1:71" s="1" customFormat="1" ht="47.25" customHeight="1">
      <c r="B23" s="21"/>
      <c r="C23" s="22"/>
      <c r="D23" s="22"/>
      <c r="E23" s="272" t="s">
        <v>50</v>
      </c>
      <c r="F23" s="272"/>
      <c r="G23" s="272"/>
      <c r="H23" s="272"/>
      <c r="I23" s="272"/>
      <c r="J23" s="272"/>
      <c r="K23" s="272"/>
      <c r="L23" s="272"/>
      <c r="M23" s="272"/>
      <c r="N23" s="272"/>
      <c r="O23" s="272"/>
      <c r="P23" s="272"/>
      <c r="Q23" s="272"/>
      <c r="R23" s="272"/>
      <c r="S23" s="272"/>
      <c r="T23" s="272"/>
      <c r="U23" s="272"/>
      <c r="V23" s="272"/>
      <c r="W23" s="272"/>
      <c r="X23" s="272"/>
      <c r="Y23" s="272"/>
      <c r="Z23" s="272"/>
      <c r="AA23" s="272"/>
      <c r="AB23" s="272"/>
      <c r="AC23" s="272"/>
      <c r="AD23" s="272"/>
      <c r="AE23" s="272"/>
      <c r="AF23" s="272"/>
      <c r="AG23" s="272"/>
      <c r="AH23" s="272"/>
      <c r="AI23" s="272"/>
      <c r="AJ23" s="272"/>
      <c r="AK23" s="272"/>
      <c r="AL23" s="272"/>
      <c r="AM23" s="272"/>
      <c r="AN23" s="272"/>
      <c r="AO23" s="22"/>
      <c r="AP23" s="22"/>
      <c r="AQ23" s="22"/>
      <c r="AR23" s="20"/>
      <c r="BE23" s="265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65"/>
    </row>
    <row r="25" spans="1:71" s="1" customFormat="1" ht="6.95" customHeight="1">
      <c r="B25" s="21"/>
      <c r="C25" s="22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2"/>
      <c r="AQ25" s="22"/>
      <c r="AR25" s="20"/>
      <c r="BE25" s="265"/>
    </row>
    <row r="26" spans="1:71" s="2" customFormat="1" ht="25.9" customHeight="1">
      <c r="A26" s="35"/>
      <c r="B26" s="36"/>
      <c r="C26" s="37"/>
      <c r="D26" s="38" t="s">
        <v>51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273">
        <f>ROUND(AG54,2)</f>
        <v>0</v>
      </c>
      <c r="AL26" s="274"/>
      <c r="AM26" s="274"/>
      <c r="AN26" s="274"/>
      <c r="AO26" s="274"/>
      <c r="AP26" s="37"/>
      <c r="AQ26" s="37"/>
      <c r="AR26" s="40"/>
      <c r="BE26" s="265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265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275" t="s">
        <v>52</v>
      </c>
      <c r="M28" s="275"/>
      <c r="N28" s="275"/>
      <c r="O28" s="275"/>
      <c r="P28" s="275"/>
      <c r="Q28" s="37"/>
      <c r="R28" s="37"/>
      <c r="S28" s="37"/>
      <c r="T28" s="37"/>
      <c r="U28" s="37"/>
      <c r="V28" s="37"/>
      <c r="W28" s="275" t="s">
        <v>53</v>
      </c>
      <c r="X28" s="275"/>
      <c r="Y28" s="275"/>
      <c r="Z28" s="275"/>
      <c r="AA28" s="275"/>
      <c r="AB28" s="275"/>
      <c r="AC28" s="275"/>
      <c r="AD28" s="275"/>
      <c r="AE28" s="275"/>
      <c r="AF28" s="37"/>
      <c r="AG28" s="37"/>
      <c r="AH28" s="37"/>
      <c r="AI28" s="37"/>
      <c r="AJ28" s="37"/>
      <c r="AK28" s="275" t="s">
        <v>54</v>
      </c>
      <c r="AL28" s="275"/>
      <c r="AM28" s="275"/>
      <c r="AN28" s="275"/>
      <c r="AO28" s="275"/>
      <c r="AP28" s="37"/>
      <c r="AQ28" s="37"/>
      <c r="AR28" s="40"/>
      <c r="BE28" s="265"/>
    </row>
    <row r="29" spans="1:71" s="3" customFormat="1" ht="14.45" customHeight="1">
      <c r="B29" s="41"/>
      <c r="C29" s="42"/>
      <c r="D29" s="29" t="s">
        <v>55</v>
      </c>
      <c r="E29" s="42"/>
      <c r="F29" s="29" t="s">
        <v>56</v>
      </c>
      <c r="G29" s="42"/>
      <c r="H29" s="42"/>
      <c r="I29" s="42"/>
      <c r="J29" s="42"/>
      <c r="K29" s="42"/>
      <c r="L29" s="259">
        <v>0.21</v>
      </c>
      <c r="M29" s="258"/>
      <c r="N29" s="258"/>
      <c r="O29" s="258"/>
      <c r="P29" s="258"/>
      <c r="Q29" s="42"/>
      <c r="R29" s="42"/>
      <c r="S29" s="42"/>
      <c r="T29" s="42"/>
      <c r="U29" s="42"/>
      <c r="V29" s="42"/>
      <c r="W29" s="257">
        <f>ROUND(AZ54, 2)</f>
        <v>0</v>
      </c>
      <c r="X29" s="258"/>
      <c r="Y29" s="258"/>
      <c r="Z29" s="258"/>
      <c r="AA29" s="258"/>
      <c r="AB29" s="258"/>
      <c r="AC29" s="258"/>
      <c r="AD29" s="258"/>
      <c r="AE29" s="258"/>
      <c r="AF29" s="42"/>
      <c r="AG29" s="42"/>
      <c r="AH29" s="42"/>
      <c r="AI29" s="42"/>
      <c r="AJ29" s="42"/>
      <c r="AK29" s="257">
        <f>ROUND(AV54, 2)</f>
        <v>0</v>
      </c>
      <c r="AL29" s="258"/>
      <c r="AM29" s="258"/>
      <c r="AN29" s="258"/>
      <c r="AO29" s="258"/>
      <c r="AP29" s="42"/>
      <c r="AQ29" s="42"/>
      <c r="AR29" s="43"/>
      <c r="BE29" s="266"/>
    </row>
    <row r="30" spans="1:71" s="3" customFormat="1" ht="14.45" customHeight="1">
      <c r="B30" s="41"/>
      <c r="C30" s="42"/>
      <c r="D30" s="42"/>
      <c r="E30" s="42"/>
      <c r="F30" s="29" t="s">
        <v>57</v>
      </c>
      <c r="G30" s="42"/>
      <c r="H30" s="42"/>
      <c r="I30" s="42"/>
      <c r="J30" s="42"/>
      <c r="K30" s="42"/>
      <c r="L30" s="259">
        <v>0.15</v>
      </c>
      <c r="M30" s="258"/>
      <c r="N30" s="258"/>
      <c r="O30" s="258"/>
      <c r="P30" s="258"/>
      <c r="Q30" s="42"/>
      <c r="R30" s="42"/>
      <c r="S30" s="42"/>
      <c r="T30" s="42"/>
      <c r="U30" s="42"/>
      <c r="V30" s="42"/>
      <c r="W30" s="257">
        <f>ROUND(BA54, 2)</f>
        <v>0</v>
      </c>
      <c r="X30" s="258"/>
      <c r="Y30" s="258"/>
      <c r="Z30" s="258"/>
      <c r="AA30" s="258"/>
      <c r="AB30" s="258"/>
      <c r="AC30" s="258"/>
      <c r="AD30" s="258"/>
      <c r="AE30" s="258"/>
      <c r="AF30" s="42"/>
      <c r="AG30" s="42"/>
      <c r="AH30" s="42"/>
      <c r="AI30" s="42"/>
      <c r="AJ30" s="42"/>
      <c r="AK30" s="257">
        <f>ROUND(AW54, 2)</f>
        <v>0</v>
      </c>
      <c r="AL30" s="258"/>
      <c r="AM30" s="258"/>
      <c r="AN30" s="258"/>
      <c r="AO30" s="258"/>
      <c r="AP30" s="42"/>
      <c r="AQ30" s="42"/>
      <c r="AR30" s="43"/>
      <c r="BE30" s="266"/>
    </row>
    <row r="31" spans="1:71" s="3" customFormat="1" ht="14.45" hidden="1" customHeight="1">
      <c r="B31" s="41"/>
      <c r="C31" s="42"/>
      <c r="D31" s="42"/>
      <c r="E31" s="42"/>
      <c r="F31" s="29" t="s">
        <v>58</v>
      </c>
      <c r="G31" s="42"/>
      <c r="H31" s="42"/>
      <c r="I31" s="42"/>
      <c r="J31" s="42"/>
      <c r="K31" s="42"/>
      <c r="L31" s="259">
        <v>0.21</v>
      </c>
      <c r="M31" s="258"/>
      <c r="N31" s="258"/>
      <c r="O31" s="258"/>
      <c r="P31" s="258"/>
      <c r="Q31" s="42"/>
      <c r="R31" s="42"/>
      <c r="S31" s="42"/>
      <c r="T31" s="42"/>
      <c r="U31" s="42"/>
      <c r="V31" s="42"/>
      <c r="W31" s="257">
        <f>ROUND(BB54, 2)</f>
        <v>0</v>
      </c>
      <c r="X31" s="258"/>
      <c r="Y31" s="258"/>
      <c r="Z31" s="258"/>
      <c r="AA31" s="258"/>
      <c r="AB31" s="258"/>
      <c r="AC31" s="258"/>
      <c r="AD31" s="258"/>
      <c r="AE31" s="258"/>
      <c r="AF31" s="42"/>
      <c r="AG31" s="42"/>
      <c r="AH31" s="42"/>
      <c r="AI31" s="42"/>
      <c r="AJ31" s="42"/>
      <c r="AK31" s="257">
        <v>0</v>
      </c>
      <c r="AL31" s="258"/>
      <c r="AM31" s="258"/>
      <c r="AN31" s="258"/>
      <c r="AO31" s="258"/>
      <c r="AP31" s="42"/>
      <c r="AQ31" s="42"/>
      <c r="AR31" s="43"/>
      <c r="BE31" s="266"/>
    </row>
    <row r="32" spans="1:71" s="3" customFormat="1" ht="14.45" hidden="1" customHeight="1">
      <c r="B32" s="41"/>
      <c r="C32" s="42"/>
      <c r="D32" s="42"/>
      <c r="E32" s="42"/>
      <c r="F32" s="29" t="s">
        <v>59</v>
      </c>
      <c r="G32" s="42"/>
      <c r="H32" s="42"/>
      <c r="I32" s="42"/>
      <c r="J32" s="42"/>
      <c r="K32" s="42"/>
      <c r="L32" s="259">
        <v>0.15</v>
      </c>
      <c r="M32" s="258"/>
      <c r="N32" s="258"/>
      <c r="O32" s="258"/>
      <c r="P32" s="258"/>
      <c r="Q32" s="42"/>
      <c r="R32" s="42"/>
      <c r="S32" s="42"/>
      <c r="T32" s="42"/>
      <c r="U32" s="42"/>
      <c r="V32" s="42"/>
      <c r="W32" s="257">
        <f>ROUND(BC54, 2)</f>
        <v>0</v>
      </c>
      <c r="X32" s="258"/>
      <c r="Y32" s="258"/>
      <c r="Z32" s="258"/>
      <c r="AA32" s="258"/>
      <c r="AB32" s="258"/>
      <c r="AC32" s="258"/>
      <c r="AD32" s="258"/>
      <c r="AE32" s="258"/>
      <c r="AF32" s="42"/>
      <c r="AG32" s="42"/>
      <c r="AH32" s="42"/>
      <c r="AI32" s="42"/>
      <c r="AJ32" s="42"/>
      <c r="AK32" s="257">
        <v>0</v>
      </c>
      <c r="AL32" s="258"/>
      <c r="AM32" s="258"/>
      <c r="AN32" s="258"/>
      <c r="AO32" s="258"/>
      <c r="AP32" s="42"/>
      <c r="AQ32" s="42"/>
      <c r="AR32" s="43"/>
      <c r="BE32" s="266"/>
    </row>
    <row r="33" spans="1:57" s="3" customFormat="1" ht="14.45" hidden="1" customHeight="1">
      <c r="B33" s="41"/>
      <c r="C33" s="42"/>
      <c r="D33" s="42"/>
      <c r="E33" s="42"/>
      <c r="F33" s="29" t="s">
        <v>60</v>
      </c>
      <c r="G33" s="42"/>
      <c r="H33" s="42"/>
      <c r="I33" s="42"/>
      <c r="J33" s="42"/>
      <c r="K33" s="42"/>
      <c r="L33" s="259">
        <v>0</v>
      </c>
      <c r="M33" s="258"/>
      <c r="N33" s="258"/>
      <c r="O33" s="258"/>
      <c r="P33" s="258"/>
      <c r="Q33" s="42"/>
      <c r="R33" s="42"/>
      <c r="S33" s="42"/>
      <c r="T33" s="42"/>
      <c r="U33" s="42"/>
      <c r="V33" s="42"/>
      <c r="W33" s="257">
        <f>ROUND(BD54, 2)</f>
        <v>0</v>
      </c>
      <c r="X33" s="258"/>
      <c r="Y33" s="258"/>
      <c r="Z33" s="258"/>
      <c r="AA33" s="258"/>
      <c r="AB33" s="258"/>
      <c r="AC33" s="258"/>
      <c r="AD33" s="258"/>
      <c r="AE33" s="258"/>
      <c r="AF33" s="42"/>
      <c r="AG33" s="42"/>
      <c r="AH33" s="42"/>
      <c r="AI33" s="42"/>
      <c r="AJ33" s="42"/>
      <c r="AK33" s="257">
        <v>0</v>
      </c>
      <c r="AL33" s="258"/>
      <c r="AM33" s="258"/>
      <c r="AN33" s="258"/>
      <c r="AO33" s="258"/>
      <c r="AP33" s="42"/>
      <c r="AQ33" s="42"/>
      <c r="AR33" s="43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5"/>
    </row>
    <row r="35" spans="1:57" s="2" customFormat="1" ht="25.9" customHeight="1">
      <c r="A35" s="35"/>
      <c r="B35" s="36"/>
      <c r="C35" s="44"/>
      <c r="D35" s="45" t="s">
        <v>61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62</v>
      </c>
      <c r="U35" s="46"/>
      <c r="V35" s="46"/>
      <c r="W35" s="46"/>
      <c r="X35" s="260" t="s">
        <v>63</v>
      </c>
      <c r="Y35" s="261"/>
      <c r="Z35" s="261"/>
      <c r="AA35" s="261"/>
      <c r="AB35" s="261"/>
      <c r="AC35" s="46"/>
      <c r="AD35" s="46"/>
      <c r="AE35" s="46"/>
      <c r="AF35" s="46"/>
      <c r="AG35" s="46"/>
      <c r="AH35" s="46"/>
      <c r="AI35" s="46"/>
      <c r="AJ35" s="46"/>
      <c r="AK35" s="262">
        <f>SUM(AK26:AK33)</f>
        <v>0</v>
      </c>
      <c r="AL35" s="261"/>
      <c r="AM35" s="261"/>
      <c r="AN35" s="261"/>
      <c r="AO35" s="263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6.95" customHeight="1">
      <c r="A37" s="35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0"/>
      <c r="BE37" s="35"/>
    </row>
    <row r="41" spans="1:57" s="2" customFormat="1" ht="6.95" customHeight="1">
      <c r="A41" s="35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40"/>
      <c r="BE41" s="35"/>
    </row>
    <row r="42" spans="1:57" s="2" customFormat="1" ht="24.95" customHeight="1">
      <c r="A42" s="35"/>
      <c r="B42" s="36"/>
      <c r="C42" s="23" t="s">
        <v>64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0"/>
      <c r="BE42" s="35"/>
    </row>
    <row r="43" spans="1:57" s="2" customFormat="1" ht="6.95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0"/>
      <c r="BE43" s="35"/>
    </row>
    <row r="44" spans="1:57" s="4" customFormat="1" ht="12" customHeight="1">
      <c r="B44" s="52"/>
      <c r="C44" s="29" t="s">
        <v>13</v>
      </c>
      <c r="D44" s="53"/>
      <c r="E44" s="53"/>
      <c r="F44" s="53"/>
      <c r="G44" s="53"/>
      <c r="H44" s="53"/>
      <c r="I44" s="53"/>
      <c r="J44" s="53"/>
      <c r="K44" s="53"/>
      <c r="L44" s="53" t="str">
        <f>K5</f>
        <v>Brno</v>
      </c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4"/>
    </row>
    <row r="45" spans="1:57" s="5" customFormat="1" ht="36.950000000000003" customHeight="1">
      <c r="B45" s="55"/>
      <c r="C45" s="56" t="s">
        <v>16</v>
      </c>
      <c r="D45" s="57"/>
      <c r="E45" s="57"/>
      <c r="F45" s="57"/>
      <c r="G45" s="57"/>
      <c r="H45" s="57"/>
      <c r="I45" s="57"/>
      <c r="J45" s="57"/>
      <c r="K45" s="57"/>
      <c r="L45" s="246" t="str">
        <f>K6</f>
        <v>Propojení optické trasy mezi SSZ 4.18 Gajdošova – Táborská a SSZ 4.19 Jamborova - Táborská</v>
      </c>
      <c r="M45" s="247"/>
      <c r="N45" s="247"/>
      <c r="O45" s="247"/>
      <c r="P45" s="247"/>
      <c r="Q45" s="247"/>
      <c r="R45" s="247"/>
      <c r="S45" s="247"/>
      <c r="T45" s="247"/>
      <c r="U45" s="247"/>
      <c r="V45" s="247"/>
      <c r="W45" s="247"/>
      <c r="X45" s="247"/>
      <c r="Y45" s="247"/>
      <c r="Z45" s="247"/>
      <c r="AA45" s="247"/>
      <c r="AB45" s="247"/>
      <c r="AC45" s="247"/>
      <c r="AD45" s="247"/>
      <c r="AE45" s="247"/>
      <c r="AF45" s="247"/>
      <c r="AG45" s="247"/>
      <c r="AH45" s="247"/>
      <c r="AI45" s="247"/>
      <c r="AJ45" s="247"/>
      <c r="AK45" s="247"/>
      <c r="AL45" s="247"/>
      <c r="AM45" s="247"/>
      <c r="AN45" s="247"/>
      <c r="AO45" s="247"/>
      <c r="AP45" s="57"/>
      <c r="AQ45" s="57"/>
      <c r="AR45" s="58"/>
    </row>
    <row r="46" spans="1:57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0"/>
      <c r="BE46" s="35"/>
    </row>
    <row r="47" spans="1:57" s="2" customFormat="1" ht="12" customHeight="1">
      <c r="A47" s="35"/>
      <c r="B47" s="36"/>
      <c r="C47" s="29" t="s">
        <v>24</v>
      </c>
      <c r="D47" s="37"/>
      <c r="E47" s="37"/>
      <c r="F47" s="37"/>
      <c r="G47" s="37"/>
      <c r="H47" s="37"/>
      <c r="I47" s="37"/>
      <c r="J47" s="37"/>
      <c r="K47" s="37"/>
      <c r="L47" s="59" t="str">
        <f>IF(K8="","",K8)</f>
        <v>Brno - Židenice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29" t="s">
        <v>26</v>
      </c>
      <c r="AJ47" s="37"/>
      <c r="AK47" s="37"/>
      <c r="AL47" s="37"/>
      <c r="AM47" s="248" t="str">
        <f>IF(AN8= "","",AN8)</f>
        <v>3. 9. 2021</v>
      </c>
      <c r="AN47" s="248"/>
      <c r="AO47" s="37"/>
      <c r="AP47" s="37"/>
      <c r="AQ47" s="37"/>
      <c r="AR47" s="40"/>
      <c r="BE47" s="35"/>
    </row>
    <row r="48" spans="1:57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0"/>
      <c r="BE48" s="35"/>
    </row>
    <row r="49" spans="1:91" s="2" customFormat="1" ht="15.2" customHeight="1">
      <c r="A49" s="35"/>
      <c r="B49" s="36"/>
      <c r="C49" s="29" t="s">
        <v>34</v>
      </c>
      <c r="D49" s="37"/>
      <c r="E49" s="37"/>
      <c r="F49" s="37"/>
      <c r="G49" s="37"/>
      <c r="H49" s="37"/>
      <c r="I49" s="37"/>
      <c r="J49" s="37"/>
      <c r="K49" s="37"/>
      <c r="L49" s="53" t="str">
        <f>IF(E11= "","",E11)</f>
        <v>Brněnské komunikace, a.s.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29" t="s">
        <v>42</v>
      </c>
      <c r="AJ49" s="37"/>
      <c r="AK49" s="37"/>
      <c r="AL49" s="37"/>
      <c r="AM49" s="249" t="str">
        <f>IF(E17="","",E17)</f>
        <v>Ing. Luděk Obrdlík</v>
      </c>
      <c r="AN49" s="250"/>
      <c r="AO49" s="250"/>
      <c r="AP49" s="250"/>
      <c r="AQ49" s="37"/>
      <c r="AR49" s="40"/>
      <c r="AS49" s="251" t="s">
        <v>65</v>
      </c>
      <c r="AT49" s="252"/>
      <c r="AU49" s="61"/>
      <c r="AV49" s="61"/>
      <c r="AW49" s="61"/>
      <c r="AX49" s="61"/>
      <c r="AY49" s="61"/>
      <c r="AZ49" s="61"/>
      <c r="BA49" s="61"/>
      <c r="BB49" s="61"/>
      <c r="BC49" s="61"/>
      <c r="BD49" s="62"/>
      <c r="BE49" s="35"/>
    </row>
    <row r="50" spans="1:91" s="2" customFormat="1" ht="15.2" customHeight="1">
      <c r="A50" s="35"/>
      <c r="B50" s="36"/>
      <c r="C50" s="29" t="s">
        <v>40</v>
      </c>
      <c r="D50" s="37"/>
      <c r="E50" s="37"/>
      <c r="F50" s="37"/>
      <c r="G50" s="37"/>
      <c r="H50" s="37"/>
      <c r="I50" s="37"/>
      <c r="J50" s="37"/>
      <c r="K50" s="37"/>
      <c r="L50" s="53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29" t="s">
        <v>47</v>
      </c>
      <c r="AJ50" s="37"/>
      <c r="AK50" s="37"/>
      <c r="AL50" s="37"/>
      <c r="AM50" s="249" t="str">
        <f>IF(E20="","",E20)</f>
        <v>Ing. Luděk Obrdlík</v>
      </c>
      <c r="AN50" s="250"/>
      <c r="AO50" s="250"/>
      <c r="AP50" s="250"/>
      <c r="AQ50" s="37"/>
      <c r="AR50" s="40"/>
      <c r="AS50" s="253"/>
      <c r="AT50" s="254"/>
      <c r="AU50" s="63"/>
      <c r="AV50" s="63"/>
      <c r="AW50" s="63"/>
      <c r="AX50" s="63"/>
      <c r="AY50" s="63"/>
      <c r="AZ50" s="63"/>
      <c r="BA50" s="63"/>
      <c r="BB50" s="63"/>
      <c r="BC50" s="63"/>
      <c r="BD50" s="64"/>
      <c r="BE50" s="35"/>
    </row>
    <row r="51" spans="1:91" s="2" customFormat="1" ht="10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0"/>
      <c r="AS51" s="255"/>
      <c r="AT51" s="256"/>
      <c r="AU51" s="65"/>
      <c r="AV51" s="65"/>
      <c r="AW51" s="65"/>
      <c r="AX51" s="65"/>
      <c r="AY51" s="65"/>
      <c r="AZ51" s="65"/>
      <c r="BA51" s="65"/>
      <c r="BB51" s="65"/>
      <c r="BC51" s="65"/>
      <c r="BD51" s="66"/>
      <c r="BE51" s="35"/>
    </row>
    <row r="52" spans="1:91" s="2" customFormat="1" ht="29.25" customHeight="1">
      <c r="A52" s="35"/>
      <c r="B52" s="36"/>
      <c r="C52" s="237" t="s">
        <v>66</v>
      </c>
      <c r="D52" s="238"/>
      <c r="E52" s="238"/>
      <c r="F52" s="238"/>
      <c r="G52" s="238"/>
      <c r="H52" s="67"/>
      <c r="I52" s="239" t="s">
        <v>67</v>
      </c>
      <c r="J52" s="238"/>
      <c r="K52" s="238"/>
      <c r="L52" s="238"/>
      <c r="M52" s="238"/>
      <c r="N52" s="238"/>
      <c r="O52" s="238"/>
      <c r="P52" s="238"/>
      <c r="Q52" s="238"/>
      <c r="R52" s="238"/>
      <c r="S52" s="238"/>
      <c r="T52" s="238"/>
      <c r="U52" s="238"/>
      <c r="V52" s="238"/>
      <c r="W52" s="238"/>
      <c r="X52" s="238"/>
      <c r="Y52" s="238"/>
      <c r="Z52" s="238"/>
      <c r="AA52" s="238"/>
      <c r="AB52" s="238"/>
      <c r="AC52" s="238"/>
      <c r="AD52" s="238"/>
      <c r="AE52" s="238"/>
      <c r="AF52" s="238"/>
      <c r="AG52" s="240" t="s">
        <v>68</v>
      </c>
      <c r="AH52" s="238"/>
      <c r="AI52" s="238"/>
      <c r="AJ52" s="238"/>
      <c r="AK52" s="238"/>
      <c r="AL52" s="238"/>
      <c r="AM52" s="238"/>
      <c r="AN52" s="239" t="s">
        <v>69</v>
      </c>
      <c r="AO52" s="238"/>
      <c r="AP52" s="238"/>
      <c r="AQ52" s="68" t="s">
        <v>70</v>
      </c>
      <c r="AR52" s="40"/>
      <c r="AS52" s="69" t="s">
        <v>71</v>
      </c>
      <c r="AT52" s="70" t="s">
        <v>72</v>
      </c>
      <c r="AU52" s="70" t="s">
        <v>73</v>
      </c>
      <c r="AV52" s="70" t="s">
        <v>74</v>
      </c>
      <c r="AW52" s="70" t="s">
        <v>75</v>
      </c>
      <c r="AX52" s="70" t="s">
        <v>76</v>
      </c>
      <c r="AY52" s="70" t="s">
        <v>77</v>
      </c>
      <c r="AZ52" s="70" t="s">
        <v>78</v>
      </c>
      <c r="BA52" s="70" t="s">
        <v>79</v>
      </c>
      <c r="BB52" s="70" t="s">
        <v>80</v>
      </c>
      <c r="BC52" s="70" t="s">
        <v>81</v>
      </c>
      <c r="BD52" s="71" t="s">
        <v>82</v>
      </c>
      <c r="BE52" s="35"/>
    </row>
    <row r="53" spans="1:91" s="2" customFormat="1" ht="10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0"/>
      <c r="AS53" s="72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4"/>
      <c r="BE53" s="35"/>
    </row>
    <row r="54" spans="1:91" s="6" customFormat="1" ht="32.450000000000003" customHeight="1">
      <c r="B54" s="75"/>
      <c r="C54" s="76" t="s">
        <v>83</v>
      </c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244">
        <f>ROUND(AG55,2)</f>
        <v>0</v>
      </c>
      <c r="AH54" s="244"/>
      <c r="AI54" s="244"/>
      <c r="AJ54" s="244"/>
      <c r="AK54" s="244"/>
      <c r="AL54" s="244"/>
      <c r="AM54" s="244"/>
      <c r="AN54" s="245">
        <f>SUM(AG54,AT54)</f>
        <v>0</v>
      </c>
      <c r="AO54" s="245"/>
      <c r="AP54" s="245"/>
      <c r="AQ54" s="79" t="s">
        <v>48</v>
      </c>
      <c r="AR54" s="80"/>
      <c r="AS54" s="81">
        <f>ROUND(AS55,2)</f>
        <v>0</v>
      </c>
      <c r="AT54" s="82">
        <f>ROUND(SUM(AV54:AW54),2)</f>
        <v>0</v>
      </c>
      <c r="AU54" s="83">
        <f>ROUND(AU55,5)</f>
        <v>0</v>
      </c>
      <c r="AV54" s="82">
        <f>ROUND(AZ54*L29,2)</f>
        <v>0</v>
      </c>
      <c r="AW54" s="82">
        <f>ROUND(BA54*L30,2)</f>
        <v>0</v>
      </c>
      <c r="AX54" s="82">
        <f>ROUND(BB54*L29,2)</f>
        <v>0</v>
      </c>
      <c r="AY54" s="82">
        <f>ROUND(BC54*L30,2)</f>
        <v>0</v>
      </c>
      <c r="AZ54" s="82">
        <f>ROUND(AZ55,2)</f>
        <v>0</v>
      </c>
      <c r="BA54" s="82">
        <f>ROUND(BA55,2)</f>
        <v>0</v>
      </c>
      <c r="BB54" s="82">
        <f>ROUND(BB55,2)</f>
        <v>0</v>
      </c>
      <c r="BC54" s="82">
        <f>ROUND(BC55,2)</f>
        <v>0</v>
      </c>
      <c r="BD54" s="84">
        <f>ROUND(BD55,2)</f>
        <v>0</v>
      </c>
      <c r="BS54" s="85" t="s">
        <v>84</v>
      </c>
      <c r="BT54" s="85" t="s">
        <v>85</v>
      </c>
      <c r="BU54" s="86" t="s">
        <v>86</v>
      </c>
      <c r="BV54" s="85" t="s">
        <v>87</v>
      </c>
      <c r="BW54" s="85" t="s">
        <v>5</v>
      </c>
      <c r="BX54" s="85" t="s">
        <v>88</v>
      </c>
      <c r="CL54" s="85" t="s">
        <v>20</v>
      </c>
    </row>
    <row r="55" spans="1:91" s="7" customFormat="1" ht="16.5" customHeight="1">
      <c r="A55" s="87" t="s">
        <v>89</v>
      </c>
      <c r="B55" s="88"/>
      <c r="C55" s="89"/>
      <c r="D55" s="243" t="s">
        <v>90</v>
      </c>
      <c r="E55" s="243"/>
      <c r="F55" s="243"/>
      <c r="G55" s="243"/>
      <c r="H55" s="243"/>
      <c r="I55" s="90"/>
      <c r="J55" s="243" t="s">
        <v>91</v>
      </c>
      <c r="K55" s="243"/>
      <c r="L55" s="243"/>
      <c r="M55" s="243"/>
      <c r="N55" s="243"/>
      <c r="O55" s="243"/>
      <c r="P55" s="243"/>
      <c r="Q55" s="243"/>
      <c r="R55" s="243"/>
      <c r="S55" s="243"/>
      <c r="T55" s="243"/>
      <c r="U55" s="243"/>
      <c r="V55" s="243"/>
      <c r="W55" s="243"/>
      <c r="X55" s="243"/>
      <c r="Y55" s="243"/>
      <c r="Z55" s="243"/>
      <c r="AA55" s="243"/>
      <c r="AB55" s="243"/>
      <c r="AC55" s="243"/>
      <c r="AD55" s="243"/>
      <c r="AE55" s="243"/>
      <c r="AF55" s="243"/>
      <c r="AG55" s="241">
        <f>'PS401 - Trasa pro opticko...'!J30</f>
        <v>0</v>
      </c>
      <c r="AH55" s="242"/>
      <c r="AI55" s="242"/>
      <c r="AJ55" s="242"/>
      <c r="AK55" s="242"/>
      <c r="AL55" s="242"/>
      <c r="AM55" s="242"/>
      <c r="AN55" s="241">
        <f>SUM(AG55,AT55)</f>
        <v>0</v>
      </c>
      <c r="AO55" s="242"/>
      <c r="AP55" s="242"/>
      <c r="AQ55" s="91" t="s">
        <v>92</v>
      </c>
      <c r="AR55" s="92"/>
      <c r="AS55" s="93">
        <v>0</v>
      </c>
      <c r="AT55" s="94">
        <f>ROUND(SUM(AV55:AW55),2)</f>
        <v>0</v>
      </c>
      <c r="AU55" s="95">
        <f>'PS401 - Trasa pro opticko...'!P92</f>
        <v>0</v>
      </c>
      <c r="AV55" s="94">
        <f>'PS401 - Trasa pro opticko...'!J33</f>
        <v>0</v>
      </c>
      <c r="AW55" s="94">
        <f>'PS401 - Trasa pro opticko...'!J34</f>
        <v>0</v>
      </c>
      <c r="AX55" s="94">
        <f>'PS401 - Trasa pro opticko...'!J35</f>
        <v>0</v>
      </c>
      <c r="AY55" s="94">
        <f>'PS401 - Trasa pro opticko...'!J36</f>
        <v>0</v>
      </c>
      <c r="AZ55" s="94">
        <f>'PS401 - Trasa pro opticko...'!F33</f>
        <v>0</v>
      </c>
      <c r="BA55" s="94">
        <f>'PS401 - Trasa pro opticko...'!F34</f>
        <v>0</v>
      </c>
      <c r="BB55" s="94">
        <f>'PS401 - Trasa pro opticko...'!F35</f>
        <v>0</v>
      </c>
      <c r="BC55" s="94">
        <f>'PS401 - Trasa pro opticko...'!F36</f>
        <v>0</v>
      </c>
      <c r="BD55" s="96">
        <f>'PS401 - Trasa pro opticko...'!F37</f>
        <v>0</v>
      </c>
      <c r="BT55" s="97" t="s">
        <v>23</v>
      </c>
      <c r="BV55" s="97" t="s">
        <v>87</v>
      </c>
      <c r="BW55" s="97" t="s">
        <v>93</v>
      </c>
      <c r="BX55" s="97" t="s">
        <v>5</v>
      </c>
      <c r="CL55" s="97" t="s">
        <v>20</v>
      </c>
      <c r="CM55" s="97" t="s">
        <v>94</v>
      </c>
    </row>
    <row r="56" spans="1:91" s="2" customFormat="1" ht="30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40"/>
      <c r="AS56" s="35"/>
      <c r="AT56" s="35"/>
      <c r="AU56" s="35"/>
      <c r="AV56" s="35"/>
      <c r="AW56" s="35"/>
      <c r="AX56" s="35"/>
      <c r="AY56" s="35"/>
      <c r="AZ56" s="35"/>
      <c r="BA56" s="35"/>
      <c r="BB56" s="35"/>
      <c r="BC56" s="35"/>
      <c r="BD56" s="35"/>
      <c r="BE56" s="35"/>
    </row>
    <row r="57" spans="1:91" s="2" customFormat="1" ht="6.95" customHeight="1">
      <c r="A57" s="35"/>
      <c r="B57" s="48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0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</row>
  </sheetData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55:AP55"/>
    <mergeCell ref="AG55:AM55"/>
    <mergeCell ref="D55:H55"/>
    <mergeCell ref="J55:AF55"/>
    <mergeCell ref="AG54:AM54"/>
    <mergeCell ref="AN54:AP54"/>
    <mergeCell ref="AR2:BE2"/>
    <mergeCell ref="C52:G52"/>
    <mergeCell ref="I52:AF52"/>
    <mergeCell ref="AG52:AM52"/>
    <mergeCell ref="AN52:AP52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</mergeCells>
  <hyperlinks>
    <hyperlink ref="A55" location="'PS401 - Trasa pro opticko...'!C2" display="/"/>
  </hyperlinks>
  <pageMargins left="0.39370078740157483" right="0.39370078740157483" top="0.39370078740157483" bottom="0.39370078740157483" header="0" footer="0"/>
  <pageSetup paperSize="9" scale="68" fitToHeight="100" orientation="portrait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525"/>
  <sheetViews>
    <sheetView showGridLines="0" tabSelected="1" topLeftCell="A457" workbookViewId="0">
      <selection activeCell="W464" sqref="W46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6"/>
      <c r="M2" s="236"/>
      <c r="N2" s="236"/>
      <c r="O2" s="236"/>
      <c r="P2" s="236"/>
      <c r="Q2" s="236"/>
      <c r="R2" s="236"/>
      <c r="S2" s="236"/>
      <c r="T2" s="236"/>
      <c r="U2" s="236"/>
      <c r="V2" s="236"/>
      <c r="AT2" s="17" t="s">
        <v>93</v>
      </c>
    </row>
    <row r="3" spans="1:46" s="1" customFormat="1" ht="6.95" customHeight="1">
      <c r="B3" s="98"/>
      <c r="C3" s="99"/>
      <c r="D3" s="99"/>
      <c r="E3" s="99"/>
      <c r="F3" s="99"/>
      <c r="G3" s="99"/>
      <c r="H3" s="99"/>
      <c r="I3" s="99"/>
      <c r="J3" s="99"/>
      <c r="K3" s="99"/>
      <c r="L3" s="20"/>
      <c r="AT3" s="17" t="s">
        <v>94</v>
      </c>
    </row>
    <row r="4" spans="1:46" s="1" customFormat="1" ht="24.95" customHeight="1">
      <c r="B4" s="20"/>
      <c r="D4" s="100" t="s">
        <v>95</v>
      </c>
      <c r="L4" s="20"/>
      <c r="M4" s="10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2" t="s">
        <v>16</v>
      </c>
      <c r="L6" s="20"/>
    </row>
    <row r="7" spans="1:46" s="1" customFormat="1" ht="26.25" customHeight="1">
      <c r="B7" s="20"/>
      <c r="E7" s="279" t="str">
        <f>'Rekapitulace stavby'!K6</f>
        <v>Propojení optické trasy mezi SSZ 4.18 Gajdošova – Táborská a SSZ 4.19 Jamborova - Táborská</v>
      </c>
      <c r="F7" s="280"/>
      <c r="G7" s="280"/>
      <c r="H7" s="280"/>
      <c r="L7" s="20"/>
    </row>
    <row r="8" spans="1:46" s="2" customFormat="1" ht="12" customHeight="1">
      <c r="A8" s="35"/>
      <c r="B8" s="40"/>
      <c r="C8" s="35"/>
      <c r="D8" s="102" t="s">
        <v>96</v>
      </c>
      <c r="E8" s="35"/>
      <c r="F8" s="35"/>
      <c r="G8" s="35"/>
      <c r="H8" s="35"/>
      <c r="I8" s="35"/>
      <c r="J8" s="35"/>
      <c r="K8" s="35"/>
      <c r="L8" s="103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281" t="s">
        <v>97</v>
      </c>
      <c r="F9" s="282"/>
      <c r="G9" s="282"/>
      <c r="H9" s="282"/>
      <c r="I9" s="35"/>
      <c r="J9" s="35"/>
      <c r="K9" s="35"/>
      <c r="L9" s="103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3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2" t="s">
        <v>19</v>
      </c>
      <c r="E11" s="35"/>
      <c r="F11" s="104" t="s">
        <v>20</v>
      </c>
      <c r="G11" s="35"/>
      <c r="H11" s="35"/>
      <c r="I11" s="102" t="s">
        <v>21</v>
      </c>
      <c r="J11" s="104" t="s">
        <v>22</v>
      </c>
      <c r="K11" s="35"/>
      <c r="L11" s="103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2" t="s">
        <v>24</v>
      </c>
      <c r="E12" s="35"/>
      <c r="F12" s="104" t="s">
        <v>25</v>
      </c>
      <c r="G12" s="35"/>
      <c r="H12" s="35"/>
      <c r="I12" s="102" t="s">
        <v>26</v>
      </c>
      <c r="J12" s="105" t="str">
        <f>'Rekapitulace stavby'!AN8</f>
        <v>3. 9. 2021</v>
      </c>
      <c r="K12" s="35"/>
      <c r="L12" s="103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21.75" customHeight="1">
      <c r="A13" s="35"/>
      <c r="B13" s="40"/>
      <c r="C13" s="35"/>
      <c r="D13" s="106" t="s">
        <v>29</v>
      </c>
      <c r="E13" s="35"/>
      <c r="F13" s="107" t="s">
        <v>30</v>
      </c>
      <c r="G13" s="35"/>
      <c r="H13" s="35"/>
      <c r="I13" s="106" t="s">
        <v>31</v>
      </c>
      <c r="J13" s="107" t="s">
        <v>32</v>
      </c>
      <c r="K13" s="35"/>
      <c r="L13" s="103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2" t="s">
        <v>34</v>
      </c>
      <c r="E14" s="35"/>
      <c r="F14" s="35"/>
      <c r="G14" s="35"/>
      <c r="H14" s="35"/>
      <c r="I14" s="102" t="s">
        <v>35</v>
      </c>
      <c r="J14" s="104" t="s">
        <v>36</v>
      </c>
      <c r="K14" s="35"/>
      <c r="L14" s="103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4" t="s">
        <v>37</v>
      </c>
      <c r="F15" s="35"/>
      <c r="G15" s="35"/>
      <c r="H15" s="35"/>
      <c r="I15" s="102" t="s">
        <v>38</v>
      </c>
      <c r="J15" s="104" t="s">
        <v>39</v>
      </c>
      <c r="K15" s="35"/>
      <c r="L15" s="103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3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2" t="s">
        <v>40</v>
      </c>
      <c r="E17" s="35"/>
      <c r="F17" s="35"/>
      <c r="G17" s="35"/>
      <c r="H17" s="35"/>
      <c r="I17" s="102" t="s">
        <v>35</v>
      </c>
      <c r="J17" s="30" t="str">
        <f>'Rekapitulace stavby'!AN13</f>
        <v>Vyplň údaj</v>
      </c>
      <c r="K17" s="35"/>
      <c r="L17" s="103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283" t="str">
        <f>'Rekapitulace stavby'!E14</f>
        <v>Vyplň údaj</v>
      </c>
      <c r="F18" s="284"/>
      <c r="G18" s="284"/>
      <c r="H18" s="284"/>
      <c r="I18" s="102" t="s">
        <v>38</v>
      </c>
      <c r="J18" s="30" t="str">
        <f>'Rekapitulace stavby'!AN14</f>
        <v>Vyplň údaj</v>
      </c>
      <c r="K18" s="35"/>
      <c r="L18" s="103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3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2" t="s">
        <v>42</v>
      </c>
      <c r="E20" s="35"/>
      <c r="F20" s="35"/>
      <c r="G20" s="35"/>
      <c r="H20" s="35"/>
      <c r="I20" s="102" t="s">
        <v>35</v>
      </c>
      <c r="J20" s="104" t="s">
        <v>43</v>
      </c>
      <c r="K20" s="35"/>
      <c r="L20" s="103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4" t="s">
        <v>44</v>
      </c>
      <c r="F21" s="35"/>
      <c r="G21" s="35"/>
      <c r="H21" s="35"/>
      <c r="I21" s="102" t="s">
        <v>38</v>
      </c>
      <c r="J21" s="104" t="s">
        <v>45</v>
      </c>
      <c r="K21" s="35"/>
      <c r="L21" s="103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3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2" t="s">
        <v>47</v>
      </c>
      <c r="E23" s="35"/>
      <c r="F23" s="35"/>
      <c r="G23" s="35"/>
      <c r="H23" s="35"/>
      <c r="I23" s="102" t="s">
        <v>35</v>
      </c>
      <c r="J23" s="104" t="s">
        <v>48</v>
      </c>
      <c r="K23" s="35"/>
      <c r="L23" s="103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4" t="s">
        <v>44</v>
      </c>
      <c r="F24" s="35"/>
      <c r="G24" s="35"/>
      <c r="H24" s="35"/>
      <c r="I24" s="102" t="s">
        <v>38</v>
      </c>
      <c r="J24" s="104" t="s">
        <v>48</v>
      </c>
      <c r="K24" s="35"/>
      <c r="L24" s="103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3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2" t="s">
        <v>49</v>
      </c>
      <c r="E26" s="35"/>
      <c r="F26" s="35"/>
      <c r="G26" s="35"/>
      <c r="H26" s="35"/>
      <c r="I26" s="35"/>
      <c r="J26" s="35"/>
      <c r="K26" s="35"/>
      <c r="L26" s="103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08"/>
      <c r="B27" s="109"/>
      <c r="C27" s="108"/>
      <c r="D27" s="108"/>
      <c r="E27" s="285" t="s">
        <v>48</v>
      </c>
      <c r="F27" s="285"/>
      <c r="G27" s="285"/>
      <c r="H27" s="285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3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1"/>
      <c r="E29" s="111"/>
      <c r="F29" s="111"/>
      <c r="G29" s="111"/>
      <c r="H29" s="111"/>
      <c r="I29" s="111"/>
      <c r="J29" s="111"/>
      <c r="K29" s="111"/>
      <c r="L29" s="103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2" t="s">
        <v>51</v>
      </c>
      <c r="E30" s="35"/>
      <c r="F30" s="35"/>
      <c r="G30" s="35"/>
      <c r="H30" s="35"/>
      <c r="I30" s="35"/>
      <c r="J30" s="113">
        <f>ROUND(J92, 2)</f>
        <v>0</v>
      </c>
      <c r="K30" s="35"/>
      <c r="L30" s="103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1"/>
      <c r="E31" s="111"/>
      <c r="F31" s="111"/>
      <c r="G31" s="111"/>
      <c r="H31" s="111"/>
      <c r="I31" s="111"/>
      <c r="J31" s="111"/>
      <c r="K31" s="111"/>
      <c r="L31" s="103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4" t="s">
        <v>53</v>
      </c>
      <c r="G32" s="35"/>
      <c r="H32" s="35"/>
      <c r="I32" s="114" t="s">
        <v>52</v>
      </c>
      <c r="J32" s="114" t="s">
        <v>54</v>
      </c>
      <c r="K32" s="35"/>
      <c r="L32" s="103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5" t="s">
        <v>55</v>
      </c>
      <c r="E33" s="102" t="s">
        <v>56</v>
      </c>
      <c r="F33" s="116">
        <f>ROUND((SUM(BE92:BE524)),  2)</f>
        <v>0</v>
      </c>
      <c r="G33" s="35"/>
      <c r="H33" s="35"/>
      <c r="I33" s="117">
        <v>0.21</v>
      </c>
      <c r="J33" s="116">
        <f>ROUND(((SUM(BE92:BE524))*I33),  2)</f>
        <v>0</v>
      </c>
      <c r="K33" s="35"/>
      <c r="L33" s="103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2" t="s">
        <v>57</v>
      </c>
      <c r="F34" s="116">
        <f>ROUND((SUM(BF92:BF524)),  2)</f>
        <v>0</v>
      </c>
      <c r="G34" s="35"/>
      <c r="H34" s="35"/>
      <c r="I34" s="117">
        <v>0.15</v>
      </c>
      <c r="J34" s="116">
        <f>ROUND(((SUM(BF92:BF524))*I34),  2)</f>
        <v>0</v>
      </c>
      <c r="K34" s="35"/>
      <c r="L34" s="103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2" t="s">
        <v>58</v>
      </c>
      <c r="F35" s="116">
        <f>ROUND((SUM(BG92:BG524)),  2)</f>
        <v>0</v>
      </c>
      <c r="G35" s="35"/>
      <c r="H35" s="35"/>
      <c r="I35" s="117">
        <v>0.21</v>
      </c>
      <c r="J35" s="116">
        <f>0</f>
        <v>0</v>
      </c>
      <c r="K35" s="35"/>
      <c r="L35" s="103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2" t="s">
        <v>59</v>
      </c>
      <c r="F36" s="116">
        <f>ROUND((SUM(BH92:BH524)),  2)</f>
        <v>0</v>
      </c>
      <c r="G36" s="35"/>
      <c r="H36" s="35"/>
      <c r="I36" s="117">
        <v>0.15</v>
      </c>
      <c r="J36" s="116">
        <f>0</f>
        <v>0</v>
      </c>
      <c r="K36" s="35"/>
      <c r="L36" s="103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2" t="s">
        <v>60</v>
      </c>
      <c r="F37" s="116">
        <f>ROUND((SUM(BI92:BI524)),  2)</f>
        <v>0</v>
      </c>
      <c r="G37" s="35"/>
      <c r="H37" s="35"/>
      <c r="I37" s="117">
        <v>0</v>
      </c>
      <c r="J37" s="116">
        <f>0</f>
        <v>0</v>
      </c>
      <c r="K37" s="35"/>
      <c r="L37" s="103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3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18"/>
      <c r="D39" s="119" t="s">
        <v>61</v>
      </c>
      <c r="E39" s="120"/>
      <c r="F39" s="120"/>
      <c r="G39" s="121" t="s">
        <v>62</v>
      </c>
      <c r="H39" s="122" t="s">
        <v>63</v>
      </c>
      <c r="I39" s="120"/>
      <c r="J39" s="123">
        <f>SUM(J30:J37)</f>
        <v>0</v>
      </c>
      <c r="K39" s="124"/>
      <c r="L39" s="103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3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3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3" t="s">
        <v>98</v>
      </c>
      <c r="D45" s="37"/>
      <c r="E45" s="37"/>
      <c r="F45" s="37"/>
      <c r="G45" s="37"/>
      <c r="H45" s="37"/>
      <c r="I45" s="37"/>
      <c r="J45" s="37"/>
      <c r="K45" s="37"/>
      <c r="L45" s="103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3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03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26.25" customHeight="1">
      <c r="A48" s="35"/>
      <c r="B48" s="36"/>
      <c r="C48" s="37"/>
      <c r="D48" s="37"/>
      <c r="E48" s="277" t="str">
        <f>E7</f>
        <v>Propojení optické trasy mezi SSZ 4.18 Gajdošova – Táborská a SSZ 4.19 Jamborova - Táborská</v>
      </c>
      <c r="F48" s="278"/>
      <c r="G48" s="278"/>
      <c r="H48" s="278"/>
      <c r="I48" s="37"/>
      <c r="J48" s="37"/>
      <c r="K48" s="37"/>
      <c r="L48" s="103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29" t="s">
        <v>96</v>
      </c>
      <c r="D49" s="37"/>
      <c r="E49" s="37"/>
      <c r="F49" s="37"/>
      <c r="G49" s="37"/>
      <c r="H49" s="37"/>
      <c r="I49" s="37"/>
      <c r="J49" s="37"/>
      <c r="K49" s="37"/>
      <c r="L49" s="103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246" t="str">
        <f>E9</f>
        <v>PS401 - Trasa pro optickou síť BKOM</v>
      </c>
      <c r="F50" s="276"/>
      <c r="G50" s="276"/>
      <c r="H50" s="276"/>
      <c r="I50" s="37"/>
      <c r="J50" s="37"/>
      <c r="K50" s="37"/>
      <c r="L50" s="103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3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29" t="s">
        <v>24</v>
      </c>
      <c r="D52" s="37"/>
      <c r="E52" s="37"/>
      <c r="F52" s="27" t="str">
        <f>F12</f>
        <v>Brno - Židenice</v>
      </c>
      <c r="G52" s="37"/>
      <c r="H52" s="37"/>
      <c r="I52" s="29" t="s">
        <v>26</v>
      </c>
      <c r="J52" s="60" t="str">
        <f>IF(J12="","",J12)</f>
        <v>3. 9. 2021</v>
      </c>
      <c r="K52" s="37"/>
      <c r="L52" s="103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3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29" t="s">
        <v>34</v>
      </c>
      <c r="D54" s="37"/>
      <c r="E54" s="37"/>
      <c r="F54" s="27" t="str">
        <f>E15</f>
        <v>Brněnské komunikace, a.s.</v>
      </c>
      <c r="G54" s="37"/>
      <c r="H54" s="37"/>
      <c r="I54" s="29" t="s">
        <v>42</v>
      </c>
      <c r="J54" s="33" t="str">
        <f>E21</f>
        <v>Ing. Luděk Obrdlík</v>
      </c>
      <c r="K54" s="37"/>
      <c r="L54" s="103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29" t="s">
        <v>40</v>
      </c>
      <c r="D55" s="37"/>
      <c r="E55" s="37"/>
      <c r="F55" s="27" t="str">
        <f>IF(E18="","",E18)</f>
        <v>Vyplň údaj</v>
      </c>
      <c r="G55" s="37"/>
      <c r="H55" s="37"/>
      <c r="I55" s="29" t="s">
        <v>47</v>
      </c>
      <c r="J55" s="33" t="str">
        <f>E24</f>
        <v>Ing. Luděk Obrdlík</v>
      </c>
      <c r="K55" s="37"/>
      <c r="L55" s="103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3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29" t="s">
        <v>99</v>
      </c>
      <c r="D57" s="130"/>
      <c r="E57" s="130"/>
      <c r="F57" s="130"/>
      <c r="G57" s="130"/>
      <c r="H57" s="130"/>
      <c r="I57" s="130"/>
      <c r="J57" s="131" t="s">
        <v>100</v>
      </c>
      <c r="K57" s="130"/>
      <c r="L57" s="103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3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2" t="s">
        <v>83</v>
      </c>
      <c r="D59" s="37"/>
      <c r="E59" s="37"/>
      <c r="F59" s="37"/>
      <c r="G59" s="37"/>
      <c r="H59" s="37"/>
      <c r="I59" s="37"/>
      <c r="J59" s="78">
        <f>J92</f>
        <v>0</v>
      </c>
      <c r="K59" s="37"/>
      <c r="L59" s="103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7" t="s">
        <v>101</v>
      </c>
    </row>
    <row r="60" spans="1:47" s="9" customFormat="1" ht="24.95" customHeight="1">
      <c r="B60" s="133"/>
      <c r="C60" s="134"/>
      <c r="D60" s="135" t="s">
        <v>102</v>
      </c>
      <c r="E60" s="136"/>
      <c r="F60" s="136"/>
      <c r="G60" s="136"/>
      <c r="H60" s="136"/>
      <c r="I60" s="136"/>
      <c r="J60" s="137">
        <f>J93</f>
        <v>0</v>
      </c>
      <c r="K60" s="134"/>
      <c r="L60" s="138"/>
    </row>
    <row r="61" spans="1:47" s="10" customFormat="1" ht="19.899999999999999" customHeight="1">
      <c r="B61" s="139"/>
      <c r="C61" s="140"/>
      <c r="D61" s="141" t="s">
        <v>103</v>
      </c>
      <c r="E61" s="142"/>
      <c r="F61" s="142"/>
      <c r="G61" s="142"/>
      <c r="H61" s="142"/>
      <c r="I61" s="142"/>
      <c r="J61" s="143">
        <f>J94</f>
        <v>0</v>
      </c>
      <c r="K61" s="140"/>
      <c r="L61" s="144"/>
    </row>
    <row r="62" spans="1:47" s="10" customFormat="1" ht="19.899999999999999" customHeight="1">
      <c r="B62" s="139"/>
      <c r="C62" s="140"/>
      <c r="D62" s="141" t="s">
        <v>104</v>
      </c>
      <c r="E62" s="142"/>
      <c r="F62" s="142"/>
      <c r="G62" s="142"/>
      <c r="H62" s="142"/>
      <c r="I62" s="142"/>
      <c r="J62" s="143">
        <f>J136</f>
        <v>0</v>
      </c>
      <c r="K62" s="140"/>
      <c r="L62" s="144"/>
    </row>
    <row r="63" spans="1:47" s="10" customFormat="1" ht="19.899999999999999" customHeight="1">
      <c r="B63" s="139"/>
      <c r="C63" s="140"/>
      <c r="D63" s="141" t="s">
        <v>105</v>
      </c>
      <c r="E63" s="142"/>
      <c r="F63" s="142"/>
      <c r="G63" s="142"/>
      <c r="H63" s="142"/>
      <c r="I63" s="142"/>
      <c r="J63" s="143">
        <f>J212</f>
        <v>0</v>
      </c>
      <c r="K63" s="140"/>
      <c r="L63" s="144"/>
    </row>
    <row r="64" spans="1:47" s="10" customFormat="1" ht="14.85" customHeight="1">
      <c r="B64" s="139"/>
      <c r="C64" s="140"/>
      <c r="D64" s="141" t="s">
        <v>106</v>
      </c>
      <c r="E64" s="142"/>
      <c r="F64" s="142"/>
      <c r="G64" s="142"/>
      <c r="H64" s="142"/>
      <c r="I64" s="142"/>
      <c r="J64" s="143">
        <f>J243</f>
        <v>0</v>
      </c>
      <c r="K64" s="140"/>
      <c r="L64" s="144"/>
    </row>
    <row r="65" spans="1:31" s="10" customFormat="1" ht="14.85" customHeight="1">
      <c r="B65" s="139"/>
      <c r="C65" s="140"/>
      <c r="D65" s="141" t="s">
        <v>107</v>
      </c>
      <c r="E65" s="142"/>
      <c r="F65" s="142"/>
      <c r="G65" s="142"/>
      <c r="H65" s="142"/>
      <c r="I65" s="142"/>
      <c r="J65" s="143">
        <f>J337</f>
        <v>0</v>
      </c>
      <c r="K65" s="140"/>
      <c r="L65" s="144"/>
    </row>
    <row r="66" spans="1:31" s="9" customFormat="1" ht="24.95" customHeight="1">
      <c r="B66" s="133"/>
      <c r="C66" s="134"/>
      <c r="D66" s="135" t="s">
        <v>108</v>
      </c>
      <c r="E66" s="136"/>
      <c r="F66" s="136"/>
      <c r="G66" s="136"/>
      <c r="H66" s="136"/>
      <c r="I66" s="136"/>
      <c r="J66" s="137">
        <f>J350</f>
        <v>0</v>
      </c>
      <c r="K66" s="134"/>
      <c r="L66" s="138"/>
    </row>
    <row r="67" spans="1:31" s="10" customFormat="1" ht="19.899999999999999" customHeight="1">
      <c r="B67" s="139"/>
      <c r="C67" s="140"/>
      <c r="D67" s="141" t="s">
        <v>109</v>
      </c>
      <c r="E67" s="142"/>
      <c r="F67" s="142"/>
      <c r="G67" s="142"/>
      <c r="H67" s="142"/>
      <c r="I67" s="142"/>
      <c r="J67" s="143">
        <f>J351</f>
        <v>0</v>
      </c>
      <c r="K67" s="140"/>
      <c r="L67" s="144"/>
    </row>
    <row r="68" spans="1:31" s="10" customFormat="1" ht="19.899999999999999" customHeight="1">
      <c r="B68" s="139"/>
      <c r="C68" s="140"/>
      <c r="D68" s="141" t="s">
        <v>110</v>
      </c>
      <c r="E68" s="142"/>
      <c r="F68" s="142"/>
      <c r="G68" s="142"/>
      <c r="H68" s="142"/>
      <c r="I68" s="142"/>
      <c r="J68" s="143">
        <f>J360</f>
        <v>0</v>
      </c>
      <c r="K68" s="140"/>
      <c r="L68" s="144"/>
    </row>
    <row r="69" spans="1:31" s="10" customFormat="1" ht="19.899999999999999" customHeight="1">
      <c r="B69" s="139"/>
      <c r="C69" s="140"/>
      <c r="D69" s="141" t="s">
        <v>111</v>
      </c>
      <c r="E69" s="142"/>
      <c r="F69" s="142"/>
      <c r="G69" s="142"/>
      <c r="H69" s="142"/>
      <c r="I69" s="142"/>
      <c r="J69" s="143">
        <f>J413</f>
        <v>0</v>
      </c>
      <c r="K69" s="140"/>
      <c r="L69" s="144"/>
    </row>
    <row r="70" spans="1:31" s="9" customFormat="1" ht="24.95" customHeight="1">
      <c r="B70" s="133"/>
      <c r="C70" s="134"/>
      <c r="D70" s="135" t="s">
        <v>112</v>
      </c>
      <c r="E70" s="136"/>
      <c r="F70" s="136"/>
      <c r="G70" s="136"/>
      <c r="H70" s="136"/>
      <c r="I70" s="136"/>
      <c r="J70" s="137">
        <f>J502</f>
        <v>0</v>
      </c>
      <c r="K70" s="134"/>
      <c r="L70" s="138"/>
    </row>
    <row r="71" spans="1:31" s="10" customFormat="1" ht="19.899999999999999" customHeight="1">
      <c r="B71" s="139"/>
      <c r="C71" s="140"/>
      <c r="D71" s="141" t="s">
        <v>113</v>
      </c>
      <c r="E71" s="142"/>
      <c r="F71" s="142"/>
      <c r="G71" s="142"/>
      <c r="H71" s="142"/>
      <c r="I71" s="142"/>
      <c r="J71" s="143">
        <f>J503</f>
        <v>0</v>
      </c>
      <c r="K71" s="140"/>
      <c r="L71" s="144"/>
    </row>
    <row r="72" spans="1:31" s="10" customFormat="1" ht="19.899999999999999" customHeight="1">
      <c r="B72" s="139"/>
      <c r="C72" s="140"/>
      <c r="D72" s="141" t="s">
        <v>114</v>
      </c>
      <c r="E72" s="142"/>
      <c r="F72" s="142"/>
      <c r="G72" s="142"/>
      <c r="H72" s="142"/>
      <c r="I72" s="142"/>
      <c r="J72" s="143">
        <f>J514</f>
        <v>0</v>
      </c>
      <c r="K72" s="140"/>
      <c r="L72" s="144"/>
    </row>
    <row r="73" spans="1:31" s="2" customFormat="1" ht="21.75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03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5" customHeight="1">
      <c r="A74" s="35"/>
      <c r="B74" s="48"/>
      <c r="C74" s="49"/>
      <c r="D74" s="49"/>
      <c r="E74" s="49"/>
      <c r="F74" s="49"/>
      <c r="G74" s="49"/>
      <c r="H74" s="49"/>
      <c r="I74" s="49"/>
      <c r="J74" s="49"/>
      <c r="K74" s="49"/>
      <c r="L74" s="103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8" spans="1:31" s="2" customFormat="1" ht="6.95" customHeight="1">
      <c r="A78" s="35"/>
      <c r="B78" s="50"/>
      <c r="C78" s="51"/>
      <c r="D78" s="51"/>
      <c r="E78" s="51"/>
      <c r="F78" s="51"/>
      <c r="G78" s="51"/>
      <c r="H78" s="51"/>
      <c r="I78" s="51"/>
      <c r="J78" s="51"/>
      <c r="K78" s="51"/>
      <c r="L78" s="103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24.95" customHeight="1">
      <c r="A79" s="35"/>
      <c r="B79" s="36"/>
      <c r="C79" s="23" t="s">
        <v>115</v>
      </c>
      <c r="D79" s="37"/>
      <c r="E79" s="37"/>
      <c r="F79" s="37"/>
      <c r="G79" s="37"/>
      <c r="H79" s="37"/>
      <c r="I79" s="37"/>
      <c r="J79" s="37"/>
      <c r="K79" s="37"/>
      <c r="L79" s="103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6.95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03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2" customHeight="1">
      <c r="A81" s="35"/>
      <c r="B81" s="36"/>
      <c r="C81" s="29" t="s">
        <v>16</v>
      </c>
      <c r="D81" s="37"/>
      <c r="E81" s="37"/>
      <c r="F81" s="37"/>
      <c r="G81" s="37"/>
      <c r="H81" s="37"/>
      <c r="I81" s="37"/>
      <c r="J81" s="37"/>
      <c r="K81" s="37"/>
      <c r="L81" s="103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26.25" customHeight="1">
      <c r="A82" s="35"/>
      <c r="B82" s="36"/>
      <c r="C82" s="37"/>
      <c r="D82" s="37"/>
      <c r="E82" s="277" t="str">
        <f>E7</f>
        <v>Propojení optické trasy mezi SSZ 4.18 Gajdošova – Táborská a SSZ 4.19 Jamborova - Táborská</v>
      </c>
      <c r="F82" s="278"/>
      <c r="G82" s="278"/>
      <c r="H82" s="278"/>
      <c r="I82" s="37"/>
      <c r="J82" s="37"/>
      <c r="K82" s="37"/>
      <c r="L82" s="103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2" customHeight="1">
      <c r="A83" s="35"/>
      <c r="B83" s="36"/>
      <c r="C83" s="29" t="s">
        <v>96</v>
      </c>
      <c r="D83" s="37"/>
      <c r="E83" s="37"/>
      <c r="F83" s="37"/>
      <c r="G83" s="37"/>
      <c r="H83" s="37"/>
      <c r="I83" s="37"/>
      <c r="J83" s="37"/>
      <c r="K83" s="37"/>
      <c r="L83" s="103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6.5" customHeight="1">
      <c r="A84" s="35"/>
      <c r="B84" s="36"/>
      <c r="C84" s="37"/>
      <c r="D84" s="37"/>
      <c r="E84" s="246" t="str">
        <f>E9</f>
        <v>PS401 - Trasa pro optickou síť BKOM</v>
      </c>
      <c r="F84" s="276"/>
      <c r="G84" s="276"/>
      <c r="H84" s="276"/>
      <c r="I84" s="37"/>
      <c r="J84" s="37"/>
      <c r="K84" s="37"/>
      <c r="L84" s="103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6.95" customHeight="1">
      <c r="A85" s="35"/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103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12" customHeight="1">
      <c r="A86" s="35"/>
      <c r="B86" s="36"/>
      <c r="C86" s="29" t="s">
        <v>24</v>
      </c>
      <c r="D86" s="37"/>
      <c r="E86" s="37"/>
      <c r="F86" s="27" t="str">
        <f>F12</f>
        <v>Brno - Židenice</v>
      </c>
      <c r="G86" s="37"/>
      <c r="H86" s="37"/>
      <c r="I86" s="29" t="s">
        <v>26</v>
      </c>
      <c r="J86" s="60" t="str">
        <f>IF(J12="","",J12)</f>
        <v>3. 9. 2021</v>
      </c>
      <c r="K86" s="37"/>
      <c r="L86" s="103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2" customFormat="1" ht="6.95" customHeight="1">
      <c r="A87" s="35"/>
      <c r="B87" s="36"/>
      <c r="C87" s="37"/>
      <c r="D87" s="37"/>
      <c r="E87" s="37"/>
      <c r="F87" s="37"/>
      <c r="G87" s="37"/>
      <c r="H87" s="37"/>
      <c r="I87" s="37"/>
      <c r="J87" s="37"/>
      <c r="K87" s="37"/>
      <c r="L87" s="103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5" s="2" customFormat="1" ht="15.2" customHeight="1">
      <c r="A88" s="35"/>
      <c r="B88" s="36"/>
      <c r="C88" s="29" t="s">
        <v>34</v>
      </c>
      <c r="D88" s="37"/>
      <c r="E88" s="37"/>
      <c r="F88" s="27" t="str">
        <f>E15</f>
        <v>Brněnské komunikace, a.s.</v>
      </c>
      <c r="G88" s="37"/>
      <c r="H88" s="37"/>
      <c r="I88" s="29" t="s">
        <v>42</v>
      </c>
      <c r="J88" s="33" t="str">
        <f>E21</f>
        <v>Ing. Luděk Obrdlík</v>
      </c>
      <c r="K88" s="37"/>
      <c r="L88" s="103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5" s="2" customFormat="1" ht="15.2" customHeight="1">
      <c r="A89" s="35"/>
      <c r="B89" s="36"/>
      <c r="C89" s="29" t="s">
        <v>40</v>
      </c>
      <c r="D89" s="37"/>
      <c r="E89" s="37"/>
      <c r="F89" s="27" t="str">
        <f>IF(E18="","",E18)</f>
        <v>Vyplň údaj</v>
      </c>
      <c r="G89" s="37"/>
      <c r="H89" s="37"/>
      <c r="I89" s="29" t="s">
        <v>47</v>
      </c>
      <c r="J89" s="33" t="str">
        <f>E24</f>
        <v>Ing. Luděk Obrdlík</v>
      </c>
      <c r="K89" s="37"/>
      <c r="L89" s="103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65" s="2" customFormat="1" ht="10.3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103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65" s="11" customFormat="1" ht="29.25" customHeight="1">
      <c r="A91" s="145"/>
      <c r="B91" s="146"/>
      <c r="C91" s="147" t="s">
        <v>116</v>
      </c>
      <c r="D91" s="148" t="s">
        <v>70</v>
      </c>
      <c r="E91" s="148" t="s">
        <v>66</v>
      </c>
      <c r="F91" s="148" t="s">
        <v>67</v>
      </c>
      <c r="G91" s="148" t="s">
        <v>117</v>
      </c>
      <c r="H91" s="148" t="s">
        <v>118</v>
      </c>
      <c r="I91" s="148" t="s">
        <v>119</v>
      </c>
      <c r="J91" s="148" t="s">
        <v>100</v>
      </c>
      <c r="K91" s="149" t="s">
        <v>120</v>
      </c>
      <c r="L91" s="150"/>
      <c r="M91" s="69" t="s">
        <v>48</v>
      </c>
      <c r="N91" s="70" t="s">
        <v>55</v>
      </c>
      <c r="O91" s="70" t="s">
        <v>121</v>
      </c>
      <c r="P91" s="70" t="s">
        <v>122</v>
      </c>
      <c r="Q91" s="70" t="s">
        <v>123</v>
      </c>
      <c r="R91" s="70" t="s">
        <v>124</v>
      </c>
      <c r="S91" s="70" t="s">
        <v>125</v>
      </c>
      <c r="T91" s="71" t="s">
        <v>126</v>
      </c>
      <c r="U91" s="145"/>
      <c r="V91" s="145"/>
      <c r="W91" s="145"/>
      <c r="X91" s="145"/>
      <c r="Y91" s="145"/>
      <c r="Z91" s="145"/>
      <c r="AA91" s="145"/>
      <c r="AB91" s="145"/>
      <c r="AC91" s="145"/>
      <c r="AD91" s="145"/>
      <c r="AE91" s="145"/>
    </row>
    <row r="92" spans="1:65" s="2" customFormat="1" ht="22.9" customHeight="1">
      <c r="A92" s="35"/>
      <c r="B92" s="36"/>
      <c r="C92" s="76" t="s">
        <v>127</v>
      </c>
      <c r="D92" s="37"/>
      <c r="E92" s="37"/>
      <c r="F92" s="37"/>
      <c r="G92" s="37"/>
      <c r="H92" s="37"/>
      <c r="I92" s="37"/>
      <c r="J92" s="151">
        <f>BK92</f>
        <v>0</v>
      </c>
      <c r="K92" s="37"/>
      <c r="L92" s="40"/>
      <c r="M92" s="72"/>
      <c r="N92" s="152"/>
      <c r="O92" s="73"/>
      <c r="P92" s="153">
        <f>P93+P350+P502</f>
        <v>0</v>
      </c>
      <c r="Q92" s="73"/>
      <c r="R92" s="153">
        <f>R93+R350+R502</f>
        <v>193.17061211000001</v>
      </c>
      <c r="S92" s="73"/>
      <c r="T92" s="154">
        <f>T93+T350+T502</f>
        <v>299.20294999999999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7" t="s">
        <v>84</v>
      </c>
      <c r="AU92" s="17" t="s">
        <v>101</v>
      </c>
      <c r="BK92" s="155">
        <f>BK93+BK350+BK502</f>
        <v>0</v>
      </c>
    </row>
    <row r="93" spans="1:65" s="12" customFormat="1" ht="25.9" customHeight="1">
      <c r="B93" s="156"/>
      <c r="C93" s="157"/>
      <c r="D93" s="158" t="s">
        <v>84</v>
      </c>
      <c r="E93" s="159" t="s">
        <v>128</v>
      </c>
      <c r="F93" s="159" t="s">
        <v>128</v>
      </c>
      <c r="G93" s="157"/>
      <c r="H93" s="157"/>
      <c r="I93" s="160"/>
      <c r="J93" s="161">
        <f>BK93</f>
        <v>0</v>
      </c>
      <c r="K93" s="157"/>
      <c r="L93" s="162"/>
      <c r="M93" s="163"/>
      <c r="N93" s="164"/>
      <c r="O93" s="164"/>
      <c r="P93" s="165">
        <f>P94+P136+P212</f>
        <v>0</v>
      </c>
      <c r="Q93" s="164"/>
      <c r="R93" s="165">
        <f>R94+R136+R212</f>
        <v>104.93041441000001</v>
      </c>
      <c r="S93" s="164"/>
      <c r="T93" s="166">
        <f>T94+T136+T212</f>
        <v>299.20294999999999</v>
      </c>
      <c r="AR93" s="167" t="s">
        <v>23</v>
      </c>
      <c r="AT93" s="168" t="s">
        <v>84</v>
      </c>
      <c r="AU93" s="168" t="s">
        <v>85</v>
      </c>
      <c r="AY93" s="167" t="s">
        <v>129</v>
      </c>
      <c r="BK93" s="169">
        <f>BK94+BK136+BK212</f>
        <v>0</v>
      </c>
    </row>
    <row r="94" spans="1:65" s="12" customFormat="1" ht="22.9" customHeight="1">
      <c r="B94" s="156"/>
      <c r="C94" s="157"/>
      <c r="D94" s="158" t="s">
        <v>84</v>
      </c>
      <c r="E94" s="170" t="s">
        <v>23</v>
      </c>
      <c r="F94" s="170" t="s">
        <v>130</v>
      </c>
      <c r="G94" s="157"/>
      <c r="H94" s="157"/>
      <c r="I94" s="160"/>
      <c r="J94" s="171">
        <f>BK94</f>
        <v>0</v>
      </c>
      <c r="K94" s="157"/>
      <c r="L94" s="162"/>
      <c r="M94" s="163"/>
      <c r="N94" s="164"/>
      <c r="O94" s="164"/>
      <c r="P94" s="165">
        <f>SUM(P95:P135)</f>
        <v>0</v>
      </c>
      <c r="Q94" s="164"/>
      <c r="R94" s="165">
        <f>SUM(R95:R135)</f>
        <v>1.6219200000000002E-3</v>
      </c>
      <c r="S94" s="164"/>
      <c r="T94" s="166">
        <f>SUM(T95:T135)</f>
        <v>299.20294999999999</v>
      </c>
      <c r="AR94" s="167" t="s">
        <v>23</v>
      </c>
      <c r="AT94" s="168" t="s">
        <v>84</v>
      </c>
      <c r="AU94" s="168" t="s">
        <v>23</v>
      </c>
      <c r="AY94" s="167" t="s">
        <v>129</v>
      </c>
      <c r="BK94" s="169">
        <f>SUM(BK95:BK135)</f>
        <v>0</v>
      </c>
    </row>
    <row r="95" spans="1:65" s="2" customFormat="1" ht="66.75" customHeight="1">
      <c r="A95" s="35"/>
      <c r="B95" s="36"/>
      <c r="C95" s="172" t="s">
        <v>23</v>
      </c>
      <c r="D95" s="172" t="s">
        <v>131</v>
      </c>
      <c r="E95" s="173" t="s">
        <v>132</v>
      </c>
      <c r="F95" s="174" t="s">
        <v>133</v>
      </c>
      <c r="G95" s="175" t="s">
        <v>134</v>
      </c>
      <c r="H95" s="176">
        <v>1119.884</v>
      </c>
      <c r="I95" s="177"/>
      <c r="J95" s="178">
        <f>ROUND(I95*H95,2)</f>
        <v>0</v>
      </c>
      <c r="K95" s="174" t="s">
        <v>135</v>
      </c>
      <c r="L95" s="40"/>
      <c r="M95" s="179" t="s">
        <v>48</v>
      </c>
      <c r="N95" s="180" t="s">
        <v>56</v>
      </c>
      <c r="O95" s="65"/>
      <c r="P95" s="181">
        <f>O95*H95</f>
        <v>0</v>
      </c>
      <c r="Q95" s="181">
        <v>0</v>
      </c>
      <c r="R95" s="181">
        <f>Q95*H95</f>
        <v>0</v>
      </c>
      <c r="S95" s="181">
        <v>0.26</v>
      </c>
      <c r="T95" s="182">
        <f>S95*H95</f>
        <v>291.16984000000002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83" t="s">
        <v>136</v>
      </c>
      <c r="AT95" s="183" t="s">
        <v>131</v>
      </c>
      <c r="AU95" s="183" t="s">
        <v>94</v>
      </c>
      <c r="AY95" s="17" t="s">
        <v>129</v>
      </c>
      <c r="BE95" s="184">
        <f>IF(N95="základní",J95,0)</f>
        <v>0</v>
      </c>
      <c r="BF95" s="184">
        <f>IF(N95="snížená",J95,0)</f>
        <v>0</v>
      </c>
      <c r="BG95" s="184">
        <f>IF(N95="zákl. přenesená",J95,0)</f>
        <v>0</v>
      </c>
      <c r="BH95" s="184">
        <f>IF(N95="sníž. přenesená",J95,0)</f>
        <v>0</v>
      </c>
      <c r="BI95" s="184">
        <f>IF(N95="nulová",J95,0)</f>
        <v>0</v>
      </c>
      <c r="BJ95" s="17" t="s">
        <v>23</v>
      </c>
      <c r="BK95" s="184">
        <f>ROUND(I95*H95,2)</f>
        <v>0</v>
      </c>
      <c r="BL95" s="17" t="s">
        <v>136</v>
      </c>
      <c r="BM95" s="183" t="s">
        <v>137</v>
      </c>
    </row>
    <row r="96" spans="1:65" s="2" customFormat="1">
      <c r="A96" s="35"/>
      <c r="B96" s="36"/>
      <c r="C96" s="37"/>
      <c r="D96" s="185" t="s">
        <v>138</v>
      </c>
      <c r="E96" s="37"/>
      <c r="F96" s="186" t="s">
        <v>139</v>
      </c>
      <c r="G96" s="37"/>
      <c r="H96" s="37"/>
      <c r="I96" s="187"/>
      <c r="J96" s="37"/>
      <c r="K96" s="37"/>
      <c r="L96" s="40"/>
      <c r="M96" s="188"/>
      <c r="N96" s="189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7" t="s">
        <v>138</v>
      </c>
      <c r="AU96" s="17" t="s">
        <v>94</v>
      </c>
    </row>
    <row r="97" spans="1:65" s="13" customFormat="1">
      <c r="B97" s="190"/>
      <c r="C97" s="191"/>
      <c r="D97" s="192" t="s">
        <v>140</v>
      </c>
      <c r="E97" s="193" t="s">
        <v>48</v>
      </c>
      <c r="F97" s="194" t="s">
        <v>141</v>
      </c>
      <c r="G97" s="191"/>
      <c r="H97" s="193" t="s">
        <v>48</v>
      </c>
      <c r="I97" s="195"/>
      <c r="J97" s="191"/>
      <c r="K97" s="191"/>
      <c r="L97" s="196"/>
      <c r="M97" s="197"/>
      <c r="N97" s="198"/>
      <c r="O97" s="198"/>
      <c r="P97" s="198"/>
      <c r="Q97" s="198"/>
      <c r="R97" s="198"/>
      <c r="S97" s="198"/>
      <c r="T97" s="199"/>
      <c r="AT97" s="200" t="s">
        <v>140</v>
      </c>
      <c r="AU97" s="200" t="s">
        <v>94</v>
      </c>
      <c r="AV97" s="13" t="s">
        <v>23</v>
      </c>
      <c r="AW97" s="13" t="s">
        <v>46</v>
      </c>
      <c r="AX97" s="13" t="s">
        <v>85</v>
      </c>
      <c r="AY97" s="200" t="s">
        <v>129</v>
      </c>
    </row>
    <row r="98" spans="1:65" s="13" customFormat="1" ht="22.5">
      <c r="B98" s="190"/>
      <c r="C98" s="191"/>
      <c r="D98" s="192" t="s">
        <v>140</v>
      </c>
      <c r="E98" s="193" t="s">
        <v>48</v>
      </c>
      <c r="F98" s="194" t="s">
        <v>142</v>
      </c>
      <c r="G98" s="191"/>
      <c r="H98" s="193" t="s">
        <v>48</v>
      </c>
      <c r="I98" s="195"/>
      <c r="J98" s="191"/>
      <c r="K98" s="191"/>
      <c r="L98" s="196"/>
      <c r="M98" s="197"/>
      <c r="N98" s="198"/>
      <c r="O98" s="198"/>
      <c r="P98" s="198"/>
      <c r="Q98" s="198"/>
      <c r="R98" s="198"/>
      <c r="S98" s="198"/>
      <c r="T98" s="199"/>
      <c r="AT98" s="200" t="s">
        <v>140</v>
      </c>
      <c r="AU98" s="200" t="s">
        <v>94</v>
      </c>
      <c r="AV98" s="13" t="s">
        <v>23</v>
      </c>
      <c r="AW98" s="13" t="s">
        <v>46</v>
      </c>
      <c r="AX98" s="13" t="s">
        <v>85</v>
      </c>
      <c r="AY98" s="200" t="s">
        <v>129</v>
      </c>
    </row>
    <row r="99" spans="1:65" s="14" customFormat="1">
      <c r="B99" s="201"/>
      <c r="C99" s="202"/>
      <c r="D99" s="192" t="s">
        <v>140</v>
      </c>
      <c r="E99" s="203" t="s">
        <v>48</v>
      </c>
      <c r="F99" s="204" t="s">
        <v>143</v>
      </c>
      <c r="G99" s="202"/>
      <c r="H99" s="205">
        <v>34.161000000000001</v>
      </c>
      <c r="I99" s="206"/>
      <c r="J99" s="202"/>
      <c r="K99" s="202"/>
      <c r="L99" s="207"/>
      <c r="M99" s="208"/>
      <c r="N99" s="209"/>
      <c r="O99" s="209"/>
      <c r="P99" s="209"/>
      <c r="Q99" s="209"/>
      <c r="R99" s="209"/>
      <c r="S99" s="209"/>
      <c r="T99" s="210"/>
      <c r="AT99" s="211" t="s">
        <v>140</v>
      </c>
      <c r="AU99" s="211" t="s">
        <v>94</v>
      </c>
      <c r="AV99" s="14" t="s">
        <v>94</v>
      </c>
      <c r="AW99" s="14" t="s">
        <v>46</v>
      </c>
      <c r="AX99" s="14" t="s">
        <v>85</v>
      </c>
      <c r="AY99" s="211" t="s">
        <v>129</v>
      </c>
    </row>
    <row r="100" spans="1:65" s="13" customFormat="1" ht="22.5">
      <c r="B100" s="190"/>
      <c r="C100" s="191"/>
      <c r="D100" s="192" t="s">
        <v>140</v>
      </c>
      <c r="E100" s="193" t="s">
        <v>48</v>
      </c>
      <c r="F100" s="194" t="s">
        <v>144</v>
      </c>
      <c r="G100" s="191"/>
      <c r="H100" s="193" t="s">
        <v>48</v>
      </c>
      <c r="I100" s="195"/>
      <c r="J100" s="191"/>
      <c r="K100" s="191"/>
      <c r="L100" s="196"/>
      <c r="M100" s="197"/>
      <c r="N100" s="198"/>
      <c r="O100" s="198"/>
      <c r="P100" s="198"/>
      <c r="Q100" s="198"/>
      <c r="R100" s="198"/>
      <c r="S100" s="198"/>
      <c r="T100" s="199"/>
      <c r="AT100" s="200" t="s">
        <v>140</v>
      </c>
      <c r="AU100" s="200" t="s">
        <v>94</v>
      </c>
      <c r="AV100" s="13" t="s">
        <v>23</v>
      </c>
      <c r="AW100" s="13" t="s">
        <v>46</v>
      </c>
      <c r="AX100" s="13" t="s">
        <v>85</v>
      </c>
      <c r="AY100" s="200" t="s">
        <v>129</v>
      </c>
    </row>
    <row r="101" spans="1:65" s="14" customFormat="1">
      <c r="B101" s="201"/>
      <c r="C101" s="202"/>
      <c r="D101" s="192" t="s">
        <v>140</v>
      </c>
      <c r="E101" s="203" t="s">
        <v>48</v>
      </c>
      <c r="F101" s="204">
        <v>1119.884</v>
      </c>
      <c r="G101" s="202"/>
      <c r="H101" s="205">
        <v>1119.884</v>
      </c>
      <c r="I101" s="206"/>
      <c r="J101" s="202"/>
      <c r="K101" s="202"/>
      <c r="L101" s="207"/>
      <c r="M101" s="208"/>
      <c r="N101" s="209"/>
      <c r="O101" s="209"/>
      <c r="P101" s="209"/>
      <c r="Q101" s="209"/>
      <c r="R101" s="209"/>
      <c r="S101" s="209"/>
      <c r="T101" s="210"/>
      <c r="AT101" s="211" t="s">
        <v>140</v>
      </c>
      <c r="AU101" s="211" t="s">
        <v>94</v>
      </c>
      <c r="AV101" s="14" t="s">
        <v>94</v>
      </c>
      <c r="AW101" s="14" t="s">
        <v>46</v>
      </c>
      <c r="AX101" s="14" t="s">
        <v>85</v>
      </c>
      <c r="AY101" s="211" t="s">
        <v>129</v>
      </c>
    </row>
    <row r="102" spans="1:65" s="13" customFormat="1" ht="22.5">
      <c r="B102" s="190"/>
      <c r="C102" s="191"/>
      <c r="D102" s="192" t="s">
        <v>140</v>
      </c>
      <c r="E102" s="193" t="s">
        <v>48</v>
      </c>
      <c r="F102" s="194" t="s">
        <v>145</v>
      </c>
      <c r="G102" s="191"/>
      <c r="H102" s="193" t="s">
        <v>48</v>
      </c>
      <c r="I102" s="195"/>
      <c r="J102" s="191"/>
      <c r="K102" s="191"/>
      <c r="L102" s="196"/>
      <c r="M102" s="197"/>
      <c r="N102" s="198"/>
      <c r="O102" s="198"/>
      <c r="P102" s="198"/>
      <c r="Q102" s="198"/>
      <c r="R102" s="198"/>
      <c r="S102" s="198"/>
      <c r="T102" s="199"/>
      <c r="AT102" s="200" t="s">
        <v>140</v>
      </c>
      <c r="AU102" s="200" t="s">
        <v>94</v>
      </c>
      <c r="AV102" s="13" t="s">
        <v>23</v>
      </c>
      <c r="AW102" s="13" t="s">
        <v>46</v>
      </c>
      <c r="AX102" s="13" t="s">
        <v>85</v>
      </c>
      <c r="AY102" s="200" t="s">
        <v>129</v>
      </c>
    </row>
    <row r="103" spans="1:65" s="14" customFormat="1">
      <c r="B103" s="201"/>
      <c r="C103" s="202"/>
      <c r="D103" s="192" t="s">
        <v>140</v>
      </c>
      <c r="E103" s="203" t="s">
        <v>48</v>
      </c>
      <c r="F103" s="204" t="s">
        <v>146</v>
      </c>
      <c r="G103" s="202"/>
      <c r="H103" s="205">
        <v>69.75</v>
      </c>
      <c r="I103" s="206"/>
      <c r="J103" s="202"/>
      <c r="K103" s="202"/>
      <c r="L103" s="207"/>
      <c r="M103" s="208"/>
      <c r="N103" s="209"/>
      <c r="O103" s="209"/>
      <c r="P103" s="209"/>
      <c r="Q103" s="209"/>
      <c r="R103" s="209"/>
      <c r="S103" s="209"/>
      <c r="T103" s="210"/>
      <c r="AT103" s="211" t="s">
        <v>140</v>
      </c>
      <c r="AU103" s="211" t="s">
        <v>94</v>
      </c>
      <c r="AV103" s="14" t="s">
        <v>94</v>
      </c>
      <c r="AW103" s="14" t="s">
        <v>46</v>
      </c>
      <c r="AX103" s="14" t="s">
        <v>85</v>
      </c>
      <c r="AY103" s="211" t="s">
        <v>129</v>
      </c>
    </row>
    <row r="104" spans="1:65" s="15" customFormat="1">
      <c r="B104" s="212"/>
      <c r="C104" s="213"/>
      <c r="D104" s="192" t="s">
        <v>140</v>
      </c>
      <c r="E104" s="214" t="s">
        <v>48</v>
      </c>
      <c r="F104" s="215" t="s">
        <v>147</v>
      </c>
      <c r="G104" s="213"/>
      <c r="H104" s="216">
        <v>819.88400000000001</v>
      </c>
      <c r="I104" s="217"/>
      <c r="J104" s="213"/>
      <c r="K104" s="213"/>
      <c r="L104" s="218"/>
      <c r="M104" s="219"/>
      <c r="N104" s="220"/>
      <c r="O104" s="220"/>
      <c r="P104" s="220"/>
      <c r="Q104" s="220"/>
      <c r="R104" s="220"/>
      <c r="S104" s="220"/>
      <c r="T104" s="221"/>
      <c r="AT104" s="222" t="s">
        <v>140</v>
      </c>
      <c r="AU104" s="222" t="s">
        <v>94</v>
      </c>
      <c r="AV104" s="15" t="s">
        <v>136</v>
      </c>
      <c r="AW104" s="15" t="s">
        <v>46</v>
      </c>
      <c r="AX104" s="15" t="s">
        <v>23</v>
      </c>
      <c r="AY104" s="222" t="s">
        <v>129</v>
      </c>
    </row>
    <row r="105" spans="1:65" s="2" customFormat="1" ht="62.65" customHeight="1">
      <c r="A105" s="35"/>
      <c r="B105" s="36"/>
      <c r="C105" s="172" t="s">
        <v>94</v>
      </c>
      <c r="D105" s="172" t="s">
        <v>131</v>
      </c>
      <c r="E105" s="173" t="s">
        <v>148</v>
      </c>
      <c r="F105" s="174" t="s">
        <v>149</v>
      </c>
      <c r="G105" s="175" t="s">
        <v>134</v>
      </c>
      <c r="H105" s="176">
        <v>11.621</v>
      </c>
      <c r="I105" s="177"/>
      <c r="J105" s="178">
        <f>ROUND(I105*H105,2)</f>
        <v>0</v>
      </c>
      <c r="K105" s="174" t="s">
        <v>135</v>
      </c>
      <c r="L105" s="40"/>
      <c r="M105" s="179" t="s">
        <v>48</v>
      </c>
      <c r="N105" s="180" t="s">
        <v>56</v>
      </c>
      <c r="O105" s="65"/>
      <c r="P105" s="181">
        <f>O105*H105</f>
        <v>0</v>
      </c>
      <c r="Q105" s="181">
        <v>0</v>
      </c>
      <c r="R105" s="181">
        <f>Q105*H105</f>
        <v>0</v>
      </c>
      <c r="S105" s="181">
        <v>0.28999999999999998</v>
      </c>
      <c r="T105" s="182">
        <f>S105*H105</f>
        <v>3.3700899999999998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83" t="s">
        <v>136</v>
      </c>
      <c r="AT105" s="183" t="s">
        <v>131</v>
      </c>
      <c r="AU105" s="183" t="s">
        <v>94</v>
      </c>
      <c r="AY105" s="17" t="s">
        <v>129</v>
      </c>
      <c r="BE105" s="184">
        <f>IF(N105="základní",J105,0)</f>
        <v>0</v>
      </c>
      <c r="BF105" s="184">
        <f>IF(N105="snížená",J105,0)</f>
        <v>0</v>
      </c>
      <c r="BG105" s="184">
        <f>IF(N105="zákl. přenesená",J105,0)</f>
        <v>0</v>
      </c>
      <c r="BH105" s="184">
        <f>IF(N105="sníž. přenesená",J105,0)</f>
        <v>0</v>
      </c>
      <c r="BI105" s="184">
        <f>IF(N105="nulová",J105,0)</f>
        <v>0</v>
      </c>
      <c r="BJ105" s="17" t="s">
        <v>23</v>
      </c>
      <c r="BK105" s="184">
        <f>ROUND(I105*H105,2)</f>
        <v>0</v>
      </c>
      <c r="BL105" s="17" t="s">
        <v>136</v>
      </c>
      <c r="BM105" s="183" t="s">
        <v>150</v>
      </c>
    </row>
    <row r="106" spans="1:65" s="2" customFormat="1">
      <c r="A106" s="35"/>
      <c r="B106" s="36"/>
      <c r="C106" s="37"/>
      <c r="D106" s="185" t="s">
        <v>138</v>
      </c>
      <c r="E106" s="37"/>
      <c r="F106" s="186" t="s">
        <v>151</v>
      </c>
      <c r="G106" s="37"/>
      <c r="H106" s="37"/>
      <c r="I106" s="187"/>
      <c r="J106" s="37"/>
      <c r="K106" s="37"/>
      <c r="L106" s="40"/>
      <c r="M106" s="188"/>
      <c r="N106" s="189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7" t="s">
        <v>138</v>
      </c>
      <c r="AU106" s="17" t="s">
        <v>94</v>
      </c>
    </row>
    <row r="107" spans="1:65" s="13" customFormat="1">
      <c r="B107" s="190"/>
      <c r="C107" s="191"/>
      <c r="D107" s="192" t="s">
        <v>140</v>
      </c>
      <c r="E107" s="193" t="s">
        <v>48</v>
      </c>
      <c r="F107" s="194" t="s">
        <v>141</v>
      </c>
      <c r="G107" s="191"/>
      <c r="H107" s="193" t="s">
        <v>48</v>
      </c>
      <c r="I107" s="195"/>
      <c r="J107" s="191"/>
      <c r="K107" s="191"/>
      <c r="L107" s="196"/>
      <c r="M107" s="197"/>
      <c r="N107" s="198"/>
      <c r="O107" s="198"/>
      <c r="P107" s="198"/>
      <c r="Q107" s="198"/>
      <c r="R107" s="198"/>
      <c r="S107" s="198"/>
      <c r="T107" s="199"/>
      <c r="AT107" s="200" t="s">
        <v>140</v>
      </c>
      <c r="AU107" s="200" t="s">
        <v>94</v>
      </c>
      <c r="AV107" s="13" t="s">
        <v>23</v>
      </c>
      <c r="AW107" s="13" t="s">
        <v>46</v>
      </c>
      <c r="AX107" s="13" t="s">
        <v>85</v>
      </c>
      <c r="AY107" s="200" t="s">
        <v>129</v>
      </c>
    </row>
    <row r="108" spans="1:65" s="13" customFormat="1" ht="22.5">
      <c r="B108" s="190"/>
      <c r="C108" s="191"/>
      <c r="D108" s="192" t="s">
        <v>140</v>
      </c>
      <c r="E108" s="193" t="s">
        <v>48</v>
      </c>
      <c r="F108" s="194" t="s">
        <v>152</v>
      </c>
      <c r="G108" s="191"/>
      <c r="H108" s="193" t="s">
        <v>48</v>
      </c>
      <c r="I108" s="195"/>
      <c r="J108" s="191"/>
      <c r="K108" s="191"/>
      <c r="L108" s="196"/>
      <c r="M108" s="197"/>
      <c r="N108" s="198"/>
      <c r="O108" s="198"/>
      <c r="P108" s="198"/>
      <c r="Q108" s="198"/>
      <c r="R108" s="198"/>
      <c r="S108" s="198"/>
      <c r="T108" s="199"/>
      <c r="AT108" s="200" t="s">
        <v>140</v>
      </c>
      <c r="AU108" s="200" t="s">
        <v>94</v>
      </c>
      <c r="AV108" s="13" t="s">
        <v>23</v>
      </c>
      <c r="AW108" s="13" t="s">
        <v>46</v>
      </c>
      <c r="AX108" s="13" t="s">
        <v>85</v>
      </c>
      <c r="AY108" s="200" t="s">
        <v>129</v>
      </c>
    </row>
    <row r="109" spans="1:65" s="13" customFormat="1">
      <c r="B109" s="190"/>
      <c r="C109" s="191"/>
      <c r="D109" s="192" t="s">
        <v>140</v>
      </c>
      <c r="E109" s="193" t="s">
        <v>48</v>
      </c>
      <c r="F109" s="194" t="s">
        <v>153</v>
      </c>
      <c r="G109" s="191"/>
      <c r="H109" s="193" t="s">
        <v>48</v>
      </c>
      <c r="I109" s="195"/>
      <c r="J109" s="191"/>
      <c r="K109" s="191"/>
      <c r="L109" s="196"/>
      <c r="M109" s="197"/>
      <c r="N109" s="198"/>
      <c r="O109" s="198"/>
      <c r="P109" s="198"/>
      <c r="Q109" s="198"/>
      <c r="R109" s="198"/>
      <c r="S109" s="198"/>
      <c r="T109" s="199"/>
      <c r="AT109" s="200" t="s">
        <v>140</v>
      </c>
      <c r="AU109" s="200" t="s">
        <v>94</v>
      </c>
      <c r="AV109" s="13" t="s">
        <v>23</v>
      </c>
      <c r="AW109" s="13" t="s">
        <v>46</v>
      </c>
      <c r="AX109" s="13" t="s">
        <v>85</v>
      </c>
      <c r="AY109" s="200" t="s">
        <v>129</v>
      </c>
    </row>
    <row r="110" spans="1:65" s="14" customFormat="1">
      <c r="B110" s="201"/>
      <c r="C110" s="202"/>
      <c r="D110" s="192" t="s">
        <v>140</v>
      </c>
      <c r="E110" s="203" t="s">
        <v>48</v>
      </c>
      <c r="F110" s="204" t="s">
        <v>154</v>
      </c>
      <c r="G110" s="202"/>
      <c r="H110" s="205">
        <v>7.6529999999999996</v>
      </c>
      <c r="I110" s="206"/>
      <c r="J110" s="202"/>
      <c r="K110" s="202"/>
      <c r="L110" s="207"/>
      <c r="M110" s="208"/>
      <c r="N110" s="209"/>
      <c r="O110" s="209"/>
      <c r="P110" s="209"/>
      <c r="Q110" s="209"/>
      <c r="R110" s="209"/>
      <c r="S110" s="209"/>
      <c r="T110" s="210"/>
      <c r="AT110" s="211" t="s">
        <v>140</v>
      </c>
      <c r="AU110" s="211" t="s">
        <v>94</v>
      </c>
      <c r="AV110" s="14" t="s">
        <v>94</v>
      </c>
      <c r="AW110" s="14" t="s">
        <v>46</v>
      </c>
      <c r="AX110" s="14" t="s">
        <v>85</v>
      </c>
      <c r="AY110" s="211" t="s">
        <v>129</v>
      </c>
    </row>
    <row r="111" spans="1:65" s="13" customFormat="1">
      <c r="B111" s="190"/>
      <c r="C111" s="191"/>
      <c r="D111" s="192" t="s">
        <v>140</v>
      </c>
      <c r="E111" s="193" t="s">
        <v>48</v>
      </c>
      <c r="F111" s="194" t="s">
        <v>155</v>
      </c>
      <c r="G111" s="191"/>
      <c r="H111" s="193" t="s">
        <v>48</v>
      </c>
      <c r="I111" s="195"/>
      <c r="J111" s="191"/>
      <c r="K111" s="191"/>
      <c r="L111" s="196"/>
      <c r="M111" s="197"/>
      <c r="N111" s="198"/>
      <c r="O111" s="198"/>
      <c r="P111" s="198"/>
      <c r="Q111" s="198"/>
      <c r="R111" s="198"/>
      <c r="S111" s="198"/>
      <c r="T111" s="199"/>
      <c r="AT111" s="200" t="s">
        <v>140</v>
      </c>
      <c r="AU111" s="200" t="s">
        <v>94</v>
      </c>
      <c r="AV111" s="13" t="s">
        <v>23</v>
      </c>
      <c r="AW111" s="13" t="s">
        <v>46</v>
      </c>
      <c r="AX111" s="13" t="s">
        <v>85</v>
      </c>
      <c r="AY111" s="200" t="s">
        <v>129</v>
      </c>
    </row>
    <row r="112" spans="1:65" s="14" customFormat="1">
      <c r="B112" s="201"/>
      <c r="C112" s="202"/>
      <c r="D112" s="192" t="s">
        <v>140</v>
      </c>
      <c r="E112" s="203" t="s">
        <v>48</v>
      </c>
      <c r="F112" s="204" t="s">
        <v>156</v>
      </c>
      <c r="G112" s="202"/>
      <c r="H112" s="205">
        <v>3.968</v>
      </c>
      <c r="I112" s="206"/>
      <c r="J112" s="202"/>
      <c r="K112" s="202"/>
      <c r="L112" s="207"/>
      <c r="M112" s="208"/>
      <c r="N112" s="209"/>
      <c r="O112" s="209"/>
      <c r="P112" s="209"/>
      <c r="Q112" s="209"/>
      <c r="R112" s="209"/>
      <c r="S112" s="209"/>
      <c r="T112" s="210"/>
      <c r="AT112" s="211" t="s">
        <v>140</v>
      </c>
      <c r="AU112" s="211" t="s">
        <v>94</v>
      </c>
      <c r="AV112" s="14" t="s">
        <v>94</v>
      </c>
      <c r="AW112" s="14" t="s">
        <v>46</v>
      </c>
      <c r="AX112" s="14" t="s">
        <v>85</v>
      </c>
      <c r="AY112" s="211" t="s">
        <v>129</v>
      </c>
    </row>
    <row r="113" spans="1:65" s="15" customFormat="1">
      <c r="B113" s="212"/>
      <c r="C113" s="213"/>
      <c r="D113" s="192" t="s">
        <v>140</v>
      </c>
      <c r="E113" s="214" t="s">
        <v>48</v>
      </c>
      <c r="F113" s="215" t="s">
        <v>147</v>
      </c>
      <c r="G113" s="213"/>
      <c r="H113" s="216">
        <v>11.620999999999999</v>
      </c>
      <c r="I113" s="217"/>
      <c r="J113" s="213"/>
      <c r="K113" s="213"/>
      <c r="L113" s="218"/>
      <c r="M113" s="219"/>
      <c r="N113" s="220"/>
      <c r="O113" s="220"/>
      <c r="P113" s="220"/>
      <c r="Q113" s="220"/>
      <c r="R113" s="220"/>
      <c r="S113" s="220"/>
      <c r="T113" s="221"/>
      <c r="AT113" s="222" t="s">
        <v>140</v>
      </c>
      <c r="AU113" s="222" t="s">
        <v>94</v>
      </c>
      <c r="AV113" s="15" t="s">
        <v>136</v>
      </c>
      <c r="AW113" s="15" t="s">
        <v>46</v>
      </c>
      <c r="AX113" s="15" t="s">
        <v>23</v>
      </c>
      <c r="AY113" s="222" t="s">
        <v>129</v>
      </c>
    </row>
    <row r="114" spans="1:65" s="2" customFormat="1" ht="44.25" customHeight="1">
      <c r="A114" s="35"/>
      <c r="B114" s="36"/>
      <c r="C114" s="172" t="s">
        <v>157</v>
      </c>
      <c r="D114" s="172" t="s">
        <v>131</v>
      </c>
      <c r="E114" s="173" t="s">
        <v>158</v>
      </c>
      <c r="F114" s="174" t="s">
        <v>159</v>
      </c>
      <c r="G114" s="175" t="s">
        <v>134</v>
      </c>
      <c r="H114" s="176">
        <v>17.492000000000001</v>
      </c>
      <c r="I114" s="177"/>
      <c r="J114" s="178">
        <f>ROUND(I114*H114,2)</f>
        <v>0</v>
      </c>
      <c r="K114" s="174" t="s">
        <v>135</v>
      </c>
      <c r="L114" s="40"/>
      <c r="M114" s="179" t="s">
        <v>48</v>
      </c>
      <c r="N114" s="180" t="s">
        <v>56</v>
      </c>
      <c r="O114" s="65"/>
      <c r="P114" s="181">
        <f>O114*H114</f>
        <v>0</v>
      </c>
      <c r="Q114" s="181">
        <v>4.0000000000000003E-5</v>
      </c>
      <c r="R114" s="181">
        <f>Q114*H114</f>
        <v>6.9968000000000005E-4</v>
      </c>
      <c r="S114" s="181">
        <v>0.115</v>
      </c>
      <c r="T114" s="182">
        <f>S114*H114</f>
        <v>2.0115800000000004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83" t="s">
        <v>136</v>
      </c>
      <c r="AT114" s="183" t="s">
        <v>131</v>
      </c>
      <c r="AU114" s="183" t="s">
        <v>94</v>
      </c>
      <c r="AY114" s="17" t="s">
        <v>129</v>
      </c>
      <c r="BE114" s="184">
        <f>IF(N114="základní",J114,0)</f>
        <v>0</v>
      </c>
      <c r="BF114" s="184">
        <f>IF(N114="snížená",J114,0)</f>
        <v>0</v>
      </c>
      <c r="BG114" s="184">
        <f>IF(N114="zákl. přenesená",J114,0)</f>
        <v>0</v>
      </c>
      <c r="BH114" s="184">
        <f>IF(N114="sníž. přenesená",J114,0)</f>
        <v>0</v>
      </c>
      <c r="BI114" s="184">
        <f>IF(N114="nulová",J114,0)</f>
        <v>0</v>
      </c>
      <c r="BJ114" s="17" t="s">
        <v>23</v>
      </c>
      <c r="BK114" s="184">
        <f>ROUND(I114*H114,2)</f>
        <v>0</v>
      </c>
      <c r="BL114" s="17" t="s">
        <v>136</v>
      </c>
      <c r="BM114" s="183" t="s">
        <v>160</v>
      </c>
    </row>
    <row r="115" spans="1:65" s="2" customFormat="1">
      <c r="A115" s="35"/>
      <c r="B115" s="36"/>
      <c r="C115" s="37"/>
      <c r="D115" s="185" t="s">
        <v>138</v>
      </c>
      <c r="E115" s="37"/>
      <c r="F115" s="186" t="s">
        <v>161</v>
      </c>
      <c r="G115" s="37"/>
      <c r="H115" s="37"/>
      <c r="I115" s="187"/>
      <c r="J115" s="37"/>
      <c r="K115" s="37"/>
      <c r="L115" s="40"/>
      <c r="M115" s="188"/>
      <c r="N115" s="189"/>
      <c r="O115" s="65"/>
      <c r="P115" s="65"/>
      <c r="Q115" s="65"/>
      <c r="R115" s="65"/>
      <c r="S115" s="65"/>
      <c r="T115" s="66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7" t="s">
        <v>138</v>
      </c>
      <c r="AU115" s="17" t="s">
        <v>94</v>
      </c>
    </row>
    <row r="116" spans="1:65" s="13" customFormat="1">
      <c r="B116" s="190"/>
      <c r="C116" s="191"/>
      <c r="D116" s="192" t="s">
        <v>140</v>
      </c>
      <c r="E116" s="193" t="s">
        <v>48</v>
      </c>
      <c r="F116" s="194" t="s">
        <v>141</v>
      </c>
      <c r="G116" s="191"/>
      <c r="H116" s="193" t="s">
        <v>48</v>
      </c>
      <c r="I116" s="195"/>
      <c r="J116" s="191"/>
      <c r="K116" s="191"/>
      <c r="L116" s="196"/>
      <c r="M116" s="197"/>
      <c r="N116" s="198"/>
      <c r="O116" s="198"/>
      <c r="P116" s="198"/>
      <c r="Q116" s="198"/>
      <c r="R116" s="198"/>
      <c r="S116" s="198"/>
      <c r="T116" s="199"/>
      <c r="AT116" s="200" t="s">
        <v>140</v>
      </c>
      <c r="AU116" s="200" t="s">
        <v>94</v>
      </c>
      <c r="AV116" s="13" t="s">
        <v>23</v>
      </c>
      <c r="AW116" s="13" t="s">
        <v>46</v>
      </c>
      <c r="AX116" s="13" t="s">
        <v>85</v>
      </c>
      <c r="AY116" s="200" t="s">
        <v>129</v>
      </c>
    </row>
    <row r="117" spans="1:65" s="13" customFormat="1" ht="22.5">
      <c r="B117" s="190"/>
      <c r="C117" s="191"/>
      <c r="D117" s="192" t="s">
        <v>140</v>
      </c>
      <c r="E117" s="193" t="s">
        <v>48</v>
      </c>
      <c r="F117" s="194" t="s">
        <v>162</v>
      </c>
      <c r="G117" s="191"/>
      <c r="H117" s="193" t="s">
        <v>48</v>
      </c>
      <c r="I117" s="195"/>
      <c r="J117" s="191"/>
      <c r="K117" s="191"/>
      <c r="L117" s="196"/>
      <c r="M117" s="197"/>
      <c r="N117" s="198"/>
      <c r="O117" s="198"/>
      <c r="P117" s="198"/>
      <c r="Q117" s="198"/>
      <c r="R117" s="198"/>
      <c r="S117" s="198"/>
      <c r="T117" s="199"/>
      <c r="AT117" s="200" t="s">
        <v>140</v>
      </c>
      <c r="AU117" s="200" t="s">
        <v>94</v>
      </c>
      <c r="AV117" s="13" t="s">
        <v>23</v>
      </c>
      <c r="AW117" s="13" t="s">
        <v>46</v>
      </c>
      <c r="AX117" s="13" t="s">
        <v>85</v>
      </c>
      <c r="AY117" s="200" t="s">
        <v>129</v>
      </c>
    </row>
    <row r="118" spans="1:65" s="14" customFormat="1">
      <c r="B118" s="201"/>
      <c r="C118" s="202"/>
      <c r="D118" s="192" t="s">
        <v>140</v>
      </c>
      <c r="E118" s="203" t="s">
        <v>48</v>
      </c>
      <c r="F118" s="204" t="s">
        <v>163</v>
      </c>
      <c r="G118" s="202"/>
      <c r="H118" s="205">
        <v>17.492000000000001</v>
      </c>
      <c r="I118" s="206"/>
      <c r="J118" s="202"/>
      <c r="K118" s="202"/>
      <c r="L118" s="207"/>
      <c r="M118" s="208"/>
      <c r="N118" s="209"/>
      <c r="O118" s="209"/>
      <c r="P118" s="209"/>
      <c r="Q118" s="209"/>
      <c r="R118" s="209"/>
      <c r="S118" s="209"/>
      <c r="T118" s="210"/>
      <c r="AT118" s="211" t="s">
        <v>140</v>
      </c>
      <c r="AU118" s="211" t="s">
        <v>94</v>
      </c>
      <c r="AV118" s="14" t="s">
        <v>94</v>
      </c>
      <c r="AW118" s="14" t="s">
        <v>46</v>
      </c>
      <c r="AX118" s="14" t="s">
        <v>23</v>
      </c>
      <c r="AY118" s="211" t="s">
        <v>129</v>
      </c>
    </row>
    <row r="119" spans="1:65" s="2" customFormat="1" ht="44.25" customHeight="1">
      <c r="A119" s="35"/>
      <c r="B119" s="36"/>
      <c r="C119" s="172" t="s">
        <v>136</v>
      </c>
      <c r="D119" s="172" t="s">
        <v>131</v>
      </c>
      <c r="E119" s="173" t="s">
        <v>164</v>
      </c>
      <c r="F119" s="174" t="s">
        <v>165</v>
      </c>
      <c r="G119" s="175" t="s">
        <v>134</v>
      </c>
      <c r="H119" s="176">
        <v>11.528</v>
      </c>
      <c r="I119" s="177"/>
      <c r="J119" s="178">
        <f>ROUND(I119*H119,2)</f>
        <v>0</v>
      </c>
      <c r="K119" s="174" t="s">
        <v>135</v>
      </c>
      <c r="L119" s="40"/>
      <c r="M119" s="179" t="s">
        <v>48</v>
      </c>
      <c r="N119" s="180" t="s">
        <v>56</v>
      </c>
      <c r="O119" s="65"/>
      <c r="P119" s="181">
        <f>O119*H119</f>
        <v>0</v>
      </c>
      <c r="Q119" s="181">
        <v>8.0000000000000007E-5</v>
      </c>
      <c r="R119" s="181">
        <f>Q119*H119</f>
        <v>9.2224000000000006E-4</v>
      </c>
      <c r="S119" s="181">
        <v>0.23</v>
      </c>
      <c r="T119" s="182">
        <f>S119*H119</f>
        <v>2.65144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83" t="s">
        <v>136</v>
      </c>
      <c r="AT119" s="183" t="s">
        <v>131</v>
      </c>
      <c r="AU119" s="183" t="s">
        <v>94</v>
      </c>
      <c r="AY119" s="17" t="s">
        <v>129</v>
      </c>
      <c r="BE119" s="184">
        <f>IF(N119="základní",J119,0)</f>
        <v>0</v>
      </c>
      <c r="BF119" s="184">
        <f>IF(N119="snížená",J119,0)</f>
        <v>0</v>
      </c>
      <c r="BG119" s="184">
        <f>IF(N119="zákl. přenesená",J119,0)</f>
        <v>0</v>
      </c>
      <c r="BH119" s="184">
        <f>IF(N119="sníž. přenesená",J119,0)</f>
        <v>0</v>
      </c>
      <c r="BI119" s="184">
        <f>IF(N119="nulová",J119,0)</f>
        <v>0</v>
      </c>
      <c r="BJ119" s="17" t="s">
        <v>23</v>
      </c>
      <c r="BK119" s="184">
        <f>ROUND(I119*H119,2)</f>
        <v>0</v>
      </c>
      <c r="BL119" s="17" t="s">
        <v>136</v>
      </c>
      <c r="BM119" s="183" t="s">
        <v>166</v>
      </c>
    </row>
    <row r="120" spans="1:65" s="2" customFormat="1">
      <c r="A120" s="35"/>
      <c r="B120" s="36"/>
      <c r="C120" s="37"/>
      <c r="D120" s="185" t="s">
        <v>138</v>
      </c>
      <c r="E120" s="37"/>
      <c r="F120" s="186" t="s">
        <v>167</v>
      </c>
      <c r="G120" s="37"/>
      <c r="H120" s="37"/>
      <c r="I120" s="187"/>
      <c r="J120" s="37"/>
      <c r="K120" s="37"/>
      <c r="L120" s="40"/>
      <c r="M120" s="188"/>
      <c r="N120" s="189"/>
      <c r="O120" s="65"/>
      <c r="P120" s="65"/>
      <c r="Q120" s="65"/>
      <c r="R120" s="65"/>
      <c r="S120" s="65"/>
      <c r="T120" s="66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7" t="s">
        <v>138</v>
      </c>
      <c r="AU120" s="17" t="s">
        <v>94</v>
      </c>
    </row>
    <row r="121" spans="1:65" s="13" customFormat="1">
      <c r="B121" s="190"/>
      <c r="C121" s="191"/>
      <c r="D121" s="192" t="s">
        <v>140</v>
      </c>
      <c r="E121" s="193" t="s">
        <v>48</v>
      </c>
      <c r="F121" s="194" t="s">
        <v>141</v>
      </c>
      <c r="G121" s="191"/>
      <c r="H121" s="193" t="s">
        <v>48</v>
      </c>
      <c r="I121" s="195"/>
      <c r="J121" s="191"/>
      <c r="K121" s="191"/>
      <c r="L121" s="196"/>
      <c r="M121" s="197"/>
      <c r="N121" s="198"/>
      <c r="O121" s="198"/>
      <c r="P121" s="198"/>
      <c r="Q121" s="198"/>
      <c r="R121" s="198"/>
      <c r="S121" s="198"/>
      <c r="T121" s="199"/>
      <c r="AT121" s="200" t="s">
        <v>140</v>
      </c>
      <c r="AU121" s="200" t="s">
        <v>94</v>
      </c>
      <c r="AV121" s="13" t="s">
        <v>23</v>
      </c>
      <c r="AW121" s="13" t="s">
        <v>46</v>
      </c>
      <c r="AX121" s="13" t="s">
        <v>85</v>
      </c>
      <c r="AY121" s="200" t="s">
        <v>129</v>
      </c>
    </row>
    <row r="122" spans="1:65" s="13" customFormat="1" ht="22.5">
      <c r="B122" s="190"/>
      <c r="C122" s="191"/>
      <c r="D122" s="192" t="s">
        <v>140</v>
      </c>
      <c r="E122" s="193" t="s">
        <v>48</v>
      </c>
      <c r="F122" s="194" t="s">
        <v>168</v>
      </c>
      <c r="G122" s="191"/>
      <c r="H122" s="193" t="s">
        <v>48</v>
      </c>
      <c r="I122" s="195"/>
      <c r="J122" s="191"/>
      <c r="K122" s="191"/>
      <c r="L122" s="196"/>
      <c r="M122" s="197"/>
      <c r="N122" s="198"/>
      <c r="O122" s="198"/>
      <c r="P122" s="198"/>
      <c r="Q122" s="198"/>
      <c r="R122" s="198"/>
      <c r="S122" s="198"/>
      <c r="T122" s="199"/>
      <c r="AT122" s="200" t="s">
        <v>140</v>
      </c>
      <c r="AU122" s="200" t="s">
        <v>94</v>
      </c>
      <c r="AV122" s="13" t="s">
        <v>23</v>
      </c>
      <c r="AW122" s="13" t="s">
        <v>46</v>
      </c>
      <c r="AX122" s="13" t="s">
        <v>85</v>
      </c>
      <c r="AY122" s="200" t="s">
        <v>129</v>
      </c>
    </row>
    <row r="123" spans="1:65" s="14" customFormat="1">
      <c r="B123" s="201"/>
      <c r="C123" s="202"/>
      <c r="D123" s="192" t="s">
        <v>140</v>
      </c>
      <c r="E123" s="203" t="s">
        <v>48</v>
      </c>
      <c r="F123" s="204" t="s">
        <v>169</v>
      </c>
      <c r="G123" s="202"/>
      <c r="H123" s="205">
        <v>11.528</v>
      </c>
      <c r="I123" s="206"/>
      <c r="J123" s="202"/>
      <c r="K123" s="202"/>
      <c r="L123" s="207"/>
      <c r="M123" s="208"/>
      <c r="N123" s="209"/>
      <c r="O123" s="209"/>
      <c r="P123" s="209"/>
      <c r="Q123" s="209"/>
      <c r="R123" s="209"/>
      <c r="S123" s="209"/>
      <c r="T123" s="210"/>
      <c r="AT123" s="211" t="s">
        <v>140</v>
      </c>
      <c r="AU123" s="211" t="s">
        <v>94</v>
      </c>
      <c r="AV123" s="14" t="s">
        <v>94</v>
      </c>
      <c r="AW123" s="14" t="s">
        <v>46</v>
      </c>
      <c r="AX123" s="14" t="s">
        <v>23</v>
      </c>
      <c r="AY123" s="211" t="s">
        <v>129</v>
      </c>
    </row>
    <row r="124" spans="1:65" s="2" customFormat="1" ht="33" customHeight="1">
      <c r="A124" s="35"/>
      <c r="B124" s="36"/>
      <c r="C124" s="172" t="s">
        <v>170</v>
      </c>
      <c r="D124" s="172" t="s">
        <v>131</v>
      </c>
      <c r="E124" s="173" t="s">
        <v>171</v>
      </c>
      <c r="F124" s="174" t="s">
        <v>172</v>
      </c>
      <c r="G124" s="175" t="s">
        <v>134</v>
      </c>
      <c r="H124" s="176">
        <v>1119.884</v>
      </c>
      <c r="I124" s="177"/>
      <c r="J124" s="178">
        <f>ROUND(I124*H124,2)</f>
        <v>0</v>
      </c>
      <c r="K124" s="174" t="s">
        <v>135</v>
      </c>
      <c r="L124" s="40"/>
      <c r="M124" s="179" t="s">
        <v>48</v>
      </c>
      <c r="N124" s="180" t="s">
        <v>56</v>
      </c>
      <c r="O124" s="65"/>
      <c r="P124" s="181">
        <f>O124*H124</f>
        <v>0</v>
      </c>
      <c r="Q124" s="181">
        <v>0</v>
      </c>
      <c r="R124" s="181">
        <f>Q124*H124</f>
        <v>0</v>
      </c>
      <c r="S124" s="181">
        <v>0</v>
      </c>
      <c r="T124" s="182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83" t="s">
        <v>136</v>
      </c>
      <c r="AT124" s="183" t="s">
        <v>131</v>
      </c>
      <c r="AU124" s="183" t="s">
        <v>94</v>
      </c>
      <c r="AY124" s="17" t="s">
        <v>129</v>
      </c>
      <c r="BE124" s="184">
        <f>IF(N124="základní",J124,0)</f>
        <v>0</v>
      </c>
      <c r="BF124" s="184">
        <f>IF(N124="snížená",J124,0)</f>
        <v>0</v>
      </c>
      <c r="BG124" s="184">
        <f>IF(N124="zákl. přenesená",J124,0)</f>
        <v>0</v>
      </c>
      <c r="BH124" s="184">
        <f>IF(N124="sníž. přenesená",J124,0)</f>
        <v>0</v>
      </c>
      <c r="BI124" s="184">
        <f>IF(N124="nulová",J124,0)</f>
        <v>0</v>
      </c>
      <c r="BJ124" s="17" t="s">
        <v>23</v>
      </c>
      <c r="BK124" s="184">
        <f>ROUND(I124*H124,2)</f>
        <v>0</v>
      </c>
      <c r="BL124" s="17" t="s">
        <v>136</v>
      </c>
      <c r="BM124" s="183" t="s">
        <v>173</v>
      </c>
    </row>
    <row r="125" spans="1:65" s="2" customFormat="1">
      <c r="A125" s="35"/>
      <c r="B125" s="36"/>
      <c r="C125" s="37"/>
      <c r="D125" s="185" t="s">
        <v>138</v>
      </c>
      <c r="E125" s="37"/>
      <c r="F125" s="186" t="s">
        <v>174</v>
      </c>
      <c r="G125" s="37"/>
      <c r="H125" s="37"/>
      <c r="I125" s="187"/>
      <c r="J125" s="37"/>
      <c r="K125" s="37"/>
      <c r="L125" s="40"/>
      <c r="M125" s="188"/>
      <c r="N125" s="189"/>
      <c r="O125" s="65"/>
      <c r="P125" s="65"/>
      <c r="Q125" s="65"/>
      <c r="R125" s="65"/>
      <c r="S125" s="65"/>
      <c r="T125" s="66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7" t="s">
        <v>138</v>
      </c>
      <c r="AU125" s="17" t="s">
        <v>94</v>
      </c>
    </row>
    <row r="126" spans="1:65" s="13" customFormat="1">
      <c r="B126" s="190"/>
      <c r="C126" s="191"/>
      <c r="D126" s="192" t="s">
        <v>140</v>
      </c>
      <c r="E126" s="193" t="s">
        <v>48</v>
      </c>
      <c r="F126" s="194" t="s">
        <v>141</v>
      </c>
      <c r="G126" s="191"/>
      <c r="H126" s="193" t="s">
        <v>48</v>
      </c>
      <c r="I126" s="195"/>
      <c r="J126" s="191"/>
      <c r="K126" s="191"/>
      <c r="L126" s="196"/>
      <c r="M126" s="197"/>
      <c r="N126" s="198"/>
      <c r="O126" s="198"/>
      <c r="P126" s="198"/>
      <c r="Q126" s="198"/>
      <c r="R126" s="198"/>
      <c r="S126" s="198"/>
      <c r="T126" s="199"/>
      <c r="AT126" s="200" t="s">
        <v>140</v>
      </c>
      <c r="AU126" s="200" t="s">
        <v>94</v>
      </c>
      <c r="AV126" s="13" t="s">
        <v>23</v>
      </c>
      <c r="AW126" s="13" t="s">
        <v>46</v>
      </c>
      <c r="AX126" s="13" t="s">
        <v>85</v>
      </c>
      <c r="AY126" s="200" t="s">
        <v>129</v>
      </c>
    </row>
    <row r="127" spans="1:65" s="13" customFormat="1">
      <c r="B127" s="190"/>
      <c r="C127" s="191"/>
      <c r="D127" s="192" t="s">
        <v>140</v>
      </c>
      <c r="E127" s="193" t="s">
        <v>48</v>
      </c>
      <c r="F127" s="194" t="s">
        <v>175</v>
      </c>
      <c r="G127" s="191"/>
      <c r="H127" s="193" t="s">
        <v>48</v>
      </c>
      <c r="I127" s="195"/>
      <c r="J127" s="191"/>
      <c r="K127" s="191"/>
      <c r="L127" s="196"/>
      <c r="M127" s="197"/>
      <c r="N127" s="198"/>
      <c r="O127" s="198"/>
      <c r="P127" s="198"/>
      <c r="Q127" s="198"/>
      <c r="R127" s="198"/>
      <c r="S127" s="198"/>
      <c r="T127" s="199"/>
      <c r="AT127" s="200" t="s">
        <v>140</v>
      </c>
      <c r="AU127" s="200" t="s">
        <v>94</v>
      </c>
      <c r="AV127" s="13" t="s">
        <v>23</v>
      </c>
      <c r="AW127" s="13" t="s">
        <v>46</v>
      </c>
      <c r="AX127" s="13" t="s">
        <v>85</v>
      </c>
      <c r="AY127" s="200" t="s">
        <v>129</v>
      </c>
    </row>
    <row r="128" spans="1:65" s="13" customFormat="1">
      <c r="B128" s="190"/>
      <c r="C128" s="191"/>
      <c r="D128" s="192" t="s">
        <v>140</v>
      </c>
      <c r="E128" s="193" t="s">
        <v>48</v>
      </c>
      <c r="F128" s="194" t="s">
        <v>141</v>
      </c>
      <c r="G128" s="191"/>
      <c r="H128" s="193" t="s">
        <v>48</v>
      </c>
      <c r="I128" s="195"/>
      <c r="J128" s="191"/>
      <c r="K128" s="191"/>
      <c r="L128" s="196"/>
      <c r="M128" s="197"/>
      <c r="N128" s="198"/>
      <c r="O128" s="198"/>
      <c r="P128" s="198"/>
      <c r="Q128" s="198"/>
      <c r="R128" s="198"/>
      <c r="S128" s="198"/>
      <c r="T128" s="199"/>
      <c r="AT128" s="200" t="s">
        <v>140</v>
      </c>
      <c r="AU128" s="200" t="s">
        <v>94</v>
      </c>
      <c r="AV128" s="13" t="s">
        <v>23</v>
      </c>
      <c r="AW128" s="13" t="s">
        <v>46</v>
      </c>
      <c r="AX128" s="13" t="s">
        <v>85</v>
      </c>
      <c r="AY128" s="200" t="s">
        <v>129</v>
      </c>
    </row>
    <row r="129" spans="1:65" s="13" customFormat="1" ht="22.5">
      <c r="B129" s="190"/>
      <c r="C129" s="191"/>
      <c r="D129" s="192" t="s">
        <v>140</v>
      </c>
      <c r="E129" s="193" t="s">
        <v>48</v>
      </c>
      <c r="F129" s="194" t="s">
        <v>176</v>
      </c>
      <c r="G129" s="191"/>
      <c r="H129" s="193" t="s">
        <v>48</v>
      </c>
      <c r="I129" s="195"/>
      <c r="J129" s="191"/>
      <c r="K129" s="191"/>
      <c r="L129" s="196"/>
      <c r="M129" s="197"/>
      <c r="N129" s="198"/>
      <c r="O129" s="198"/>
      <c r="P129" s="198"/>
      <c r="Q129" s="198"/>
      <c r="R129" s="198"/>
      <c r="S129" s="198"/>
      <c r="T129" s="199"/>
      <c r="AT129" s="200" t="s">
        <v>140</v>
      </c>
      <c r="AU129" s="200" t="s">
        <v>94</v>
      </c>
      <c r="AV129" s="13" t="s">
        <v>23</v>
      </c>
      <c r="AW129" s="13" t="s">
        <v>46</v>
      </c>
      <c r="AX129" s="13" t="s">
        <v>85</v>
      </c>
      <c r="AY129" s="200" t="s">
        <v>129</v>
      </c>
    </row>
    <row r="130" spans="1:65" s="14" customFormat="1">
      <c r="B130" s="201"/>
      <c r="C130" s="202"/>
      <c r="D130" s="192" t="s">
        <v>140</v>
      </c>
      <c r="E130" s="203" t="s">
        <v>48</v>
      </c>
      <c r="F130" s="204" t="s">
        <v>143</v>
      </c>
      <c r="G130" s="202"/>
      <c r="H130" s="205">
        <v>34.161000000000001</v>
      </c>
      <c r="I130" s="206"/>
      <c r="J130" s="202"/>
      <c r="K130" s="202"/>
      <c r="L130" s="207"/>
      <c r="M130" s="208"/>
      <c r="N130" s="209"/>
      <c r="O130" s="209"/>
      <c r="P130" s="209"/>
      <c r="Q130" s="209"/>
      <c r="R130" s="209"/>
      <c r="S130" s="209"/>
      <c r="T130" s="210"/>
      <c r="AT130" s="211" t="s">
        <v>140</v>
      </c>
      <c r="AU130" s="211" t="s">
        <v>94</v>
      </c>
      <c r="AV130" s="14" t="s">
        <v>94</v>
      </c>
      <c r="AW130" s="14" t="s">
        <v>46</v>
      </c>
      <c r="AX130" s="14" t="s">
        <v>85</v>
      </c>
      <c r="AY130" s="211" t="s">
        <v>129</v>
      </c>
    </row>
    <row r="131" spans="1:65" s="13" customFormat="1" ht="22.5">
      <c r="B131" s="190"/>
      <c r="C131" s="191"/>
      <c r="D131" s="192" t="s">
        <v>140</v>
      </c>
      <c r="E131" s="193" t="s">
        <v>48</v>
      </c>
      <c r="F131" s="194" t="s">
        <v>177</v>
      </c>
      <c r="G131" s="191"/>
      <c r="H131" s="193" t="s">
        <v>48</v>
      </c>
      <c r="I131" s="195"/>
      <c r="J131" s="191"/>
      <c r="K131" s="191"/>
      <c r="L131" s="196"/>
      <c r="M131" s="197"/>
      <c r="N131" s="198"/>
      <c r="O131" s="198"/>
      <c r="P131" s="198"/>
      <c r="Q131" s="198"/>
      <c r="R131" s="198"/>
      <c r="S131" s="198"/>
      <c r="T131" s="199"/>
      <c r="AT131" s="200" t="s">
        <v>140</v>
      </c>
      <c r="AU131" s="200" t="s">
        <v>94</v>
      </c>
      <c r="AV131" s="13" t="s">
        <v>23</v>
      </c>
      <c r="AW131" s="13" t="s">
        <v>46</v>
      </c>
      <c r="AX131" s="13" t="s">
        <v>85</v>
      </c>
      <c r="AY131" s="200" t="s">
        <v>129</v>
      </c>
    </row>
    <row r="132" spans="1:65" s="14" customFormat="1">
      <c r="B132" s="201"/>
      <c r="C132" s="202"/>
      <c r="D132" s="192" t="s">
        <v>140</v>
      </c>
      <c r="E132" s="203" t="s">
        <v>48</v>
      </c>
      <c r="F132" s="204">
        <v>1119.884</v>
      </c>
      <c r="G132" s="202"/>
      <c r="H132" s="205">
        <v>1119.884</v>
      </c>
      <c r="I132" s="206"/>
      <c r="J132" s="202"/>
      <c r="K132" s="202"/>
      <c r="L132" s="207"/>
      <c r="M132" s="208"/>
      <c r="N132" s="209"/>
      <c r="O132" s="209"/>
      <c r="P132" s="209"/>
      <c r="Q132" s="209"/>
      <c r="R132" s="209"/>
      <c r="S132" s="209"/>
      <c r="T132" s="210"/>
      <c r="AT132" s="211" t="s">
        <v>140</v>
      </c>
      <c r="AU132" s="211" t="s">
        <v>94</v>
      </c>
      <c r="AV132" s="14" t="s">
        <v>94</v>
      </c>
      <c r="AW132" s="14" t="s">
        <v>46</v>
      </c>
      <c r="AX132" s="14" t="s">
        <v>85</v>
      </c>
      <c r="AY132" s="211" t="s">
        <v>129</v>
      </c>
    </row>
    <row r="133" spans="1:65" s="13" customFormat="1" ht="22.5">
      <c r="B133" s="190"/>
      <c r="C133" s="191"/>
      <c r="D133" s="192" t="s">
        <v>140</v>
      </c>
      <c r="E133" s="193" t="s">
        <v>48</v>
      </c>
      <c r="F133" s="194" t="s">
        <v>178</v>
      </c>
      <c r="G133" s="191"/>
      <c r="H133" s="193" t="s">
        <v>48</v>
      </c>
      <c r="I133" s="195"/>
      <c r="J133" s="191"/>
      <c r="K133" s="191"/>
      <c r="L133" s="196"/>
      <c r="M133" s="197"/>
      <c r="N133" s="198"/>
      <c r="O133" s="198"/>
      <c r="P133" s="198"/>
      <c r="Q133" s="198"/>
      <c r="R133" s="198"/>
      <c r="S133" s="198"/>
      <c r="T133" s="199"/>
      <c r="AT133" s="200" t="s">
        <v>140</v>
      </c>
      <c r="AU133" s="200" t="s">
        <v>94</v>
      </c>
      <c r="AV133" s="13" t="s">
        <v>23</v>
      </c>
      <c r="AW133" s="13" t="s">
        <v>46</v>
      </c>
      <c r="AX133" s="13" t="s">
        <v>85</v>
      </c>
      <c r="AY133" s="200" t="s">
        <v>129</v>
      </c>
    </row>
    <row r="134" spans="1:65" s="14" customFormat="1">
      <c r="B134" s="201"/>
      <c r="C134" s="202"/>
      <c r="D134" s="192" t="s">
        <v>140</v>
      </c>
      <c r="E134" s="203" t="s">
        <v>48</v>
      </c>
      <c r="F134" s="204" t="s">
        <v>146</v>
      </c>
      <c r="G134" s="202"/>
      <c r="H134" s="205">
        <v>69.75</v>
      </c>
      <c r="I134" s="206"/>
      <c r="J134" s="202"/>
      <c r="K134" s="202"/>
      <c r="L134" s="207"/>
      <c r="M134" s="208"/>
      <c r="N134" s="209"/>
      <c r="O134" s="209"/>
      <c r="P134" s="209"/>
      <c r="Q134" s="209"/>
      <c r="R134" s="209"/>
      <c r="S134" s="209"/>
      <c r="T134" s="210"/>
      <c r="AT134" s="211" t="s">
        <v>140</v>
      </c>
      <c r="AU134" s="211" t="s">
        <v>94</v>
      </c>
      <c r="AV134" s="14" t="s">
        <v>94</v>
      </c>
      <c r="AW134" s="14" t="s">
        <v>46</v>
      </c>
      <c r="AX134" s="14" t="s">
        <v>85</v>
      </c>
      <c r="AY134" s="211" t="s">
        <v>129</v>
      </c>
    </row>
    <row r="135" spans="1:65" s="15" customFormat="1">
      <c r="B135" s="212"/>
      <c r="C135" s="213"/>
      <c r="D135" s="192" t="s">
        <v>140</v>
      </c>
      <c r="E135" s="214" t="s">
        <v>48</v>
      </c>
      <c r="F135" s="215" t="s">
        <v>147</v>
      </c>
      <c r="G135" s="213"/>
      <c r="H135" s="216">
        <v>819.88400000000001</v>
      </c>
      <c r="I135" s="217"/>
      <c r="J135" s="213"/>
      <c r="K135" s="213"/>
      <c r="L135" s="218"/>
      <c r="M135" s="219"/>
      <c r="N135" s="220"/>
      <c r="O135" s="220"/>
      <c r="P135" s="220"/>
      <c r="Q135" s="220"/>
      <c r="R135" s="220"/>
      <c r="S135" s="220"/>
      <c r="T135" s="221"/>
      <c r="AT135" s="222" t="s">
        <v>140</v>
      </c>
      <c r="AU135" s="222" t="s">
        <v>94</v>
      </c>
      <c r="AV135" s="15" t="s">
        <v>136</v>
      </c>
      <c r="AW135" s="15" t="s">
        <v>46</v>
      </c>
      <c r="AX135" s="15" t="s">
        <v>23</v>
      </c>
      <c r="AY135" s="222" t="s">
        <v>129</v>
      </c>
    </row>
    <row r="136" spans="1:65" s="12" customFormat="1" ht="22.9" customHeight="1">
      <c r="B136" s="156"/>
      <c r="C136" s="157"/>
      <c r="D136" s="158" t="s">
        <v>84</v>
      </c>
      <c r="E136" s="170" t="s">
        <v>170</v>
      </c>
      <c r="F136" s="170" t="s">
        <v>179</v>
      </c>
      <c r="G136" s="157"/>
      <c r="H136" s="157"/>
      <c r="I136" s="160"/>
      <c r="J136" s="171">
        <f>BK136</f>
        <v>0</v>
      </c>
      <c r="K136" s="157"/>
      <c r="L136" s="162"/>
      <c r="M136" s="163"/>
      <c r="N136" s="164"/>
      <c r="O136" s="164"/>
      <c r="P136" s="165">
        <f>SUM(P137:P211)</f>
        <v>0</v>
      </c>
      <c r="Q136" s="164"/>
      <c r="R136" s="165">
        <f>SUM(R137:R211)</f>
        <v>104.90921749</v>
      </c>
      <c r="S136" s="164"/>
      <c r="T136" s="166">
        <f>SUM(T137:T211)</f>
        <v>0</v>
      </c>
      <c r="AR136" s="167" t="s">
        <v>23</v>
      </c>
      <c r="AT136" s="168" t="s">
        <v>84</v>
      </c>
      <c r="AU136" s="168" t="s">
        <v>23</v>
      </c>
      <c r="AY136" s="167" t="s">
        <v>129</v>
      </c>
      <c r="BK136" s="169">
        <f>SUM(BK137:BK211)</f>
        <v>0</v>
      </c>
    </row>
    <row r="137" spans="1:65" s="2" customFormat="1" ht="44.25" customHeight="1">
      <c r="A137" s="35"/>
      <c r="B137" s="36"/>
      <c r="C137" s="172" t="s">
        <v>180</v>
      </c>
      <c r="D137" s="172" t="s">
        <v>131</v>
      </c>
      <c r="E137" s="173" t="s">
        <v>181</v>
      </c>
      <c r="F137" s="174" t="s">
        <v>182</v>
      </c>
      <c r="G137" s="175" t="s">
        <v>134</v>
      </c>
      <c r="H137" s="176">
        <v>17.492000000000001</v>
      </c>
      <c r="I137" s="177"/>
      <c r="J137" s="178">
        <f>ROUND(I137*H137,2)</f>
        <v>0</v>
      </c>
      <c r="K137" s="174" t="s">
        <v>135</v>
      </c>
      <c r="L137" s="40"/>
      <c r="M137" s="179" t="s">
        <v>48</v>
      </c>
      <c r="N137" s="180" t="s">
        <v>56</v>
      </c>
      <c r="O137" s="65"/>
      <c r="P137" s="181">
        <f>O137*H137</f>
        <v>0</v>
      </c>
      <c r="Q137" s="181">
        <v>0.12966</v>
      </c>
      <c r="R137" s="181">
        <f>Q137*H137</f>
        <v>2.2680127200000002</v>
      </c>
      <c r="S137" s="181">
        <v>0</v>
      </c>
      <c r="T137" s="182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83" t="s">
        <v>136</v>
      </c>
      <c r="AT137" s="183" t="s">
        <v>131</v>
      </c>
      <c r="AU137" s="183" t="s">
        <v>94</v>
      </c>
      <c r="AY137" s="17" t="s">
        <v>129</v>
      </c>
      <c r="BE137" s="184">
        <f>IF(N137="základní",J137,0)</f>
        <v>0</v>
      </c>
      <c r="BF137" s="184">
        <f>IF(N137="snížená",J137,0)</f>
        <v>0</v>
      </c>
      <c r="BG137" s="184">
        <f>IF(N137="zákl. přenesená",J137,0)</f>
        <v>0</v>
      </c>
      <c r="BH137" s="184">
        <f>IF(N137="sníž. přenesená",J137,0)</f>
        <v>0</v>
      </c>
      <c r="BI137" s="184">
        <f>IF(N137="nulová",J137,0)</f>
        <v>0</v>
      </c>
      <c r="BJ137" s="17" t="s">
        <v>23</v>
      </c>
      <c r="BK137" s="184">
        <f>ROUND(I137*H137,2)</f>
        <v>0</v>
      </c>
      <c r="BL137" s="17" t="s">
        <v>136</v>
      </c>
      <c r="BM137" s="183" t="s">
        <v>183</v>
      </c>
    </row>
    <row r="138" spans="1:65" s="2" customFormat="1">
      <c r="A138" s="35"/>
      <c r="B138" s="36"/>
      <c r="C138" s="37"/>
      <c r="D138" s="185" t="s">
        <v>138</v>
      </c>
      <c r="E138" s="37"/>
      <c r="F138" s="186" t="s">
        <v>184</v>
      </c>
      <c r="G138" s="37"/>
      <c r="H138" s="37"/>
      <c r="I138" s="187"/>
      <c r="J138" s="37"/>
      <c r="K138" s="37"/>
      <c r="L138" s="40"/>
      <c r="M138" s="188"/>
      <c r="N138" s="189"/>
      <c r="O138" s="65"/>
      <c r="P138" s="65"/>
      <c r="Q138" s="65"/>
      <c r="R138" s="65"/>
      <c r="S138" s="65"/>
      <c r="T138" s="66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7" t="s">
        <v>138</v>
      </c>
      <c r="AU138" s="17" t="s">
        <v>94</v>
      </c>
    </row>
    <row r="139" spans="1:65" s="13" customFormat="1">
      <c r="B139" s="190"/>
      <c r="C139" s="191"/>
      <c r="D139" s="192" t="s">
        <v>140</v>
      </c>
      <c r="E139" s="193" t="s">
        <v>48</v>
      </c>
      <c r="F139" s="194" t="s">
        <v>141</v>
      </c>
      <c r="G139" s="191"/>
      <c r="H139" s="193" t="s">
        <v>48</v>
      </c>
      <c r="I139" s="195"/>
      <c r="J139" s="191"/>
      <c r="K139" s="191"/>
      <c r="L139" s="196"/>
      <c r="M139" s="197"/>
      <c r="N139" s="198"/>
      <c r="O139" s="198"/>
      <c r="P139" s="198"/>
      <c r="Q139" s="198"/>
      <c r="R139" s="198"/>
      <c r="S139" s="198"/>
      <c r="T139" s="199"/>
      <c r="AT139" s="200" t="s">
        <v>140</v>
      </c>
      <c r="AU139" s="200" t="s">
        <v>94</v>
      </c>
      <c r="AV139" s="13" t="s">
        <v>23</v>
      </c>
      <c r="AW139" s="13" t="s">
        <v>46</v>
      </c>
      <c r="AX139" s="13" t="s">
        <v>85</v>
      </c>
      <c r="AY139" s="200" t="s">
        <v>129</v>
      </c>
    </row>
    <row r="140" spans="1:65" s="13" customFormat="1" ht="22.5">
      <c r="B140" s="190"/>
      <c r="C140" s="191"/>
      <c r="D140" s="192" t="s">
        <v>140</v>
      </c>
      <c r="E140" s="193" t="s">
        <v>48</v>
      </c>
      <c r="F140" s="194" t="s">
        <v>185</v>
      </c>
      <c r="G140" s="191"/>
      <c r="H140" s="193" t="s">
        <v>48</v>
      </c>
      <c r="I140" s="195"/>
      <c r="J140" s="191"/>
      <c r="K140" s="191"/>
      <c r="L140" s="196"/>
      <c r="M140" s="197"/>
      <c r="N140" s="198"/>
      <c r="O140" s="198"/>
      <c r="P140" s="198"/>
      <c r="Q140" s="198"/>
      <c r="R140" s="198"/>
      <c r="S140" s="198"/>
      <c r="T140" s="199"/>
      <c r="AT140" s="200" t="s">
        <v>140</v>
      </c>
      <c r="AU140" s="200" t="s">
        <v>94</v>
      </c>
      <c r="AV140" s="13" t="s">
        <v>23</v>
      </c>
      <c r="AW140" s="13" t="s">
        <v>46</v>
      </c>
      <c r="AX140" s="13" t="s">
        <v>85</v>
      </c>
      <c r="AY140" s="200" t="s">
        <v>129</v>
      </c>
    </row>
    <row r="141" spans="1:65" s="14" customFormat="1">
      <c r="B141" s="201"/>
      <c r="C141" s="202"/>
      <c r="D141" s="192" t="s">
        <v>140</v>
      </c>
      <c r="E141" s="203" t="s">
        <v>48</v>
      </c>
      <c r="F141" s="204" t="s">
        <v>163</v>
      </c>
      <c r="G141" s="202"/>
      <c r="H141" s="205">
        <v>17.492000000000001</v>
      </c>
      <c r="I141" s="206"/>
      <c r="J141" s="202"/>
      <c r="K141" s="202"/>
      <c r="L141" s="207"/>
      <c r="M141" s="208"/>
      <c r="N141" s="209"/>
      <c r="O141" s="209"/>
      <c r="P141" s="209"/>
      <c r="Q141" s="209"/>
      <c r="R141" s="209"/>
      <c r="S141" s="209"/>
      <c r="T141" s="210"/>
      <c r="AT141" s="211" t="s">
        <v>140</v>
      </c>
      <c r="AU141" s="211" t="s">
        <v>94</v>
      </c>
      <c r="AV141" s="14" t="s">
        <v>94</v>
      </c>
      <c r="AW141" s="14" t="s">
        <v>46</v>
      </c>
      <c r="AX141" s="14" t="s">
        <v>23</v>
      </c>
      <c r="AY141" s="211" t="s">
        <v>129</v>
      </c>
    </row>
    <row r="142" spans="1:65" s="2" customFormat="1" ht="24.2" customHeight="1">
      <c r="A142" s="35"/>
      <c r="B142" s="36"/>
      <c r="C142" s="172" t="s">
        <v>186</v>
      </c>
      <c r="D142" s="172" t="s">
        <v>131</v>
      </c>
      <c r="E142" s="173" t="s">
        <v>187</v>
      </c>
      <c r="F142" s="174" t="s">
        <v>188</v>
      </c>
      <c r="G142" s="175" t="s">
        <v>134</v>
      </c>
      <c r="H142" s="176">
        <v>17.492000000000001</v>
      </c>
      <c r="I142" s="177"/>
      <c r="J142" s="178">
        <f>ROUND(I142*H142,2)</f>
        <v>0</v>
      </c>
      <c r="K142" s="174" t="s">
        <v>135</v>
      </c>
      <c r="L142" s="40"/>
      <c r="M142" s="179" t="s">
        <v>48</v>
      </c>
      <c r="N142" s="180" t="s">
        <v>56</v>
      </c>
      <c r="O142" s="65"/>
      <c r="P142" s="181">
        <f>O142*H142</f>
        <v>0</v>
      </c>
      <c r="Q142" s="181">
        <v>5.1000000000000004E-4</v>
      </c>
      <c r="R142" s="181">
        <f>Q142*H142</f>
        <v>8.9209200000000006E-3</v>
      </c>
      <c r="S142" s="181">
        <v>0</v>
      </c>
      <c r="T142" s="182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83" t="s">
        <v>136</v>
      </c>
      <c r="AT142" s="183" t="s">
        <v>131</v>
      </c>
      <c r="AU142" s="183" t="s">
        <v>94</v>
      </c>
      <c r="AY142" s="17" t="s">
        <v>129</v>
      </c>
      <c r="BE142" s="184">
        <f>IF(N142="základní",J142,0)</f>
        <v>0</v>
      </c>
      <c r="BF142" s="184">
        <f>IF(N142="snížená",J142,0)</f>
        <v>0</v>
      </c>
      <c r="BG142" s="184">
        <f>IF(N142="zákl. přenesená",J142,0)</f>
        <v>0</v>
      </c>
      <c r="BH142" s="184">
        <f>IF(N142="sníž. přenesená",J142,0)</f>
        <v>0</v>
      </c>
      <c r="BI142" s="184">
        <f>IF(N142="nulová",J142,0)</f>
        <v>0</v>
      </c>
      <c r="BJ142" s="17" t="s">
        <v>23</v>
      </c>
      <c r="BK142" s="184">
        <f>ROUND(I142*H142,2)</f>
        <v>0</v>
      </c>
      <c r="BL142" s="17" t="s">
        <v>136</v>
      </c>
      <c r="BM142" s="183" t="s">
        <v>189</v>
      </c>
    </row>
    <row r="143" spans="1:65" s="2" customFormat="1">
      <c r="A143" s="35"/>
      <c r="B143" s="36"/>
      <c r="C143" s="37"/>
      <c r="D143" s="185" t="s">
        <v>138</v>
      </c>
      <c r="E143" s="37"/>
      <c r="F143" s="186" t="s">
        <v>190</v>
      </c>
      <c r="G143" s="37"/>
      <c r="H143" s="37"/>
      <c r="I143" s="187"/>
      <c r="J143" s="37"/>
      <c r="K143" s="37"/>
      <c r="L143" s="40"/>
      <c r="M143" s="188"/>
      <c r="N143" s="189"/>
      <c r="O143" s="65"/>
      <c r="P143" s="65"/>
      <c r="Q143" s="65"/>
      <c r="R143" s="65"/>
      <c r="S143" s="65"/>
      <c r="T143" s="66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7" t="s">
        <v>138</v>
      </c>
      <c r="AU143" s="17" t="s">
        <v>94</v>
      </c>
    </row>
    <row r="144" spans="1:65" s="13" customFormat="1">
      <c r="B144" s="190"/>
      <c r="C144" s="191"/>
      <c r="D144" s="192" t="s">
        <v>140</v>
      </c>
      <c r="E144" s="193" t="s">
        <v>48</v>
      </c>
      <c r="F144" s="194" t="s">
        <v>141</v>
      </c>
      <c r="G144" s="191"/>
      <c r="H144" s="193" t="s">
        <v>48</v>
      </c>
      <c r="I144" s="195"/>
      <c r="J144" s="191"/>
      <c r="K144" s="191"/>
      <c r="L144" s="196"/>
      <c r="M144" s="197"/>
      <c r="N144" s="198"/>
      <c r="O144" s="198"/>
      <c r="P144" s="198"/>
      <c r="Q144" s="198"/>
      <c r="R144" s="198"/>
      <c r="S144" s="198"/>
      <c r="T144" s="199"/>
      <c r="AT144" s="200" t="s">
        <v>140</v>
      </c>
      <c r="AU144" s="200" t="s">
        <v>94</v>
      </c>
      <c r="AV144" s="13" t="s">
        <v>23</v>
      </c>
      <c r="AW144" s="13" t="s">
        <v>46</v>
      </c>
      <c r="AX144" s="13" t="s">
        <v>85</v>
      </c>
      <c r="AY144" s="200" t="s">
        <v>129</v>
      </c>
    </row>
    <row r="145" spans="1:65" s="13" customFormat="1">
      <c r="B145" s="190"/>
      <c r="C145" s="191"/>
      <c r="D145" s="192" t="s">
        <v>140</v>
      </c>
      <c r="E145" s="193" t="s">
        <v>48</v>
      </c>
      <c r="F145" s="194" t="s">
        <v>191</v>
      </c>
      <c r="G145" s="191"/>
      <c r="H145" s="193" t="s">
        <v>48</v>
      </c>
      <c r="I145" s="195"/>
      <c r="J145" s="191"/>
      <c r="K145" s="191"/>
      <c r="L145" s="196"/>
      <c r="M145" s="197"/>
      <c r="N145" s="198"/>
      <c r="O145" s="198"/>
      <c r="P145" s="198"/>
      <c r="Q145" s="198"/>
      <c r="R145" s="198"/>
      <c r="S145" s="198"/>
      <c r="T145" s="199"/>
      <c r="AT145" s="200" t="s">
        <v>140</v>
      </c>
      <c r="AU145" s="200" t="s">
        <v>94</v>
      </c>
      <c r="AV145" s="13" t="s">
        <v>23</v>
      </c>
      <c r="AW145" s="13" t="s">
        <v>46</v>
      </c>
      <c r="AX145" s="13" t="s">
        <v>85</v>
      </c>
      <c r="AY145" s="200" t="s">
        <v>129</v>
      </c>
    </row>
    <row r="146" spans="1:65" s="14" customFormat="1">
      <c r="B146" s="201"/>
      <c r="C146" s="202"/>
      <c r="D146" s="192" t="s">
        <v>140</v>
      </c>
      <c r="E146" s="203" t="s">
        <v>48</v>
      </c>
      <c r="F146" s="204" t="s">
        <v>163</v>
      </c>
      <c r="G146" s="202"/>
      <c r="H146" s="205">
        <v>17.492000000000001</v>
      </c>
      <c r="I146" s="206"/>
      <c r="J146" s="202"/>
      <c r="K146" s="202"/>
      <c r="L146" s="207"/>
      <c r="M146" s="208"/>
      <c r="N146" s="209"/>
      <c r="O146" s="209"/>
      <c r="P146" s="209"/>
      <c r="Q146" s="209"/>
      <c r="R146" s="209"/>
      <c r="S146" s="209"/>
      <c r="T146" s="210"/>
      <c r="AT146" s="211" t="s">
        <v>140</v>
      </c>
      <c r="AU146" s="211" t="s">
        <v>94</v>
      </c>
      <c r="AV146" s="14" t="s">
        <v>94</v>
      </c>
      <c r="AW146" s="14" t="s">
        <v>46</v>
      </c>
      <c r="AX146" s="14" t="s">
        <v>23</v>
      </c>
      <c r="AY146" s="211" t="s">
        <v>129</v>
      </c>
    </row>
    <row r="147" spans="1:65" s="2" customFormat="1" ht="44.25" customHeight="1">
      <c r="A147" s="35"/>
      <c r="B147" s="36"/>
      <c r="C147" s="172" t="s">
        <v>192</v>
      </c>
      <c r="D147" s="172" t="s">
        <v>131</v>
      </c>
      <c r="E147" s="173" t="s">
        <v>193</v>
      </c>
      <c r="F147" s="174" t="s">
        <v>194</v>
      </c>
      <c r="G147" s="175" t="s">
        <v>134</v>
      </c>
      <c r="H147" s="176">
        <v>11.528</v>
      </c>
      <c r="I147" s="177"/>
      <c r="J147" s="178">
        <f>ROUND(I147*H147,2)</f>
        <v>0</v>
      </c>
      <c r="K147" s="174" t="s">
        <v>135</v>
      </c>
      <c r="L147" s="40"/>
      <c r="M147" s="179" t="s">
        <v>48</v>
      </c>
      <c r="N147" s="180" t="s">
        <v>56</v>
      </c>
      <c r="O147" s="65"/>
      <c r="P147" s="181">
        <f>O147*H147</f>
        <v>0</v>
      </c>
      <c r="Q147" s="181">
        <v>0.26375999999999999</v>
      </c>
      <c r="R147" s="181">
        <f>Q147*H147</f>
        <v>3.04062528</v>
      </c>
      <c r="S147" s="181">
        <v>0</v>
      </c>
      <c r="T147" s="182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83" t="s">
        <v>136</v>
      </c>
      <c r="AT147" s="183" t="s">
        <v>131</v>
      </c>
      <c r="AU147" s="183" t="s">
        <v>94</v>
      </c>
      <c r="AY147" s="17" t="s">
        <v>129</v>
      </c>
      <c r="BE147" s="184">
        <f>IF(N147="základní",J147,0)</f>
        <v>0</v>
      </c>
      <c r="BF147" s="184">
        <f>IF(N147="snížená",J147,0)</f>
        <v>0</v>
      </c>
      <c r="BG147" s="184">
        <f>IF(N147="zákl. přenesená",J147,0)</f>
        <v>0</v>
      </c>
      <c r="BH147" s="184">
        <f>IF(N147="sníž. přenesená",J147,0)</f>
        <v>0</v>
      </c>
      <c r="BI147" s="184">
        <f>IF(N147="nulová",J147,0)</f>
        <v>0</v>
      </c>
      <c r="BJ147" s="17" t="s">
        <v>23</v>
      </c>
      <c r="BK147" s="184">
        <f>ROUND(I147*H147,2)</f>
        <v>0</v>
      </c>
      <c r="BL147" s="17" t="s">
        <v>136</v>
      </c>
      <c r="BM147" s="183" t="s">
        <v>195</v>
      </c>
    </row>
    <row r="148" spans="1:65" s="2" customFormat="1">
      <c r="A148" s="35"/>
      <c r="B148" s="36"/>
      <c r="C148" s="37"/>
      <c r="D148" s="185" t="s">
        <v>138</v>
      </c>
      <c r="E148" s="37"/>
      <c r="F148" s="186" t="s">
        <v>196</v>
      </c>
      <c r="G148" s="37"/>
      <c r="H148" s="37"/>
      <c r="I148" s="187"/>
      <c r="J148" s="37"/>
      <c r="K148" s="37"/>
      <c r="L148" s="40"/>
      <c r="M148" s="188"/>
      <c r="N148" s="189"/>
      <c r="O148" s="65"/>
      <c r="P148" s="65"/>
      <c r="Q148" s="65"/>
      <c r="R148" s="65"/>
      <c r="S148" s="65"/>
      <c r="T148" s="66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7" t="s">
        <v>138</v>
      </c>
      <c r="AU148" s="17" t="s">
        <v>94</v>
      </c>
    </row>
    <row r="149" spans="1:65" s="13" customFormat="1">
      <c r="B149" s="190"/>
      <c r="C149" s="191"/>
      <c r="D149" s="192" t="s">
        <v>140</v>
      </c>
      <c r="E149" s="193" t="s">
        <v>48</v>
      </c>
      <c r="F149" s="194" t="s">
        <v>141</v>
      </c>
      <c r="G149" s="191"/>
      <c r="H149" s="193" t="s">
        <v>48</v>
      </c>
      <c r="I149" s="195"/>
      <c r="J149" s="191"/>
      <c r="K149" s="191"/>
      <c r="L149" s="196"/>
      <c r="M149" s="197"/>
      <c r="N149" s="198"/>
      <c r="O149" s="198"/>
      <c r="P149" s="198"/>
      <c r="Q149" s="198"/>
      <c r="R149" s="198"/>
      <c r="S149" s="198"/>
      <c r="T149" s="199"/>
      <c r="AT149" s="200" t="s">
        <v>140</v>
      </c>
      <c r="AU149" s="200" t="s">
        <v>94</v>
      </c>
      <c r="AV149" s="13" t="s">
        <v>23</v>
      </c>
      <c r="AW149" s="13" t="s">
        <v>46</v>
      </c>
      <c r="AX149" s="13" t="s">
        <v>85</v>
      </c>
      <c r="AY149" s="200" t="s">
        <v>129</v>
      </c>
    </row>
    <row r="150" spans="1:65" s="13" customFormat="1" ht="22.5">
      <c r="B150" s="190"/>
      <c r="C150" s="191"/>
      <c r="D150" s="192" t="s">
        <v>140</v>
      </c>
      <c r="E150" s="193" t="s">
        <v>48</v>
      </c>
      <c r="F150" s="194" t="s">
        <v>197</v>
      </c>
      <c r="G150" s="191"/>
      <c r="H150" s="193" t="s">
        <v>48</v>
      </c>
      <c r="I150" s="195"/>
      <c r="J150" s="191"/>
      <c r="K150" s="191"/>
      <c r="L150" s="196"/>
      <c r="M150" s="197"/>
      <c r="N150" s="198"/>
      <c r="O150" s="198"/>
      <c r="P150" s="198"/>
      <c r="Q150" s="198"/>
      <c r="R150" s="198"/>
      <c r="S150" s="198"/>
      <c r="T150" s="199"/>
      <c r="AT150" s="200" t="s">
        <v>140</v>
      </c>
      <c r="AU150" s="200" t="s">
        <v>94</v>
      </c>
      <c r="AV150" s="13" t="s">
        <v>23</v>
      </c>
      <c r="AW150" s="13" t="s">
        <v>46</v>
      </c>
      <c r="AX150" s="13" t="s">
        <v>85</v>
      </c>
      <c r="AY150" s="200" t="s">
        <v>129</v>
      </c>
    </row>
    <row r="151" spans="1:65" s="14" customFormat="1">
      <c r="B151" s="201"/>
      <c r="C151" s="202"/>
      <c r="D151" s="192" t="s">
        <v>140</v>
      </c>
      <c r="E151" s="203" t="s">
        <v>48</v>
      </c>
      <c r="F151" s="204" t="s">
        <v>169</v>
      </c>
      <c r="G151" s="202"/>
      <c r="H151" s="205">
        <v>11.528</v>
      </c>
      <c r="I151" s="206"/>
      <c r="J151" s="202"/>
      <c r="K151" s="202"/>
      <c r="L151" s="207"/>
      <c r="M151" s="208"/>
      <c r="N151" s="209"/>
      <c r="O151" s="209"/>
      <c r="P151" s="209"/>
      <c r="Q151" s="209"/>
      <c r="R151" s="209"/>
      <c r="S151" s="209"/>
      <c r="T151" s="210"/>
      <c r="AT151" s="211" t="s">
        <v>140</v>
      </c>
      <c r="AU151" s="211" t="s">
        <v>94</v>
      </c>
      <c r="AV151" s="14" t="s">
        <v>94</v>
      </c>
      <c r="AW151" s="14" t="s">
        <v>46</v>
      </c>
      <c r="AX151" s="14" t="s">
        <v>23</v>
      </c>
      <c r="AY151" s="211" t="s">
        <v>129</v>
      </c>
    </row>
    <row r="152" spans="1:65" s="2" customFormat="1" ht="24.2" customHeight="1">
      <c r="A152" s="35"/>
      <c r="B152" s="36"/>
      <c r="C152" s="172" t="s">
        <v>198</v>
      </c>
      <c r="D152" s="172" t="s">
        <v>131</v>
      </c>
      <c r="E152" s="173" t="s">
        <v>199</v>
      </c>
      <c r="F152" s="174" t="s">
        <v>200</v>
      </c>
      <c r="G152" s="175" t="s">
        <v>134</v>
      </c>
      <c r="H152" s="176">
        <v>11.528</v>
      </c>
      <c r="I152" s="177"/>
      <c r="J152" s="178">
        <f>ROUND(I152*H152,2)</f>
        <v>0</v>
      </c>
      <c r="K152" s="174" t="s">
        <v>135</v>
      </c>
      <c r="L152" s="40"/>
      <c r="M152" s="179" t="s">
        <v>48</v>
      </c>
      <c r="N152" s="180" t="s">
        <v>56</v>
      </c>
      <c r="O152" s="65"/>
      <c r="P152" s="181">
        <f>O152*H152</f>
        <v>0</v>
      </c>
      <c r="Q152" s="181">
        <v>3.4000000000000002E-4</v>
      </c>
      <c r="R152" s="181">
        <f>Q152*H152</f>
        <v>3.9195200000000001E-3</v>
      </c>
      <c r="S152" s="181">
        <v>0</v>
      </c>
      <c r="T152" s="182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83" t="s">
        <v>136</v>
      </c>
      <c r="AT152" s="183" t="s">
        <v>131</v>
      </c>
      <c r="AU152" s="183" t="s">
        <v>94</v>
      </c>
      <c r="AY152" s="17" t="s">
        <v>129</v>
      </c>
      <c r="BE152" s="184">
        <f>IF(N152="základní",J152,0)</f>
        <v>0</v>
      </c>
      <c r="BF152" s="184">
        <f>IF(N152="snížená",J152,0)</f>
        <v>0</v>
      </c>
      <c r="BG152" s="184">
        <f>IF(N152="zákl. přenesená",J152,0)</f>
        <v>0</v>
      </c>
      <c r="BH152" s="184">
        <f>IF(N152="sníž. přenesená",J152,0)</f>
        <v>0</v>
      </c>
      <c r="BI152" s="184">
        <f>IF(N152="nulová",J152,0)</f>
        <v>0</v>
      </c>
      <c r="BJ152" s="17" t="s">
        <v>23</v>
      </c>
      <c r="BK152" s="184">
        <f>ROUND(I152*H152,2)</f>
        <v>0</v>
      </c>
      <c r="BL152" s="17" t="s">
        <v>136</v>
      </c>
      <c r="BM152" s="183" t="s">
        <v>201</v>
      </c>
    </row>
    <row r="153" spans="1:65" s="2" customFormat="1">
      <c r="A153" s="35"/>
      <c r="B153" s="36"/>
      <c r="C153" s="37"/>
      <c r="D153" s="185" t="s">
        <v>138</v>
      </c>
      <c r="E153" s="37"/>
      <c r="F153" s="186" t="s">
        <v>202</v>
      </c>
      <c r="G153" s="37"/>
      <c r="H153" s="37"/>
      <c r="I153" s="187"/>
      <c r="J153" s="37"/>
      <c r="K153" s="37"/>
      <c r="L153" s="40"/>
      <c r="M153" s="188"/>
      <c r="N153" s="189"/>
      <c r="O153" s="65"/>
      <c r="P153" s="65"/>
      <c r="Q153" s="65"/>
      <c r="R153" s="65"/>
      <c r="S153" s="65"/>
      <c r="T153" s="66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7" t="s">
        <v>138</v>
      </c>
      <c r="AU153" s="17" t="s">
        <v>94</v>
      </c>
    </row>
    <row r="154" spans="1:65" s="13" customFormat="1">
      <c r="B154" s="190"/>
      <c r="C154" s="191"/>
      <c r="D154" s="192" t="s">
        <v>140</v>
      </c>
      <c r="E154" s="193" t="s">
        <v>48</v>
      </c>
      <c r="F154" s="194" t="s">
        <v>141</v>
      </c>
      <c r="G154" s="191"/>
      <c r="H154" s="193" t="s">
        <v>48</v>
      </c>
      <c r="I154" s="195"/>
      <c r="J154" s="191"/>
      <c r="K154" s="191"/>
      <c r="L154" s="196"/>
      <c r="M154" s="197"/>
      <c r="N154" s="198"/>
      <c r="O154" s="198"/>
      <c r="P154" s="198"/>
      <c r="Q154" s="198"/>
      <c r="R154" s="198"/>
      <c r="S154" s="198"/>
      <c r="T154" s="199"/>
      <c r="AT154" s="200" t="s">
        <v>140</v>
      </c>
      <c r="AU154" s="200" t="s">
        <v>94</v>
      </c>
      <c r="AV154" s="13" t="s">
        <v>23</v>
      </c>
      <c r="AW154" s="13" t="s">
        <v>46</v>
      </c>
      <c r="AX154" s="13" t="s">
        <v>85</v>
      </c>
      <c r="AY154" s="200" t="s">
        <v>129</v>
      </c>
    </row>
    <row r="155" spans="1:65" s="13" customFormat="1">
      <c r="B155" s="190"/>
      <c r="C155" s="191"/>
      <c r="D155" s="192" t="s">
        <v>140</v>
      </c>
      <c r="E155" s="193" t="s">
        <v>48</v>
      </c>
      <c r="F155" s="194" t="s">
        <v>203</v>
      </c>
      <c r="G155" s="191"/>
      <c r="H155" s="193" t="s">
        <v>48</v>
      </c>
      <c r="I155" s="195"/>
      <c r="J155" s="191"/>
      <c r="K155" s="191"/>
      <c r="L155" s="196"/>
      <c r="M155" s="197"/>
      <c r="N155" s="198"/>
      <c r="O155" s="198"/>
      <c r="P155" s="198"/>
      <c r="Q155" s="198"/>
      <c r="R155" s="198"/>
      <c r="S155" s="198"/>
      <c r="T155" s="199"/>
      <c r="AT155" s="200" t="s">
        <v>140</v>
      </c>
      <c r="AU155" s="200" t="s">
        <v>94</v>
      </c>
      <c r="AV155" s="13" t="s">
        <v>23</v>
      </c>
      <c r="AW155" s="13" t="s">
        <v>46</v>
      </c>
      <c r="AX155" s="13" t="s">
        <v>85</v>
      </c>
      <c r="AY155" s="200" t="s">
        <v>129</v>
      </c>
    </row>
    <row r="156" spans="1:65" s="14" customFormat="1">
      <c r="B156" s="201"/>
      <c r="C156" s="202"/>
      <c r="D156" s="192" t="s">
        <v>140</v>
      </c>
      <c r="E156" s="203" t="s">
        <v>48</v>
      </c>
      <c r="F156" s="204" t="s">
        <v>169</v>
      </c>
      <c r="G156" s="202"/>
      <c r="H156" s="205">
        <v>11.528</v>
      </c>
      <c r="I156" s="206"/>
      <c r="J156" s="202"/>
      <c r="K156" s="202"/>
      <c r="L156" s="207"/>
      <c r="M156" s="208"/>
      <c r="N156" s="209"/>
      <c r="O156" s="209"/>
      <c r="P156" s="209"/>
      <c r="Q156" s="209"/>
      <c r="R156" s="209"/>
      <c r="S156" s="209"/>
      <c r="T156" s="210"/>
      <c r="AT156" s="211" t="s">
        <v>140</v>
      </c>
      <c r="AU156" s="211" t="s">
        <v>94</v>
      </c>
      <c r="AV156" s="14" t="s">
        <v>94</v>
      </c>
      <c r="AW156" s="14" t="s">
        <v>46</v>
      </c>
      <c r="AX156" s="14" t="s">
        <v>23</v>
      </c>
      <c r="AY156" s="211" t="s">
        <v>129</v>
      </c>
    </row>
    <row r="157" spans="1:65" s="2" customFormat="1" ht="44.25" customHeight="1">
      <c r="A157" s="35"/>
      <c r="B157" s="36"/>
      <c r="C157" s="172" t="s">
        <v>28</v>
      </c>
      <c r="D157" s="172" t="s">
        <v>131</v>
      </c>
      <c r="E157" s="173" t="s">
        <v>204</v>
      </c>
      <c r="F157" s="174" t="s">
        <v>205</v>
      </c>
      <c r="G157" s="175" t="s">
        <v>134</v>
      </c>
      <c r="H157" s="176">
        <v>7.6529999999999996</v>
      </c>
      <c r="I157" s="177"/>
      <c r="J157" s="178">
        <f>ROUND(I157*H157,2)</f>
        <v>0</v>
      </c>
      <c r="K157" s="174" t="s">
        <v>135</v>
      </c>
      <c r="L157" s="40"/>
      <c r="M157" s="179" t="s">
        <v>48</v>
      </c>
      <c r="N157" s="180" t="s">
        <v>56</v>
      </c>
      <c r="O157" s="65"/>
      <c r="P157" s="181">
        <f>O157*H157</f>
        <v>0</v>
      </c>
      <c r="Q157" s="181">
        <v>0.49985000000000002</v>
      </c>
      <c r="R157" s="181">
        <f>Q157*H157</f>
        <v>3.8253520499999998</v>
      </c>
      <c r="S157" s="181">
        <v>0</v>
      </c>
      <c r="T157" s="182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83" t="s">
        <v>136</v>
      </c>
      <c r="AT157" s="183" t="s">
        <v>131</v>
      </c>
      <c r="AU157" s="183" t="s">
        <v>94</v>
      </c>
      <c r="AY157" s="17" t="s">
        <v>129</v>
      </c>
      <c r="BE157" s="184">
        <f>IF(N157="základní",J157,0)</f>
        <v>0</v>
      </c>
      <c r="BF157" s="184">
        <f>IF(N157="snížená",J157,0)</f>
        <v>0</v>
      </c>
      <c r="BG157" s="184">
        <f>IF(N157="zákl. přenesená",J157,0)</f>
        <v>0</v>
      </c>
      <c r="BH157" s="184">
        <f>IF(N157="sníž. přenesená",J157,0)</f>
        <v>0</v>
      </c>
      <c r="BI157" s="184">
        <f>IF(N157="nulová",J157,0)</f>
        <v>0</v>
      </c>
      <c r="BJ157" s="17" t="s">
        <v>23</v>
      </c>
      <c r="BK157" s="184">
        <f>ROUND(I157*H157,2)</f>
        <v>0</v>
      </c>
      <c r="BL157" s="17" t="s">
        <v>136</v>
      </c>
      <c r="BM157" s="183" t="s">
        <v>206</v>
      </c>
    </row>
    <row r="158" spans="1:65" s="2" customFormat="1">
      <c r="A158" s="35"/>
      <c r="B158" s="36"/>
      <c r="C158" s="37"/>
      <c r="D158" s="185" t="s">
        <v>138</v>
      </c>
      <c r="E158" s="37"/>
      <c r="F158" s="186" t="s">
        <v>207</v>
      </c>
      <c r="G158" s="37"/>
      <c r="H158" s="37"/>
      <c r="I158" s="187"/>
      <c r="J158" s="37"/>
      <c r="K158" s="37"/>
      <c r="L158" s="40"/>
      <c r="M158" s="188"/>
      <c r="N158" s="189"/>
      <c r="O158" s="65"/>
      <c r="P158" s="65"/>
      <c r="Q158" s="65"/>
      <c r="R158" s="65"/>
      <c r="S158" s="65"/>
      <c r="T158" s="66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7" t="s">
        <v>138</v>
      </c>
      <c r="AU158" s="17" t="s">
        <v>94</v>
      </c>
    </row>
    <row r="159" spans="1:65" s="13" customFormat="1">
      <c r="B159" s="190"/>
      <c r="C159" s="191"/>
      <c r="D159" s="192" t="s">
        <v>140</v>
      </c>
      <c r="E159" s="193" t="s">
        <v>48</v>
      </c>
      <c r="F159" s="194" t="s">
        <v>141</v>
      </c>
      <c r="G159" s="191"/>
      <c r="H159" s="193" t="s">
        <v>48</v>
      </c>
      <c r="I159" s="195"/>
      <c r="J159" s="191"/>
      <c r="K159" s="191"/>
      <c r="L159" s="196"/>
      <c r="M159" s="197"/>
      <c r="N159" s="198"/>
      <c r="O159" s="198"/>
      <c r="P159" s="198"/>
      <c r="Q159" s="198"/>
      <c r="R159" s="198"/>
      <c r="S159" s="198"/>
      <c r="T159" s="199"/>
      <c r="AT159" s="200" t="s">
        <v>140</v>
      </c>
      <c r="AU159" s="200" t="s">
        <v>94</v>
      </c>
      <c r="AV159" s="13" t="s">
        <v>23</v>
      </c>
      <c r="AW159" s="13" t="s">
        <v>46</v>
      </c>
      <c r="AX159" s="13" t="s">
        <v>85</v>
      </c>
      <c r="AY159" s="200" t="s">
        <v>129</v>
      </c>
    </row>
    <row r="160" spans="1:65" s="13" customFormat="1" ht="22.5">
      <c r="B160" s="190"/>
      <c r="C160" s="191"/>
      <c r="D160" s="192" t="s">
        <v>140</v>
      </c>
      <c r="E160" s="193" t="s">
        <v>48</v>
      </c>
      <c r="F160" s="194" t="s">
        <v>208</v>
      </c>
      <c r="G160" s="191"/>
      <c r="H160" s="193" t="s">
        <v>48</v>
      </c>
      <c r="I160" s="195"/>
      <c r="J160" s="191"/>
      <c r="K160" s="191"/>
      <c r="L160" s="196"/>
      <c r="M160" s="197"/>
      <c r="N160" s="198"/>
      <c r="O160" s="198"/>
      <c r="P160" s="198"/>
      <c r="Q160" s="198"/>
      <c r="R160" s="198"/>
      <c r="S160" s="198"/>
      <c r="T160" s="199"/>
      <c r="AT160" s="200" t="s">
        <v>140</v>
      </c>
      <c r="AU160" s="200" t="s">
        <v>94</v>
      </c>
      <c r="AV160" s="13" t="s">
        <v>23</v>
      </c>
      <c r="AW160" s="13" t="s">
        <v>46</v>
      </c>
      <c r="AX160" s="13" t="s">
        <v>85</v>
      </c>
      <c r="AY160" s="200" t="s">
        <v>129</v>
      </c>
    </row>
    <row r="161" spans="1:65" s="14" customFormat="1">
      <c r="B161" s="201"/>
      <c r="C161" s="202"/>
      <c r="D161" s="192" t="s">
        <v>140</v>
      </c>
      <c r="E161" s="203" t="s">
        <v>48</v>
      </c>
      <c r="F161" s="204" t="s">
        <v>154</v>
      </c>
      <c r="G161" s="202"/>
      <c r="H161" s="205">
        <v>7.6529999999999996</v>
      </c>
      <c r="I161" s="206"/>
      <c r="J161" s="202"/>
      <c r="K161" s="202"/>
      <c r="L161" s="207"/>
      <c r="M161" s="208"/>
      <c r="N161" s="209"/>
      <c r="O161" s="209"/>
      <c r="P161" s="209"/>
      <c r="Q161" s="209"/>
      <c r="R161" s="209"/>
      <c r="S161" s="209"/>
      <c r="T161" s="210"/>
      <c r="AT161" s="211" t="s">
        <v>140</v>
      </c>
      <c r="AU161" s="211" t="s">
        <v>94</v>
      </c>
      <c r="AV161" s="14" t="s">
        <v>94</v>
      </c>
      <c r="AW161" s="14" t="s">
        <v>46</v>
      </c>
      <c r="AX161" s="14" t="s">
        <v>23</v>
      </c>
      <c r="AY161" s="211" t="s">
        <v>129</v>
      </c>
    </row>
    <row r="162" spans="1:65" s="2" customFormat="1" ht="37.9" customHeight="1">
      <c r="A162" s="35"/>
      <c r="B162" s="36"/>
      <c r="C162" s="172" t="s">
        <v>209</v>
      </c>
      <c r="D162" s="172" t="s">
        <v>131</v>
      </c>
      <c r="E162" s="173" t="s">
        <v>210</v>
      </c>
      <c r="F162" s="174" t="s">
        <v>211</v>
      </c>
      <c r="G162" s="175" t="s">
        <v>134</v>
      </c>
      <c r="H162" s="176">
        <v>3.968</v>
      </c>
      <c r="I162" s="177"/>
      <c r="J162" s="178">
        <f>ROUND(I162*H162,2)</f>
        <v>0</v>
      </c>
      <c r="K162" s="174" t="s">
        <v>135</v>
      </c>
      <c r="L162" s="40"/>
      <c r="M162" s="179" t="s">
        <v>48</v>
      </c>
      <c r="N162" s="180" t="s">
        <v>56</v>
      </c>
      <c r="O162" s="65"/>
      <c r="P162" s="181">
        <f>O162*H162</f>
        <v>0</v>
      </c>
      <c r="Q162" s="181">
        <v>0.34499999999999997</v>
      </c>
      <c r="R162" s="181">
        <f>Q162*H162</f>
        <v>1.36896</v>
      </c>
      <c r="S162" s="181">
        <v>0</v>
      </c>
      <c r="T162" s="182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83" t="s">
        <v>136</v>
      </c>
      <c r="AT162" s="183" t="s">
        <v>131</v>
      </c>
      <c r="AU162" s="183" t="s">
        <v>94</v>
      </c>
      <c r="AY162" s="17" t="s">
        <v>129</v>
      </c>
      <c r="BE162" s="184">
        <f>IF(N162="základní",J162,0)</f>
        <v>0</v>
      </c>
      <c r="BF162" s="184">
        <f>IF(N162="snížená",J162,0)</f>
        <v>0</v>
      </c>
      <c r="BG162" s="184">
        <f>IF(N162="zákl. přenesená",J162,0)</f>
        <v>0</v>
      </c>
      <c r="BH162" s="184">
        <f>IF(N162="sníž. přenesená",J162,0)</f>
        <v>0</v>
      </c>
      <c r="BI162" s="184">
        <f>IF(N162="nulová",J162,0)</f>
        <v>0</v>
      </c>
      <c r="BJ162" s="17" t="s">
        <v>23</v>
      </c>
      <c r="BK162" s="184">
        <f>ROUND(I162*H162,2)</f>
        <v>0</v>
      </c>
      <c r="BL162" s="17" t="s">
        <v>136</v>
      </c>
      <c r="BM162" s="183" t="s">
        <v>212</v>
      </c>
    </row>
    <row r="163" spans="1:65" s="2" customFormat="1">
      <c r="A163" s="35"/>
      <c r="B163" s="36"/>
      <c r="C163" s="37"/>
      <c r="D163" s="185" t="s">
        <v>138</v>
      </c>
      <c r="E163" s="37"/>
      <c r="F163" s="186" t="s">
        <v>213</v>
      </c>
      <c r="G163" s="37"/>
      <c r="H163" s="37"/>
      <c r="I163" s="187"/>
      <c r="J163" s="37"/>
      <c r="K163" s="37"/>
      <c r="L163" s="40"/>
      <c r="M163" s="188"/>
      <c r="N163" s="189"/>
      <c r="O163" s="65"/>
      <c r="P163" s="65"/>
      <c r="Q163" s="65"/>
      <c r="R163" s="65"/>
      <c r="S163" s="65"/>
      <c r="T163" s="66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7" t="s">
        <v>138</v>
      </c>
      <c r="AU163" s="17" t="s">
        <v>94</v>
      </c>
    </row>
    <row r="164" spans="1:65" s="13" customFormat="1">
      <c r="B164" s="190"/>
      <c r="C164" s="191"/>
      <c r="D164" s="192" t="s">
        <v>140</v>
      </c>
      <c r="E164" s="193" t="s">
        <v>48</v>
      </c>
      <c r="F164" s="194" t="s">
        <v>141</v>
      </c>
      <c r="G164" s="191"/>
      <c r="H164" s="193" t="s">
        <v>48</v>
      </c>
      <c r="I164" s="195"/>
      <c r="J164" s="191"/>
      <c r="K164" s="191"/>
      <c r="L164" s="196"/>
      <c r="M164" s="197"/>
      <c r="N164" s="198"/>
      <c r="O164" s="198"/>
      <c r="P164" s="198"/>
      <c r="Q164" s="198"/>
      <c r="R164" s="198"/>
      <c r="S164" s="198"/>
      <c r="T164" s="199"/>
      <c r="AT164" s="200" t="s">
        <v>140</v>
      </c>
      <c r="AU164" s="200" t="s">
        <v>94</v>
      </c>
      <c r="AV164" s="13" t="s">
        <v>23</v>
      </c>
      <c r="AW164" s="13" t="s">
        <v>46</v>
      </c>
      <c r="AX164" s="13" t="s">
        <v>85</v>
      </c>
      <c r="AY164" s="200" t="s">
        <v>129</v>
      </c>
    </row>
    <row r="165" spans="1:65" s="13" customFormat="1">
      <c r="B165" s="190"/>
      <c r="C165" s="191"/>
      <c r="D165" s="192" t="s">
        <v>140</v>
      </c>
      <c r="E165" s="193" t="s">
        <v>48</v>
      </c>
      <c r="F165" s="194" t="s">
        <v>214</v>
      </c>
      <c r="G165" s="191"/>
      <c r="H165" s="193" t="s">
        <v>48</v>
      </c>
      <c r="I165" s="195"/>
      <c r="J165" s="191"/>
      <c r="K165" s="191"/>
      <c r="L165" s="196"/>
      <c r="M165" s="197"/>
      <c r="N165" s="198"/>
      <c r="O165" s="198"/>
      <c r="P165" s="198"/>
      <c r="Q165" s="198"/>
      <c r="R165" s="198"/>
      <c r="S165" s="198"/>
      <c r="T165" s="199"/>
      <c r="AT165" s="200" t="s">
        <v>140</v>
      </c>
      <c r="AU165" s="200" t="s">
        <v>94</v>
      </c>
      <c r="AV165" s="13" t="s">
        <v>23</v>
      </c>
      <c r="AW165" s="13" t="s">
        <v>46</v>
      </c>
      <c r="AX165" s="13" t="s">
        <v>85</v>
      </c>
      <c r="AY165" s="200" t="s">
        <v>129</v>
      </c>
    </row>
    <row r="166" spans="1:65" s="14" customFormat="1">
      <c r="B166" s="201"/>
      <c r="C166" s="202"/>
      <c r="D166" s="192" t="s">
        <v>140</v>
      </c>
      <c r="E166" s="203" t="s">
        <v>48</v>
      </c>
      <c r="F166" s="204" t="s">
        <v>156</v>
      </c>
      <c r="G166" s="202"/>
      <c r="H166" s="205">
        <v>3.968</v>
      </c>
      <c r="I166" s="206"/>
      <c r="J166" s="202"/>
      <c r="K166" s="202"/>
      <c r="L166" s="207"/>
      <c r="M166" s="208"/>
      <c r="N166" s="209"/>
      <c r="O166" s="209"/>
      <c r="P166" s="209"/>
      <c r="Q166" s="209"/>
      <c r="R166" s="209"/>
      <c r="S166" s="209"/>
      <c r="T166" s="210"/>
      <c r="AT166" s="211" t="s">
        <v>140</v>
      </c>
      <c r="AU166" s="211" t="s">
        <v>94</v>
      </c>
      <c r="AV166" s="14" t="s">
        <v>94</v>
      </c>
      <c r="AW166" s="14" t="s">
        <v>46</v>
      </c>
      <c r="AX166" s="14" t="s">
        <v>23</v>
      </c>
      <c r="AY166" s="211" t="s">
        <v>129</v>
      </c>
    </row>
    <row r="167" spans="1:65" s="2" customFormat="1" ht="78" customHeight="1">
      <c r="A167" s="35"/>
      <c r="B167" s="36"/>
      <c r="C167" s="172" t="s">
        <v>215</v>
      </c>
      <c r="D167" s="172" t="s">
        <v>131</v>
      </c>
      <c r="E167" s="173" t="s">
        <v>216</v>
      </c>
      <c r="F167" s="174" t="s">
        <v>217</v>
      </c>
      <c r="G167" s="175" t="s">
        <v>134</v>
      </c>
      <c r="H167" s="176">
        <v>1119.884</v>
      </c>
      <c r="I167" s="177"/>
      <c r="J167" s="178">
        <f>ROUND(I167*H167,2)</f>
        <v>0</v>
      </c>
      <c r="K167" s="174" t="s">
        <v>135</v>
      </c>
      <c r="L167" s="40"/>
      <c r="M167" s="179" t="s">
        <v>48</v>
      </c>
      <c r="N167" s="180" t="s">
        <v>56</v>
      </c>
      <c r="O167" s="65"/>
      <c r="P167" s="181">
        <f>O167*H167</f>
        <v>0</v>
      </c>
      <c r="Q167" s="181">
        <v>8.4250000000000005E-2</v>
      </c>
      <c r="R167" s="181">
        <f>Q167*H167</f>
        <v>94.350227000000004</v>
      </c>
      <c r="S167" s="181">
        <v>0</v>
      </c>
      <c r="T167" s="182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83" t="s">
        <v>136</v>
      </c>
      <c r="AT167" s="183" t="s">
        <v>131</v>
      </c>
      <c r="AU167" s="183" t="s">
        <v>94</v>
      </c>
      <c r="AY167" s="17" t="s">
        <v>129</v>
      </c>
      <c r="BE167" s="184">
        <f>IF(N167="základní",J167,0)</f>
        <v>0</v>
      </c>
      <c r="BF167" s="184">
        <f>IF(N167="snížená",J167,0)</f>
        <v>0</v>
      </c>
      <c r="BG167" s="184">
        <f>IF(N167="zákl. přenesená",J167,0)</f>
        <v>0</v>
      </c>
      <c r="BH167" s="184">
        <f>IF(N167="sníž. přenesená",J167,0)</f>
        <v>0</v>
      </c>
      <c r="BI167" s="184">
        <f>IF(N167="nulová",J167,0)</f>
        <v>0</v>
      </c>
      <c r="BJ167" s="17" t="s">
        <v>23</v>
      </c>
      <c r="BK167" s="184">
        <f>ROUND(I167*H167,2)</f>
        <v>0</v>
      </c>
      <c r="BL167" s="17" t="s">
        <v>136</v>
      </c>
      <c r="BM167" s="183" t="s">
        <v>218</v>
      </c>
    </row>
    <row r="168" spans="1:65" s="2" customFormat="1">
      <c r="A168" s="35"/>
      <c r="B168" s="36"/>
      <c r="C168" s="37"/>
      <c r="D168" s="185" t="s">
        <v>138</v>
      </c>
      <c r="E168" s="37"/>
      <c r="F168" s="186" t="s">
        <v>219</v>
      </c>
      <c r="G168" s="37"/>
      <c r="H168" s="37"/>
      <c r="I168" s="187"/>
      <c r="J168" s="37"/>
      <c r="K168" s="37"/>
      <c r="L168" s="40"/>
      <c r="M168" s="188"/>
      <c r="N168" s="189"/>
      <c r="O168" s="65"/>
      <c r="P168" s="65"/>
      <c r="Q168" s="65"/>
      <c r="R168" s="65"/>
      <c r="S168" s="65"/>
      <c r="T168" s="66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7" t="s">
        <v>138</v>
      </c>
      <c r="AU168" s="17" t="s">
        <v>94</v>
      </c>
    </row>
    <row r="169" spans="1:65" s="13" customFormat="1">
      <c r="B169" s="190"/>
      <c r="C169" s="191"/>
      <c r="D169" s="192" t="s">
        <v>140</v>
      </c>
      <c r="E169" s="193" t="s">
        <v>48</v>
      </c>
      <c r="F169" s="194" t="s">
        <v>141</v>
      </c>
      <c r="G169" s="191"/>
      <c r="H169" s="193" t="s">
        <v>48</v>
      </c>
      <c r="I169" s="195"/>
      <c r="J169" s="191"/>
      <c r="K169" s="191"/>
      <c r="L169" s="196"/>
      <c r="M169" s="197"/>
      <c r="N169" s="198"/>
      <c r="O169" s="198"/>
      <c r="P169" s="198"/>
      <c r="Q169" s="198"/>
      <c r="R169" s="198"/>
      <c r="S169" s="198"/>
      <c r="T169" s="199"/>
      <c r="AT169" s="200" t="s">
        <v>140</v>
      </c>
      <c r="AU169" s="200" t="s">
        <v>94</v>
      </c>
      <c r="AV169" s="13" t="s">
        <v>23</v>
      </c>
      <c r="AW169" s="13" t="s">
        <v>46</v>
      </c>
      <c r="AX169" s="13" t="s">
        <v>85</v>
      </c>
      <c r="AY169" s="200" t="s">
        <v>129</v>
      </c>
    </row>
    <row r="170" spans="1:65" s="13" customFormat="1" ht="22.5">
      <c r="B170" s="190"/>
      <c r="C170" s="191"/>
      <c r="D170" s="192" t="s">
        <v>140</v>
      </c>
      <c r="E170" s="193" t="s">
        <v>48</v>
      </c>
      <c r="F170" s="194" t="s">
        <v>220</v>
      </c>
      <c r="G170" s="191"/>
      <c r="H170" s="193" t="s">
        <v>48</v>
      </c>
      <c r="I170" s="195"/>
      <c r="J170" s="191"/>
      <c r="K170" s="191"/>
      <c r="L170" s="196"/>
      <c r="M170" s="197"/>
      <c r="N170" s="198"/>
      <c r="O170" s="198"/>
      <c r="P170" s="198"/>
      <c r="Q170" s="198"/>
      <c r="R170" s="198"/>
      <c r="S170" s="198"/>
      <c r="T170" s="199"/>
      <c r="AT170" s="200" t="s">
        <v>140</v>
      </c>
      <c r="AU170" s="200" t="s">
        <v>94</v>
      </c>
      <c r="AV170" s="13" t="s">
        <v>23</v>
      </c>
      <c r="AW170" s="13" t="s">
        <v>46</v>
      </c>
      <c r="AX170" s="13" t="s">
        <v>85</v>
      </c>
      <c r="AY170" s="200" t="s">
        <v>129</v>
      </c>
    </row>
    <row r="171" spans="1:65" s="14" customFormat="1">
      <c r="B171" s="201"/>
      <c r="C171" s="202"/>
      <c r="D171" s="192" t="s">
        <v>140</v>
      </c>
      <c r="E171" s="203" t="s">
        <v>48</v>
      </c>
      <c r="F171" s="204" t="s">
        <v>143</v>
      </c>
      <c r="G171" s="202"/>
      <c r="H171" s="205">
        <v>34.161000000000001</v>
      </c>
      <c r="I171" s="206"/>
      <c r="J171" s="202"/>
      <c r="K171" s="202"/>
      <c r="L171" s="207"/>
      <c r="M171" s="208"/>
      <c r="N171" s="209"/>
      <c r="O171" s="209"/>
      <c r="P171" s="209"/>
      <c r="Q171" s="209"/>
      <c r="R171" s="209"/>
      <c r="S171" s="209"/>
      <c r="T171" s="210"/>
      <c r="AT171" s="211" t="s">
        <v>140</v>
      </c>
      <c r="AU171" s="211" t="s">
        <v>94</v>
      </c>
      <c r="AV171" s="14" t="s">
        <v>94</v>
      </c>
      <c r="AW171" s="14" t="s">
        <v>46</v>
      </c>
      <c r="AX171" s="14" t="s">
        <v>85</v>
      </c>
      <c r="AY171" s="211" t="s">
        <v>129</v>
      </c>
    </row>
    <row r="172" spans="1:65" s="13" customFormat="1" ht="22.5">
      <c r="B172" s="190"/>
      <c r="C172" s="191"/>
      <c r="D172" s="192" t="s">
        <v>140</v>
      </c>
      <c r="E172" s="193" t="s">
        <v>48</v>
      </c>
      <c r="F172" s="194" t="s">
        <v>221</v>
      </c>
      <c r="G172" s="191"/>
      <c r="H172" s="193" t="s">
        <v>48</v>
      </c>
      <c r="I172" s="195"/>
      <c r="J172" s="191"/>
      <c r="K172" s="191"/>
      <c r="L172" s="196"/>
      <c r="M172" s="197"/>
      <c r="N172" s="198"/>
      <c r="O172" s="198"/>
      <c r="P172" s="198"/>
      <c r="Q172" s="198"/>
      <c r="R172" s="198"/>
      <c r="S172" s="198"/>
      <c r="T172" s="199"/>
      <c r="AT172" s="200" t="s">
        <v>140</v>
      </c>
      <c r="AU172" s="200" t="s">
        <v>94</v>
      </c>
      <c r="AV172" s="13" t="s">
        <v>23</v>
      </c>
      <c r="AW172" s="13" t="s">
        <v>46</v>
      </c>
      <c r="AX172" s="13" t="s">
        <v>85</v>
      </c>
      <c r="AY172" s="200" t="s">
        <v>129</v>
      </c>
    </row>
    <row r="173" spans="1:65" s="14" customFormat="1">
      <c r="B173" s="201"/>
      <c r="C173" s="202"/>
      <c r="D173" s="192" t="s">
        <v>140</v>
      </c>
      <c r="E173" s="203" t="s">
        <v>48</v>
      </c>
      <c r="F173" s="204">
        <v>1119.884</v>
      </c>
      <c r="G173" s="202"/>
      <c r="H173" s="205">
        <v>1119.884</v>
      </c>
      <c r="I173" s="206"/>
      <c r="J173" s="202"/>
      <c r="K173" s="202"/>
      <c r="L173" s="207"/>
      <c r="M173" s="208"/>
      <c r="N173" s="209"/>
      <c r="O173" s="209"/>
      <c r="P173" s="209"/>
      <c r="Q173" s="209"/>
      <c r="R173" s="209"/>
      <c r="S173" s="209"/>
      <c r="T173" s="210"/>
      <c r="AT173" s="211" t="s">
        <v>140</v>
      </c>
      <c r="AU173" s="211" t="s">
        <v>94</v>
      </c>
      <c r="AV173" s="14" t="s">
        <v>94</v>
      </c>
      <c r="AW173" s="14" t="s">
        <v>46</v>
      </c>
      <c r="AX173" s="14" t="s">
        <v>85</v>
      </c>
      <c r="AY173" s="211" t="s">
        <v>129</v>
      </c>
    </row>
    <row r="174" spans="1:65" s="13" customFormat="1" ht="22.5">
      <c r="B174" s="190"/>
      <c r="C174" s="191"/>
      <c r="D174" s="192" t="s">
        <v>140</v>
      </c>
      <c r="E174" s="193" t="s">
        <v>48</v>
      </c>
      <c r="F174" s="194" t="s">
        <v>222</v>
      </c>
      <c r="G174" s="191"/>
      <c r="H174" s="193" t="s">
        <v>48</v>
      </c>
      <c r="I174" s="195"/>
      <c r="J174" s="191"/>
      <c r="K174" s="191"/>
      <c r="L174" s="196"/>
      <c r="M174" s="197"/>
      <c r="N174" s="198"/>
      <c r="O174" s="198"/>
      <c r="P174" s="198"/>
      <c r="Q174" s="198"/>
      <c r="R174" s="198"/>
      <c r="S174" s="198"/>
      <c r="T174" s="199"/>
      <c r="AT174" s="200" t="s">
        <v>140</v>
      </c>
      <c r="AU174" s="200" t="s">
        <v>94</v>
      </c>
      <c r="AV174" s="13" t="s">
        <v>23</v>
      </c>
      <c r="AW174" s="13" t="s">
        <v>46</v>
      </c>
      <c r="AX174" s="13" t="s">
        <v>85</v>
      </c>
      <c r="AY174" s="200" t="s">
        <v>129</v>
      </c>
    </row>
    <row r="175" spans="1:65" s="14" customFormat="1">
      <c r="B175" s="201"/>
      <c r="C175" s="202"/>
      <c r="D175" s="192" t="s">
        <v>140</v>
      </c>
      <c r="E175" s="203" t="s">
        <v>48</v>
      </c>
      <c r="F175" s="204" t="s">
        <v>146</v>
      </c>
      <c r="G175" s="202"/>
      <c r="H175" s="205">
        <v>69.75</v>
      </c>
      <c r="I175" s="206"/>
      <c r="J175" s="202"/>
      <c r="K175" s="202"/>
      <c r="L175" s="207"/>
      <c r="M175" s="208"/>
      <c r="N175" s="209"/>
      <c r="O175" s="209"/>
      <c r="P175" s="209"/>
      <c r="Q175" s="209"/>
      <c r="R175" s="209"/>
      <c r="S175" s="209"/>
      <c r="T175" s="210"/>
      <c r="AT175" s="211" t="s">
        <v>140</v>
      </c>
      <c r="AU175" s="211" t="s">
        <v>94</v>
      </c>
      <c r="AV175" s="14" t="s">
        <v>94</v>
      </c>
      <c r="AW175" s="14" t="s">
        <v>46</v>
      </c>
      <c r="AX175" s="14" t="s">
        <v>85</v>
      </c>
      <c r="AY175" s="211" t="s">
        <v>129</v>
      </c>
    </row>
    <row r="176" spans="1:65" s="15" customFormat="1">
      <c r="B176" s="212"/>
      <c r="C176" s="213"/>
      <c r="D176" s="192" t="s">
        <v>140</v>
      </c>
      <c r="E176" s="214" t="s">
        <v>48</v>
      </c>
      <c r="F176" s="215" t="s">
        <v>147</v>
      </c>
      <c r="G176" s="213"/>
      <c r="H176" s="216">
        <v>819.88400000000001</v>
      </c>
      <c r="I176" s="217"/>
      <c r="J176" s="213"/>
      <c r="K176" s="213"/>
      <c r="L176" s="218"/>
      <c r="M176" s="219"/>
      <c r="N176" s="220"/>
      <c r="O176" s="220"/>
      <c r="P176" s="220"/>
      <c r="Q176" s="220"/>
      <c r="R176" s="220"/>
      <c r="S176" s="220"/>
      <c r="T176" s="221"/>
      <c r="AT176" s="222" t="s">
        <v>140</v>
      </c>
      <c r="AU176" s="222" t="s">
        <v>94</v>
      </c>
      <c r="AV176" s="15" t="s">
        <v>136</v>
      </c>
      <c r="AW176" s="15" t="s">
        <v>46</v>
      </c>
      <c r="AX176" s="15" t="s">
        <v>23</v>
      </c>
      <c r="AY176" s="222" t="s">
        <v>129</v>
      </c>
    </row>
    <row r="177" spans="1:65" s="2" customFormat="1" ht="24.2" customHeight="1">
      <c r="A177" s="35"/>
      <c r="B177" s="36"/>
      <c r="C177" s="223" t="s">
        <v>223</v>
      </c>
      <c r="D177" s="223" t="s">
        <v>224</v>
      </c>
      <c r="E177" s="224" t="s">
        <v>225</v>
      </c>
      <c r="F177" s="225" t="s">
        <v>226</v>
      </c>
      <c r="G177" s="226" t="s">
        <v>134</v>
      </c>
      <c r="H177" s="227">
        <v>3.484</v>
      </c>
      <c r="I177" s="228"/>
      <c r="J177" s="229">
        <f>ROUND(I177*H177,2)</f>
        <v>0</v>
      </c>
      <c r="K177" s="225" t="s">
        <v>135</v>
      </c>
      <c r="L177" s="230"/>
      <c r="M177" s="231" t="s">
        <v>48</v>
      </c>
      <c r="N177" s="232" t="s">
        <v>56</v>
      </c>
      <c r="O177" s="65"/>
      <c r="P177" s="181">
        <f>O177*H177</f>
        <v>0</v>
      </c>
      <c r="Q177" s="181">
        <v>0</v>
      </c>
      <c r="R177" s="181">
        <f>Q177*H177</f>
        <v>0</v>
      </c>
      <c r="S177" s="181">
        <v>0</v>
      </c>
      <c r="T177" s="182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183" t="s">
        <v>192</v>
      </c>
      <c r="AT177" s="183" t="s">
        <v>224</v>
      </c>
      <c r="AU177" s="183" t="s">
        <v>94</v>
      </c>
      <c r="AY177" s="17" t="s">
        <v>129</v>
      </c>
      <c r="BE177" s="184">
        <f>IF(N177="základní",J177,0)</f>
        <v>0</v>
      </c>
      <c r="BF177" s="184">
        <f>IF(N177="snížená",J177,0)</f>
        <v>0</v>
      </c>
      <c r="BG177" s="184">
        <f>IF(N177="zákl. přenesená",J177,0)</f>
        <v>0</v>
      </c>
      <c r="BH177" s="184">
        <f>IF(N177="sníž. přenesená",J177,0)</f>
        <v>0</v>
      </c>
      <c r="BI177" s="184">
        <f>IF(N177="nulová",J177,0)</f>
        <v>0</v>
      </c>
      <c r="BJ177" s="17" t="s">
        <v>23</v>
      </c>
      <c r="BK177" s="184">
        <f>ROUND(I177*H177,2)</f>
        <v>0</v>
      </c>
      <c r="BL177" s="17" t="s">
        <v>136</v>
      </c>
      <c r="BM177" s="183" t="s">
        <v>227</v>
      </c>
    </row>
    <row r="178" spans="1:65" s="2" customFormat="1">
      <c r="A178" s="35"/>
      <c r="B178" s="36"/>
      <c r="C178" s="37"/>
      <c r="D178" s="185" t="s">
        <v>138</v>
      </c>
      <c r="E178" s="37"/>
      <c r="F178" s="186" t="s">
        <v>228</v>
      </c>
      <c r="G178" s="37"/>
      <c r="H178" s="37"/>
      <c r="I178" s="187"/>
      <c r="J178" s="37"/>
      <c r="K178" s="37"/>
      <c r="L178" s="40"/>
      <c r="M178" s="188"/>
      <c r="N178" s="189"/>
      <c r="O178" s="65"/>
      <c r="P178" s="65"/>
      <c r="Q178" s="65"/>
      <c r="R178" s="65"/>
      <c r="S178" s="65"/>
      <c r="T178" s="66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7" t="s">
        <v>138</v>
      </c>
      <c r="AU178" s="17" t="s">
        <v>94</v>
      </c>
    </row>
    <row r="179" spans="1:65" s="13" customFormat="1">
      <c r="B179" s="190"/>
      <c r="C179" s="191"/>
      <c r="D179" s="192" t="s">
        <v>140</v>
      </c>
      <c r="E179" s="193" t="s">
        <v>48</v>
      </c>
      <c r="F179" s="194" t="s">
        <v>141</v>
      </c>
      <c r="G179" s="191"/>
      <c r="H179" s="193" t="s">
        <v>48</v>
      </c>
      <c r="I179" s="195"/>
      <c r="J179" s="191"/>
      <c r="K179" s="191"/>
      <c r="L179" s="196"/>
      <c r="M179" s="197"/>
      <c r="N179" s="198"/>
      <c r="O179" s="198"/>
      <c r="P179" s="198"/>
      <c r="Q179" s="198"/>
      <c r="R179" s="198"/>
      <c r="S179" s="198"/>
      <c r="T179" s="199"/>
      <c r="AT179" s="200" t="s">
        <v>140</v>
      </c>
      <c r="AU179" s="200" t="s">
        <v>94</v>
      </c>
      <c r="AV179" s="13" t="s">
        <v>23</v>
      </c>
      <c r="AW179" s="13" t="s">
        <v>46</v>
      </c>
      <c r="AX179" s="13" t="s">
        <v>85</v>
      </c>
      <c r="AY179" s="200" t="s">
        <v>129</v>
      </c>
    </row>
    <row r="180" spans="1:65" s="13" customFormat="1" ht="22.5">
      <c r="B180" s="190"/>
      <c r="C180" s="191"/>
      <c r="D180" s="192" t="s">
        <v>140</v>
      </c>
      <c r="E180" s="193" t="s">
        <v>48</v>
      </c>
      <c r="F180" s="194" t="s">
        <v>229</v>
      </c>
      <c r="G180" s="191"/>
      <c r="H180" s="193" t="s">
        <v>48</v>
      </c>
      <c r="I180" s="195"/>
      <c r="J180" s="191"/>
      <c r="K180" s="191"/>
      <c r="L180" s="196"/>
      <c r="M180" s="197"/>
      <c r="N180" s="198"/>
      <c r="O180" s="198"/>
      <c r="P180" s="198"/>
      <c r="Q180" s="198"/>
      <c r="R180" s="198"/>
      <c r="S180" s="198"/>
      <c r="T180" s="199"/>
      <c r="AT180" s="200" t="s">
        <v>140</v>
      </c>
      <c r="AU180" s="200" t="s">
        <v>94</v>
      </c>
      <c r="AV180" s="13" t="s">
        <v>23</v>
      </c>
      <c r="AW180" s="13" t="s">
        <v>46</v>
      </c>
      <c r="AX180" s="13" t="s">
        <v>85</v>
      </c>
      <c r="AY180" s="200" t="s">
        <v>129</v>
      </c>
    </row>
    <row r="181" spans="1:65" s="14" customFormat="1">
      <c r="B181" s="201"/>
      <c r="C181" s="202"/>
      <c r="D181" s="192" t="s">
        <v>140</v>
      </c>
      <c r="E181" s="203" t="s">
        <v>48</v>
      </c>
      <c r="F181" s="204" t="s">
        <v>230</v>
      </c>
      <c r="G181" s="202"/>
      <c r="H181" s="205">
        <v>3.484</v>
      </c>
      <c r="I181" s="206"/>
      <c r="J181" s="202"/>
      <c r="K181" s="202"/>
      <c r="L181" s="207"/>
      <c r="M181" s="208"/>
      <c r="N181" s="209"/>
      <c r="O181" s="209"/>
      <c r="P181" s="209"/>
      <c r="Q181" s="209"/>
      <c r="R181" s="209"/>
      <c r="S181" s="209"/>
      <c r="T181" s="210"/>
      <c r="AT181" s="211" t="s">
        <v>140</v>
      </c>
      <c r="AU181" s="211" t="s">
        <v>94</v>
      </c>
      <c r="AV181" s="14" t="s">
        <v>94</v>
      </c>
      <c r="AW181" s="14" t="s">
        <v>46</v>
      </c>
      <c r="AX181" s="14" t="s">
        <v>23</v>
      </c>
      <c r="AY181" s="211" t="s">
        <v>129</v>
      </c>
    </row>
    <row r="182" spans="1:65" s="2" customFormat="1" ht="21.75" customHeight="1">
      <c r="A182" s="35"/>
      <c r="B182" s="36"/>
      <c r="C182" s="223" t="s">
        <v>231</v>
      </c>
      <c r="D182" s="223" t="s">
        <v>224</v>
      </c>
      <c r="E182" s="224" t="s">
        <v>232</v>
      </c>
      <c r="F182" s="225" t="s">
        <v>233</v>
      </c>
      <c r="G182" s="226" t="s">
        <v>134</v>
      </c>
      <c r="H182" s="227">
        <v>114.228168</v>
      </c>
      <c r="I182" s="228"/>
      <c r="J182" s="229">
        <f>ROUND(I182*H182,2)</f>
        <v>0</v>
      </c>
      <c r="K182" s="225" t="s">
        <v>135</v>
      </c>
      <c r="L182" s="230"/>
      <c r="M182" s="231" t="s">
        <v>48</v>
      </c>
      <c r="N182" s="232" t="s">
        <v>56</v>
      </c>
      <c r="O182" s="65"/>
      <c r="P182" s="181">
        <f>O182*H182</f>
        <v>0</v>
      </c>
      <c r="Q182" s="181">
        <v>0</v>
      </c>
      <c r="R182" s="181">
        <f>Q182*H182</f>
        <v>0</v>
      </c>
      <c r="S182" s="181">
        <v>0</v>
      </c>
      <c r="T182" s="182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83" t="s">
        <v>192</v>
      </c>
      <c r="AT182" s="183" t="s">
        <v>224</v>
      </c>
      <c r="AU182" s="183" t="s">
        <v>94</v>
      </c>
      <c r="AY182" s="17" t="s">
        <v>129</v>
      </c>
      <c r="BE182" s="184">
        <f>IF(N182="základní",J182,0)</f>
        <v>0</v>
      </c>
      <c r="BF182" s="184">
        <f>IF(N182="snížená",J182,0)</f>
        <v>0</v>
      </c>
      <c r="BG182" s="184">
        <f>IF(N182="zákl. přenesená",J182,0)</f>
        <v>0</v>
      </c>
      <c r="BH182" s="184">
        <f>IF(N182="sníž. přenesená",J182,0)</f>
        <v>0</v>
      </c>
      <c r="BI182" s="184">
        <f>IF(N182="nulová",J182,0)</f>
        <v>0</v>
      </c>
      <c r="BJ182" s="17" t="s">
        <v>23</v>
      </c>
      <c r="BK182" s="184">
        <f>ROUND(I182*H182,2)</f>
        <v>0</v>
      </c>
      <c r="BL182" s="17" t="s">
        <v>136</v>
      </c>
      <c r="BM182" s="183" t="s">
        <v>234</v>
      </c>
    </row>
    <row r="183" spans="1:65" s="2" customFormat="1">
      <c r="A183" s="35"/>
      <c r="B183" s="36"/>
      <c r="C183" s="37"/>
      <c r="D183" s="185" t="s">
        <v>138</v>
      </c>
      <c r="E183" s="37"/>
      <c r="F183" s="186" t="s">
        <v>235</v>
      </c>
      <c r="G183" s="37"/>
      <c r="H183" s="37"/>
      <c r="I183" s="187"/>
      <c r="J183" s="37"/>
      <c r="K183" s="37"/>
      <c r="L183" s="40"/>
      <c r="M183" s="188"/>
      <c r="N183" s="189"/>
      <c r="O183" s="65"/>
      <c r="P183" s="65"/>
      <c r="Q183" s="65"/>
      <c r="R183" s="65"/>
      <c r="S183" s="65"/>
      <c r="T183" s="66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7" t="s">
        <v>138</v>
      </c>
      <c r="AU183" s="17" t="s">
        <v>94</v>
      </c>
    </row>
    <row r="184" spans="1:65" s="13" customFormat="1">
      <c r="B184" s="190"/>
      <c r="C184" s="191"/>
      <c r="D184" s="192" t="s">
        <v>140</v>
      </c>
      <c r="E184" s="193" t="s">
        <v>48</v>
      </c>
      <c r="F184" s="194" t="s">
        <v>141</v>
      </c>
      <c r="G184" s="191"/>
      <c r="H184" s="193" t="s">
        <v>48</v>
      </c>
      <c r="I184" s="195"/>
      <c r="J184" s="191"/>
      <c r="K184" s="191"/>
      <c r="L184" s="196"/>
      <c r="M184" s="197"/>
      <c r="N184" s="198"/>
      <c r="O184" s="198"/>
      <c r="P184" s="198"/>
      <c r="Q184" s="198"/>
      <c r="R184" s="198"/>
      <c r="S184" s="198"/>
      <c r="T184" s="199"/>
      <c r="AT184" s="200" t="s">
        <v>140</v>
      </c>
      <c r="AU184" s="200" t="s">
        <v>94</v>
      </c>
      <c r="AV184" s="13" t="s">
        <v>23</v>
      </c>
      <c r="AW184" s="13" t="s">
        <v>46</v>
      </c>
      <c r="AX184" s="13" t="s">
        <v>85</v>
      </c>
      <c r="AY184" s="200" t="s">
        <v>129</v>
      </c>
    </row>
    <row r="185" spans="1:65" s="13" customFormat="1" ht="22.5">
      <c r="B185" s="190"/>
      <c r="C185" s="191"/>
      <c r="D185" s="192" t="s">
        <v>140</v>
      </c>
      <c r="E185" s="193" t="s">
        <v>48</v>
      </c>
      <c r="F185" s="194" t="s">
        <v>236</v>
      </c>
      <c r="G185" s="191"/>
      <c r="H185" s="193" t="s">
        <v>48</v>
      </c>
      <c r="I185" s="195"/>
      <c r="J185" s="191"/>
      <c r="K185" s="191"/>
      <c r="L185" s="196"/>
      <c r="M185" s="197"/>
      <c r="N185" s="198"/>
      <c r="O185" s="198"/>
      <c r="P185" s="198"/>
      <c r="Q185" s="198"/>
      <c r="R185" s="198"/>
      <c r="S185" s="198"/>
      <c r="T185" s="199"/>
      <c r="AT185" s="200" t="s">
        <v>140</v>
      </c>
      <c r="AU185" s="200" t="s">
        <v>94</v>
      </c>
      <c r="AV185" s="13" t="s">
        <v>23</v>
      </c>
      <c r="AW185" s="13" t="s">
        <v>46</v>
      </c>
      <c r="AX185" s="13" t="s">
        <v>85</v>
      </c>
      <c r="AY185" s="200" t="s">
        <v>129</v>
      </c>
    </row>
    <row r="186" spans="1:65" s="14" customFormat="1">
      <c r="B186" s="201"/>
      <c r="C186" s="202"/>
      <c r="D186" s="192" t="s">
        <v>140</v>
      </c>
      <c r="E186" s="203" t="s">
        <v>48</v>
      </c>
      <c r="F186" s="204" t="s">
        <v>602</v>
      </c>
      <c r="G186" s="202"/>
      <c r="H186" s="205">
        <v>114.228168</v>
      </c>
      <c r="I186" s="206"/>
      <c r="J186" s="202"/>
      <c r="K186" s="202"/>
      <c r="L186" s="207"/>
      <c r="M186" s="208"/>
      <c r="N186" s="209"/>
      <c r="O186" s="209"/>
      <c r="P186" s="209"/>
      <c r="Q186" s="209"/>
      <c r="R186" s="209"/>
      <c r="S186" s="209"/>
      <c r="T186" s="210"/>
      <c r="AT186" s="211" t="s">
        <v>140</v>
      </c>
      <c r="AU186" s="211" t="s">
        <v>94</v>
      </c>
      <c r="AV186" s="14" t="s">
        <v>94</v>
      </c>
      <c r="AW186" s="14" t="s">
        <v>46</v>
      </c>
      <c r="AX186" s="14" t="s">
        <v>23</v>
      </c>
      <c r="AY186" s="211" t="s">
        <v>129</v>
      </c>
    </row>
    <row r="187" spans="1:65" s="2" customFormat="1" ht="21.75" customHeight="1">
      <c r="A187" s="35"/>
      <c r="B187" s="36"/>
      <c r="C187" s="223" t="s">
        <v>8</v>
      </c>
      <c r="D187" s="223" t="s">
        <v>224</v>
      </c>
      <c r="E187" s="224" t="s">
        <v>237</v>
      </c>
      <c r="F187" s="225" t="s">
        <v>238</v>
      </c>
      <c r="G187" s="226" t="s">
        <v>134</v>
      </c>
      <c r="H187" s="227">
        <v>7.1150000000000002</v>
      </c>
      <c r="I187" s="228"/>
      <c r="J187" s="229">
        <f>ROUND(I187*H187,2)</f>
        <v>0</v>
      </c>
      <c r="K187" s="225" t="s">
        <v>135</v>
      </c>
      <c r="L187" s="230"/>
      <c r="M187" s="231" t="s">
        <v>48</v>
      </c>
      <c r="N187" s="232" t="s">
        <v>56</v>
      </c>
      <c r="O187" s="65"/>
      <c r="P187" s="181">
        <f>O187*H187</f>
        <v>0</v>
      </c>
      <c r="Q187" s="181">
        <v>0</v>
      </c>
      <c r="R187" s="181">
        <f>Q187*H187</f>
        <v>0</v>
      </c>
      <c r="S187" s="181">
        <v>0</v>
      </c>
      <c r="T187" s="182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83" t="s">
        <v>192</v>
      </c>
      <c r="AT187" s="183" t="s">
        <v>224</v>
      </c>
      <c r="AU187" s="183" t="s">
        <v>94</v>
      </c>
      <c r="AY187" s="17" t="s">
        <v>129</v>
      </c>
      <c r="BE187" s="184">
        <f>IF(N187="základní",J187,0)</f>
        <v>0</v>
      </c>
      <c r="BF187" s="184">
        <f>IF(N187="snížená",J187,0)</f>
        <v>0</v>
      </c>
      <c r="BG187" s="184">
        <f>IF(N187="zákl. přenesená",J187,0)</f>
        <v>0</v>
      </c>
      <c r="BH187" s="184">
        <f>IF(N187="sníž. přenesená",J187,0)</f>
        <v>0</v>
      </c>
      <c r="BI187" s="184">
        <f>IF(N187="nulová",J187,0)</f>
        <v>0</v>
      </c>
      <c r="BJ187" s="17" t="s">
        <v>23</v>
      </c>
      <c r="BK187" s="184">
        <f>ROUND(I187*H187,2)</f>
        <v>0</v>
      </c>
      <c r="BL187" s="17" t="s">
        <v>136</v>
      </c>
      <c r="BM187" s="183" t="s">
        <v>239</v>
      </c>
    </row>
    <row r="188" spans="1:65" s="2" customFormat="1">
      <c r="A188" s="35"/>
      <c r="B188" s="36"/>
      <c r="C188" s="37"/>
      <c r="D188" s="185" t="s">
        <v>138</v>
      </c>
      <c r="E188" s="37"/>
      <c r="F188" s="186" t="s">
        <v>240</v>
      </c>
      <c r="G188" s="37"/>
      <c r="H188" s="37"/>
      <c r="I188" s="187"/>
      <c r="J188" s="37"/>
      <c r="K188" s="37"/>
      <c r="L188" s="40"/>
      <c r="M188" s="188"/>
      <c r="N188" s="189"/>
      <c r="O188" s="65"/>
      <c r="P188" s="65"/>
      <c r="Q188" s="65"/>
      <c r="R188" s="65"/>
      <c r="S188" s="65"/>
      <c r="T188" s="66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7" t="s">
        <v>138</v>
      </c>
      <c r="AU188" s="17" t="s">
        <v>94</v>
      </c>
    </row>
    <row r="189" spans="1:65" s="13" customFormat="1">
      <c r="B189" s="190"/>
      <c r="C189" s="191"/>
      <c r="D189" s="192" t="s">
        <v>140</v>
      </c>
      <c r="E189" s="193" t="s">
        <v>48</v>
      </c>
      <c r="F189" s="194" t="s">
        <v>141</v>
      </c>
      <c r="G189" s="191"/>
      <c r="H189" s="193" t="s">
        <v>48</v>
      </c>
      <c r="I189" s="195"/>
      <c r="J189" s="191"/>
      <c r="K189" s="191"/>
      <c r="L189" s="196"/>
      <c r="M189" s="197"/>
      <c r="N189" s="198"/>
      <c r="O189" s="198"/>
      <c r="P189" s="198"/>
      <c r="Q189" s="198"/>
      <c r="R189" s="198"/>
      <c r="S189" s="198"/>
      <c r="T189" s="199"/>
      <c r="AT189" s="200" t="s">
        <v>140</v>
      </c>
      <c r="AU189" s="200" t="s">
        <v>94</v>
      </c>
      <c r="AV189" s="13" t="s">
        <v>23</v>
      </c>
      <c r="AW189" s="13" t="s">
        <v>46</v>
      </c>
      <c r="AX189" s="13" t="s">
        <v>85</v>
      </c>
      <c r="AY189" s="200" t="s">
        <v>129</v>
      </c>
    </row>
    <row r="190" spans="1:65" s="13" customFormat="1" ht="22.5">
      <c r="B190" s="190"/>
      <c r="C190" s="191"/>
      <c r="D190" s="192" t="s">
        <v>140</v>
      </c>
      <c r="E190" s="193" t="s">
        <v>48</v>
      </c>
      <c r="F190" s="194" t="s">
        <v>241</v>
      </c>
      <c r="G190" s="191"/>
      <c r="H190" s="193" t="s">
        <v>48</v>
      </c>
      <c r="I190" s="195"/>
      <c r="J190" s="191"/>
      <c r="K190" s="191"/>
      <c r="L190" s="196"/>
      <c r="M190" s="197"/>
      <c r="N190" s="198"/>
      <c r="O190" s="198"/>
      <c r="P190" s="198"/>
      <c r="Q190" s="198"/>
      <c r="R190" s="198"/>
      <c r="S190" s="198"/>
      <c r="T190" s="199"/>
      <c r="AT190" s="200" t="s">
        <v>140</v>
      </c>
      <c r="AU190" s="200" t="s">
        <v>94</v>
      </c>
      <c r="AV190" s="13" t="s">
        <v>23</v>
      </c>
      <c r="AW190" s="13" t="s">
        <v>46</v>
      </c>
      <c r="AX190" s="13" t="s">
        <v>85</v>
      </c>
      <c r="AY190" s="200" t="s">
        <v>129</v>
      </c>
    </row>
    <row r="191" spans="1:65" s="14" customFormat="1">
      <c r="B191" s="201"/>
      <c r="C191" s="202"/>
      <c r="D191" s="192" t="s">
        <v>140</v>
      </c>
      <c r="E191" s="203" t="s">
        <v>48</v>
      </c>
      <c r="F191" s="204" t="s">
        <v>242</v>
      </c>
      <c r="G191" s="202"/>
      <c r="H191" s="205">
        <v>7.1150000000000002</v>
      </c>
      <c r="I191" s="206"/>
      <c r="J191" s="202"/>
      <c r="K191" s="202"/>
      <c r="L191" s="207"/>
      <c r="M191" s="208"/>
      <c r="N191" s="209"/>
      <c r="O191" s="209"/>
      <c r="P191" s="209"/>
      <c r="Q191" s="209"/>
      <c r="R191" s="209"/>
      <c r="S191" s="209"/>
      <c r="T191" s="210"/>
      <c r="AT191" s="211" t="s">
        <v>140</v>
      </c>
      <c r="AU191" s="211" t="s">
        <v>94</v>
      </c>
      <c r="AV191" s="14" t="s">
        <v>94</v>
      </c>
      <c r="AW191" s="14" t="s">
        <v>46</v>
      </c>
      <c r="AX191" s="14" t="s">
        <v>23</v>
      </c>
      <c r="AY191" s="211" t="s">
        <v>129</v>
      </c>
    </row>
    <row r="192" spans="1:65" s="2" customFormat="1" ht="37.9" customHeight="1">
      <c r="A192" s="35"/>
      <c r="B192" s="36"/>
      <c r="C192" s="172" t="s">
        <v>243</v>
      </c>
      <c r="D192" s="172" t="s">
        <v>131</v>
      </c>
      <c r="E192" s="173" t="s">
        <v>244</v>
      </c>
      <c r="F192" s="174" t="s">
        <v>245</v>
      </c>
      <c r="G192" s="175" t="s">
        <v>134</v>
      </c>
      <c r="H192" s="176">
        <v>69.75</v>
      </c>
      <c r="I192" s="177"/>
      <c r="J192" s="178">
        <f>ROUND(I192*H192,2)</f>
        <v>0</v>
      </c>
      <c r="K192" s="174" t="s">
        <v>135</v>
      </c>
      <c r="L192" s="40"/>
      <c r="M192" s="179" t="s">
        <v>48</v>
      </c>
      <c r="N192" s="180" t="s">
        <v>56</v>
      </c>
      <c r="O192" s="65"/>
      <c r="P192" s="181">
        <f>O192*H192</f>
        <v>0</v>
      </c>
      <c r="Q192" s="181">
        <v>0</v>
      </c>
      <c r="R192" s="181">
        <f>Q192*H192</f>
        <v>0</v>
      </c>
      <c r="S192" s="181">
        <v>0</v>
      </c>
      <c r="T192" s="182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183" t="s">
        <v>136</v>
      </c>
      <c r="AT192" s="183" t="s">
        <v>131</v>
      </c>
      <c r="AU192" s="183" t="s">
        <v>94</v>
      </c>
      <c r="AY192" s="17" t="s">
        <v>129</v>
      </c>
      <c r="BE192" s="184">
        <f>IF(N192="základní",J192,0)</f>
        <v>0</v>
      </c>
      <c r="BF192" s="184">
        <f>IF(N192="snížená",J192,0)</f>
        <v>0</v>
      </c>
      <c r="BG192" s="184">
        <f>IF(N192="zákl. přenesená",J192,0)</f>
        <v>0</v>
      </c>
      <c r="BH192" s="184">
        <f>IF(N192="sníž. přenesená",J192,0)</f>
        <v>0</v>
      </c>
      <c r="BI192" s="184">
        <f>IF(N192="nulová",J192,0)</f>
        <v>0</v>
      </c>
      <c r="BJ192" s="17" t="s">
        <v>23</v>
      </c>
      <c r="BK192" s="184">
        <f>ROUND(I192*H192,2)</f>
        <v>0</v>
      </c>
      <c r="BL192" s="17" t="s">
        <v>136</v>
      </c>
      <c r="BM192" s="183" t="s">
        <v>246</v>
      </c>
    </row>
    <row r="193" spans="1:65" s="2" customFormat="1">
      <c r="A193" s="35"/>
      <c r="B193" s="36"/>
      <c r="C193" s="37"/>
      <c r="D193" s="185" t="s">
        <v>138</v>
      </c>
      <c r="E193" s="37"/>
      <c r="F193" s="186" t="s">
        <v>247</v>
      </c>
      <c r="G193" s="37"/>
      <c r="H193" s="37"/>
      <c r="I193" s="187"/>
      <c r="J193" s="37"/>
      <c r="K193" s="37"/>
      <c r="L193" s="40"/>
      <c r="M193" s="188"/>
      <c r="N193" s="189"/>
      <c r="O193" s="65"/>
      <c r="P193" s="65"/>
      <c r="Q193" s="65"/>
      <c r="R193" s="65"/>
      <c r="S193" s="65"/>
      <c r="T193" s="66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7" t="s">
        <v>138</v>
      </c>
      <c r="AU193" s="17" t="s">
        <v>94</v>
      </c>
    </row>
    <row r="194" spans="1:65" s="13" customFormat="1">
      <c r="B194" s="190"/>
      <c r="C194" s="191"/>
      <c r="D194" s="192" t="s">
        <v>140</v>
      </c>
      <c r="E194" s="193" t="s">
        <v>48</v>
      </c>
      <c r="F194" s="194" t="s">
        <v>141</v>
      </c>
      <c r="G194" s="191"/>
      <c r="H194" s="193" t="s">
        <v>48</v>
      </c>
      <c r="I194" s="195"/>
      <c r="J194" s="191"/>
      <c r="K194" s="191"/>
      <c r="L194" s="196"/>
      <c r="M194" s="197"/>
      <c r="N194" s="198"/>
      <c r="O194" s="198"/>
      <c r="P194" s="198"/>
      <c r="Q194" s="198"/>
      <c r="R194" s="198"/>
      <c r="S194" s="198"/>
      <c r="T194" s="199"/>
      <c r="AT194" s="200" t="s">
        <v>140</v>
      </c>
      <c r="AU194" s="200" t="s">
        <v>94</v>
      </c>
      <c r="AV194" s="13" t="s">
        <v>23</v>
      </c>
      <c r="AW194" s="13" t="s">
        <v>46</v>
      </c>
      <c r="AX194" s="13" t="s">
        <v>85</v>
      </c>
      <c r="AY194" s="200" t="s">
        <v>129</v>
      </c>
    </row>
    <row r="195" spans="1:65" s="13" customFormat="1" ht="22.5">
      <c r="B195" s="190"/>
      <c r="C195" s="191"/>
      <c r="D195" s="192" t="s">
        <v>140</v>
      </c>
      <c r="E195" s="193" t="s">
        <v>48</v>
      </c>
      <c r="F195" s="194" t="s">
        <v>222</v>
      </c>
      <c r="G195" s="191"/>
      <c r="H195" s="193" t="s">
        <v>48</v>
      </c>
      <c r="I195" s="195"/>
      <c r="J195" s="191"/>
      <c r="K195" s="191"/>
      <c r="L195" s="196"/>
      <c r="M195" s="197"/>
      <c r="N195" s="198"/>
      <c r="O195" s="198"/>
      <c r="P195" s="198"/>
      <c r="Q195" s="198"/>
      <c r="R195" s="198"/>
      <c r="S195" s="198"/>
      <c r="T195" s="199"/>
      <c r="AT195" s="200" t="s">
        <v>140</v>
      </c>
      <c r="AU195" s="200" t="s">
        <v>94</v>
      </c>
      <c r="AV195" s="13" t="s">
        <v>23</v>
      </c>
      <c r="AW195" s="13" t="s">
        <v>46</v>
      </c>
      <c r="AX195" s="13" t="s">
        <v>85</v>
      </c>
      <c r="AY195" s="200" t="s">
        <v>129</v>
      </c>
    </row>
    <row r="196" spans="1:65" s="14" customFormat="1">
      <c r="B196" s="201"/>
      <c r="C196" s="202"/>
      <c r="D196" s="192" t="s">
        <v>140</v>
      </c>
      <c r="E196" s="203" t="s">
        <v>48</v>
      </c>
      <c r="F196" s="204" t="s">
        <v>146</v>
      </c>
      <c r="G196" s="202"/>
      <c r="H196" s="205">
        <v>69.75</v>
      </c>
      <c r="I196" s="206"/>
      <c r="J196" s="202"/>
      <c r="K196" s="202"/>
      <c r="L196" s="207"/>
      <c r="M196" s="208"/>
      <c r="N196" s="209"/>
      <c r="O196" s="209"/>
      <c r="P196" s="209"/>
      <c r="Q196" s="209"/>
      <c r="R196" s="209"/>
      <c r="S196" s="209"/>
      <c r="T196" s="210"/>
      <c r="AT196" s="211" t="s">
        <v>140</v>
      </c>
      <c r="AU196" s="211" t="s">
        <v>94</v>
      </c>
      <c r="AV196" s="14" t="s">
        <v>94</v>
      </c>
      <c r="AW196" s="14" t="s">
        <v>46</v>
      </c>
      <c r="AX196" s="14" t="s">
        <v>23</v>
      </c>
      <c r="AY196" s="211" t="s">
        <v>129</v>
      </c>
    </row>
    <row r="197" spans="1:65" s="2" customFormat="1" ht="24.2" customHeight="1">
      <c r="A197" s="35"/>
      <c r="B197" s="36"/>
      <c r="C197" s="172" t="s">
        <v>248</v>
      </c>
      <c r="D197" s="172" t="s">
        <v>131</v>
      </c>
      <c r="E197" s="173" t="s">
        <v>249</v>
      </c>
      <c r="F197" s="174" t="s">
        <v>250</v>
      </c>
      <c r="G197" s="175" t="s">
        <v>134</v>
      </c>
      <c r="H197" s="176">
        <v>1119.884</v>
      </c>
      <c r="I197" s="177"/>
      <c r="J197" s="178">
        <f>ROUND(I197*H197,2)</f>
        <v>0</v>
      </c>
      <c r="K197" s="174" t="s">
        <v>135</v>
      </c>
      <c r="L197" s="40"/>
      <c r="M197" s="179" t="s">
        <v>48</v>
      </c>
      <c r="N197" s="180" t="s">
        <v>56</v>
      </c>
      <c r="O197" s="65"/>
      <c r="P197" s="181">
        <f>O197*H197</f>
        <v>0</v>
      </c>
      <c r="Q197" s="181">
        <v>0</v>
      </c>
      <c r="R197" s="181">
        <f>Q197*H197</f>
        <v>0</v>
      </c>
      <c r="S197" s="181">
        <v>0</v>
      </c>
      <c r="T197" s="182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183" t="s">
        <v>136</v>
      </c>
      <c r="AT197" s="183" t="s">
        <v>131</v>
      </c>
      <c r="AU197" s="183" t="s">
        <v>94</v>
      </c>
      <c r="AY197" s="17" t="s">
        <v>129</v>
      </c>
      <c r="BE197" s="184">
        <f>IF(N197="základní",J197,0)</f>
        <v>0</v>
      </c>
      <c r="BF197" s="184">
        <f>IF(N197="snížená",J197,0)</f>
        <v>0</v>
      </c>
      <c r="BG197" s="184">
        <f>IF(N197="zákl. přenesená",J197,0)</f>
        <v>0</v>
      </c>
      <c r="BH197" s="184">
        <f>IF(N197="sníž. přenesená",J197,0)</f>
        <v>0</v>
      </c>
      <c r="BI197" s="184">
        <f>IF(N197="nulová",J197,0)</f>
        <v>0</v>
      </c>
      <c r="BJ197" s="17" t="s">
        <v>23</v>
      </c>
      <c r="BK197" s="184">
        <f>ROUND(I197*H197,2)</f>
        <v>0</v>
      </c>
      <c r="BL197" s="17" t="s">
        <v>136</v>
      </c>
      <c r="BM197" s="183" t="s">
        <v>251</v>
      </c>
    </row>
    <row r="198" spans="1:65" s="2" customFormat="1">
      <c r="A198" s="35"/>
      <c r="B198" s="36"/>
      <c r="C198" s="37"/>
      <c r="D198" s="185" t="s">
        <v>138</v>
      </c>
      <c r="E198" s="37"/>
      <c r="F198" s="186" t="s">
        <v>252</v>
      </c>
      <c r="G198" s="37"/>
      <c r="H198" s="37"/>
      <c r="I198" s="187"/>
      <c r="J198" s="37"/>
      <c r="K198" s="37"/>
      <c r="L198" s="40"/>
      <c r="M198" s="188"/>
      <c r="N198" s="189"/>
      <c r="O198" s="65"/>
      <c r="P198" s="65"/>
      <c r="Q198" s="65"/>
      <c r="R198" s="65"/>
      <c r="S198" s="65"/>
      <c r="T198" s="66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7" t="s">
        <v>138</v>
      </c>
      <c r="AU198" s="17" t="s">
        <v>94</v>
      </c>
    </row>
    <row r="199" spans="1:65" s="13" customFormat="1">
      <c r="B199" s="190"/>
      <c r="C199" s="191"/>
      <c r="D199" s="192" t="s">
        <v>140</v>
      </c>
      <c r="E199" s="193" t="s">
        <v>48</v>
      </c>
      <c r="F199" s="194" t="s">
        <v>141</v>
      </c>
      <c r="G199" s="191"/>
      <c r="H199" s="193" t="s">
        <v>48</v>
      </c>
      <c r="I199" s="195"/>
      <c r="J199" s="191"/>
      <c r="K199" s="191"/>
      <c r="L199" s="196"/>
      <c r="M199" s="197"/>
      <c r="N199" s="198"/>
      <c r="O199" s="198"/>
      <c r="P199" s="198"/>
      <c r="Q199" s="198"/>
      <c r="R199" s="198"/>
      <c r="S199" s="198"/>
      <c r="T199" s="199"/>
      <c r="AT199" s="200" t="s">
        <v>140</v>
      </c>
      <c r="AU199" s="200" t="s">
        <v>94</v>
      </c>
      <c r="AV199" s="13" t="s">
        <v>23</v>
      </c>
      <c r="AW199" s="13" t="s">
        <v>46</v>
      </c>
      <c r="AX199" s="13" t="s">
        <v>85</v>
      </c>
      <c r="AY199" s="200" t="s">
        <v>129</v>
      </c>
    </row>
    <row r="200" spans="1:65" s="13" customFormat="1" ht="22.5">
      <c r="B200" s="190"/>
      <c r="C200" s="191"/>
      <c r="D200" s="192" t="s">
        <v>140</v>
      </c>
      <c r="E200" s="193" t="s">
        <v>48</v>
      </c>
      <c r="F200" s="194" t="s">
        <v>220</v>
      </c>
      <c r="G200" s="191"/>
      <c r="H200" s="193" t="s">
        <v>48</v>
      </c>
      <c r="I200" s="195"/>
      <c r="J200" s="191"/>
      <c r="K200" s="191"/>
      <c r="L200" s="196"/>
      <c r="M200" s="197"/>
      <c r="N200" s="198"/>
      <c r="O200" s="198"/>
      <c r="P200" s="198"/>
      <c r="Q200" s="198"/>
      <c r="R200" s="198"/>
      <c r="S200" s="198"/>
      <c r="T200" s="199"/>
      <c r="AT200" s="200" t="s">
        <v>140</v>
      </c>
      <c r="AU200" s="200" t="s">
        <v>94</v>
      </c>
      <c r="AV200" s="13" t="s">
        <v>23</v>
      </c>
      <c r="AW200" s="13" t="s">
        <v>46</v>
      </c>
      <c r="AX200" s="13" t="s">
        <v>85</v>
      </c>
      <c r="AY200" s="200" t="s">
        <v>129</v>
      </c>
    </row>
    <row r="201" spans="1:65" s="14" customFormat="1">
      <c r="B201" s="201"/>
      <c r="C201" s="202"/>
      <c r="D201" s="192" t="s">
        <v>140</v>
      </c>
      <c r="E201" s="203" t="s">
        <v>48</v>
      </c>
      <c r="F201" s="204" t="s">
        <v>143</v>
      </c>
      <c r="G201" s="202"/>
      <c r="H201" s="205">
        <v>34.161000000000001</v>
      </c>
      <c r="I201" s="206"/>
      <c r="J201" s="202"/>
      <c r="K201" s="202"/>
      <c r="L201" s="207"/>
      <c r="M201" s="208"/>
      <c r="N201" s="209"/>
      <c r="O201" s="209"/>
      <c r="P201" s="209"/>
      <c r="Q201" s="209"/>
      <c r="R201" s="209"/>
      <c r="S201" s="209"/>
      <c r="T201" s="210"/>
      <c r="AT201" s="211" t="s">
        <v>140</v>
      </c>
      <c r="AU201" s="211" t="s">
        <v>94</v>
      </c>
      <c r="AV201" s="14" t="s">
        <v>94</v>
      </c>
      <c r="AW201" s="14" t="s">
        <v>46</v>
      </c>
      <c r="AX201" s="14" t="s">
        <v>85</v>
      </c>
      <c r="AY201" s="211" t="s">
        <v>129</v>
      </c>
    </row>
    <row r="202" spans="1:65" s="13" customFormat="1" ht="22.5">
      <c r="B202" s="190"/>
      <c r="C202" s="191"/>
      <c r="D202" s="192" t="s">
        <v>140</v>
      </c>
      <c r="E202" s="193" t="s">
        <v>48</v>
      </c>
      <c r="F202" s="194" t="s">
        <v>221</v>
      </c>
      <c r="G202" s="191"/>
      <c r="H202" s="193" t="s">
        <v>48</v>
      </c>
      <c r="I202" s="195"/>
      <c r="J202" s="191"/>
      <c r="K202" s="191"/>
      <c r="L202" s="196"/>
      <c r="M202" s="197"/>
      <c r="N202" s="198"/>
      <c r="O202" s="198"/>
      <c r="P202" s="198"/>
      <c r="Q202" s="198"/>
      <c r="R202" s="198"/>
      <c r="S202" s="198"/>
      <c r="T202" s="199"/>
      <c r="AT202" s="200" t="s">
        <v>140</v>
      </c>
      <c r="AU202" s="200" t="s">
        <v>94</v>
      </c>
      <c r="AV202" s="13" t="s">
        <v>23</v>
      </c>
      <c r="AW202" s="13" t="s">
        <v>46</v>
      </c>
      <c r="AX202" s="13" t="s">
        <v>85</v>
      </c>
      <c r="AY202" s="200" t="s">
        <v>129</v>
      </c>
    </row>
    <row r="203" spans="1:65" s="14" customFormat="1">
      <c r="B203" s="201"/>
      <c r="C203" s="202"/>
      <c r="D203" s="192" t="s">
        <v>140</v>
      </c>
      <c r="E203" s="203" t="s">
        <v>48</v>
      </c>
      <c r="F203" s="204">
        <v>1119.884</v>
      </c>
      <c r="G203" s="202"/>
      <c r="H203" s="205">
        <v>1119.884</v>
      </c>
      <c r="I203" s="206"/>
      <c r="J203" s="202"/>
      <c r="K203" s="202"/>
      <c r="L203" s="207"/>
      <c r="M203" s="208"/>
      <c r="N203" s="209"/>
      <c r="O203" s="209"/>
      <c r="P203" s="209"/>
      <c r="Q203" s="209"/>
      <c r="R203" s="209"/>
      <c r="S203" s="209"/>
      <c r="T203" s="210"/>
      <c r="AT203" s="211" t="s">
        <v>140</v>
      </c>
      <c r="AU203" s="211" t="s">
        <v>94</v>
      </c>
      <c r="AV203" s="14" t="s">
        <v>94</v>
      </c>
      <c r="AW203" s="14" t="s">
        <v>46</v>
      </c>
      <c r="AX203" s="14" t="s">
        <v>85</v>
      </c>
      <c r="AY203" s="211" t="s">
        <v>129</v>
      </c>
    </row>
    <row r="204" spans="1:65" s="13" customFormat="1" ht="22.5">
      <c r="B204" s="190"/>
      <c r="C204" s="191"/>
      <c r="D204" s="192" t="s">
        <v>140</v>
      </c>
      <c r="E204" s="193" t="s">
        <v>48</v>
      </c>
      <c r="F204" s="194" t="s">
        <v>222</v>
      </c>
      <c r="G204" s="191"/>
      <c r="H204" s="193" t="s">
        <v>48</v>
      </c>
      <c r="I204" s="195"/>
      <c r="J204" s="191"/>
      <c r="K204" s="191"/>
      <c r="L204" s="196"/>
      <c r="M204" s="197"/>
      <c r="N204" s="198"/>
      <c r="O204" s="198"/>
      <c r="P204" s="198"/>
      <c r="Q204" s="198"/>
      <c r="R204" s="198"/>
      <c r="S204" s="198"/>
      <c r="T204" s="199"/>
      <c r="AT204" s="200" t="s">
        <v>140</v>
      </c>
      <c r="AU204" s="200" t="s">
        <v>94</v>
      </c>
      <c r="AV204" s="13" t="s">
        <v>23</v>
      </c>
      <c r="AW204" s="13" t="s">
        <v>46</v>
      </c>
      <c r="AX204" s="13" t="s">
        <v>85</v>
      </c>
      <c r="AY204" s="200" t="s">
        <v>129</v>
      </c>
    </row>
    <row r="205" spans="1:65" s="14" customFormat="1">
      <c r="B205" s="201"/>
      <c r="C205" s="202"/>
      <c r="D205" s="192" t="s">
        <v>140</v>
      </c>
      <c r="E205" s="203" t="s">
        <v>48</v>
      </c>
      <c r="F205" s="204" t="s">
        <v>146</v>
      </c>
      <c r="G205" s="202"/>
      <c r="H205" s="205">
        <v>69.75</v>
      </c>
      <c r="I205" s="206"/>
      <c r="J205" s="202"/>
      <c r="K205" s="202"/>
      <c r="L205" s="207"/>
      <c r="M205" s="208"/>
      <c r="N205" s="209"/>
      <c r="O205" s="209"/>
      <c r="P205" s="209"/>
      <c r="Q205" s="209"/>
      <c r="R205" s="209"/>
      <c r="S205" s="209"/>
      <c r="T205" s="210"/>
      <c r="AT205" s="211" t="s">
        <v>140</v>
      </c>
      <c r="AU205" s="211" t="s">
        <v>94</v>
      </c>
      <c r="AV205" s="14" t="s">
        <v>94</v>
      </c>
      <c r="AW205" s="14" t="s">
        <v>46</v>
      </c>
      <c r="AX205" s="14" t="s">
        <v>85</v>
      </c>
      <c r="AY205" s="211" t="s">
        <v>129</v>
      </c>
    </row>
    <row r="206" spans="1:65" s="15" customFormat="1">
      <c r="B206" s="212"/>
      <c r="C206" s="213"/>
      <c r="D206" s="192" t="s">
        <v>140</v>
      </c>
      <c r="E206" s="214" t="s">
        <v>48</v>
      </c>
      <c r="F206" s="215" t="s">
        <v>147</v>
      </c>
      <c r="G206" s="213"/>
      <c r="H206" s="216">
        <v>819.88400000000001</v>
      </c>
      <c r="I206" s="217"/>
      <c r="J206" s="213"/>
      <c r="K206" s="213"/>
      <c r="L206" s="218"/>
      <c r="M206" s="219"/>
      <c r="N206" s="220"/>
      <c r="O206" s="220"/>
      <c r="P206" s="220"/>
      <c r="Q206" s="220"/>
      <c r="R206" s="220"/>
      <c r="S206" s="220"/>
      <c r="T206" s="221"/>
      <c r="AT206" s="222" t="s">
        <v>140</v>
      </c>
      <c r="AU206" s="222" t="s">
        <v>94</v>
      </c>
      <c r="AV206" s="15" t="s">
        <v>136</v>
      </c>
      <c r="AW206" s="15" t="s">
        <v>46</v>
      </c>
      <c r="AX206" s="15" t="s">
        <v>23</v>
      </c>
      <c r="AY206" s="222" t="s">
        <v>129</v>
      </c>
    </row>
    <row r="207" spans="1:65" s="2" customFormat="1" ht="24.2" customHeight="1">
      <c r="A207" s="35"/>
      <c r="B207" s="36"/>
      <c r="C207" s="172" t="s">
        <v>253</v>
      </c>
      <c r="D207" s="172" t="s">
        <v>131</v>
      </c>
      <c r="E207" s="173" t="s">
        <v>254</v>
      </c>
      <c r="F207" s="174" t="s">
        <v>255</v>
      </c>
      <c r="G207" s="175" t="s">
        <v>256</v>
      </c>
      <c r="H207" s="176">
        <v>12</v>
      </c>
      <c r="I207" s="177"/>
      <c r="J207" s="178">
        <f>ROUND(I207*H207,2)</f>
        <v>0</v>
      </c>
      <c r="K207" s="174" t="s">
        <v>135</v>
      </c>
      <c r="L207" s="40"/>
      <c r="M207" s="179" t="s">
        <v>48</v>
      </c>
      <c r="N207" s="180" t="s">
        <v>56</v>
      </c>
      <c r="O207" s="65"/>
      <c r="P207" s="181">
        <f>O207*H207</f>
        <v>0</v>
      </c>
      <c r="Q207" s="181">
        <v>3.5999999999999999E-3</v>
      </c>
      <c r="R207" s="181">
        <f>Q207*H207</f>
        <v>4.3200000000000002E-2</v>
      </c>
      <c r="S207" s="181">
        <v>0</v>
      </c>
      <c r="T207" s="182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183" t="s">
        <v>136</v>
      </c>
      <c r="AT207" s="183" t="s">
        <v>131</v>
      </c>
      <c r="AU207" s="183" t="s">
        <v>94</v>
      </c>
      <c r="AY207" s="17" t="s">
        <v>129</v>
      </c>
      <c r="BE207" s="184">
        <f>IF(N207="základní",J207,0)</f>
        <v>0</v>
      </c>
      <c r="BF207" s="184">
        <f>IF(N207="snížená",J207,0)</f>
        <v>0</v>
      </c>
      <c r="BG207" s="184">
        <f>IF(N207="zákl. přenesená",J207,0)</f>
        <v>0</v>
      </c>
      <c r="BH207" s="184">
        <f>IF(N207="sníž. přenesená",J207,0)</f>
        <v>0</v>
      </c>
      <c r="BI207" s="184">
        <f>IF(N207="nulová",J207,0)</f>
        <v>0</v>
      </c>
      <c r="BJ207" s="17" t="s">
        <v>23</v>
      </c>
      <c r="BK207" s="184">
        <f>ROUND(I207*H207,2)</f>
        <v>0</v>
      </c>
      <c r="BL207" s="17" t="s">
        <v>136</v>
      </c>
      <c r="BM207" s="183" t="s">
        <v>257</v>
      </c>
    </row>
    <row r="208" spans="1:65" s="2" customFormat="1">
      <c r="A208" s="35"/>
      <c r="B208" s="36"/>
      <c r="C208" s="37"/>
      <c r="D208" s="185" t="s">
        <v>138</v>
      </c>
      <c r="E208" s="37"/>
      <c r="F208" s="186" t="s">
        <v>258</v>
      </c>
      <c r="G208" s="37"/>
      <c r="H208" s="37"/>
      <c r="I208" s="187"/>
      <c r="J208" s="37"/>
      <c r="K208" s="37"/>
      <c r="L208" s="40"/>
      <c r="M208" s="188"/>
      <c r="N208" s="189"/>
      <c r="O208" s="65"/>
      <c r="P208" s="65"/>
      <c r="Q208" s="65"/>
      <c r="R208" s="65"/>
      <c r="S208" s="65"/>
      <c r="T208" s="66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7" t="s">
        <v>138</v>
      </c>
      <c r="AU208" s="17" t="s">
        <v>94</v>
      </c>
    </row>
    <row r="209" spans="1:65" s="13" customFormat="1">
      <c r="B209" s="190"/>
      <c r="C209" s="191"/>
      <c r="D209" s="192" t="s">
        <v>140</v>
      </c>
      <c r="E209" s="193" t="s">
        <v>48</v>
      </c>
      <c r="F209" s="194" t="s">
        <v>141</v>
      </c>
      <c r="G209" s="191"/>
      <c r="H209" s="193" t="s">
        <v>48</v>
      </c>
      <c r="I209" s="195"/>
      <c r="J209" s="191"/>
      <c r="K209" s="191"/>
      <c r="L209" s="196"/>
      <c r="M209" s="197"/>
      <c r="N209" s="198"/>
      <c r="O209" s="198"/>
      <c r="P209" s="198"/>
      <c r="Q209" s="198"/>
      <c r="R209" s="198"/>
      <c r="S209" s="198"/>
      <c r="T209" s="199"/>
      <c r="AT209" s="200" t="s">
        <v>140</v>
      </c>
      <c r="AU209" s="200" t="s">
        <v>94</v>
      </c>
      <c r="AV209" s="13" t="s">
        <v>23</v>
      </c>
      <c r="AW209" s="13" t="s">
        <v>46</v>
      </c>
      <c r="AX209" s="13" t="s">
        <v>85</v>
      </c>
      <c r="AY209" s="200" t="s">
        <v>129</v>
      </c>
    </row>
    <row r="210" spans="1:65" s="13" customFormat="1" ht="22.5">
      <c r="B210" s="190"/>
      <c r="C210" s="191"/>
      <c r="D210" s="192" t="s">
        <v>140</v>
      </c>
      <c r="E210" s="193" t="s">
        <v>48</v>
      </c>
      <c r="F210" s="194" t="s">
        <v>259</v>
      </c>
      <c r="G210" s="191"/>
      <c r="H210" s="193" t="s">
        <v>48</v>
      </c>
      <c r="I210" s="195"/>
      <c r="J210" s="191"/>
      <c r="K210" s="191"/>
      <c r="L210" s="196"/>
      <c r="M210" s="197"/>
      <c r="N210" s="198"/>
      <c r="O210" s="198"/>
      <c r="P210" s="198"/>
      <c r="Q210" s="198"/>
      <c r="R210" s="198"/>
      <c r="S210" s="198"/>
      <c r="T210" s="199"/>
      <c r="AT210" s="200" t="s">
        <v>140</v>
      </c>
      <c r="AU210" s="200" t="s">
        <v>94</v>
      </c>
      <c r="AV210" s="13" t="s">
        <v>23</v>
      </c>
      <c r="AW210" s="13" t="s">
        <v>46</v>
      </c>
      <c r="AX210" s="13" t="s">
        <v>85</v>
      </c>
      <c r="AY210" s="200" t="s">
        <v>129</v>
      </c>
    </row>
    <row r="211" spans="1:65" s="14" customFormat="1">
      <c r="B211" s="201"/>
      <c r="C211" s="202"/>
      <c r="D211" s="192" t="s">
        <v>140</v>
      </c>
      <c r="E211" s="203" t="s">
        <v>48</v>
      </c>
      <c r="F211" s="204" t="s">
        <v>260</v>
      </c>
      <c r="G211" s="202"/>
      <c r="H211" s="205">
        <v>12</v>
      </c>
      <c r="I211" s="206"/>
      <c r="J211" s="202"/>
      <c r="K211" s="202"/>
      <c r="L211" s="207"/>
      <c r="M211" s="208"/>
      <c r="N211" s="209"/>
      <c r="O211" s="209"/>
      <c r="P211" s="209"/>
      <c r="Q211" s="209"/>
      <c r="R211" s="209"/>
      <c r="S211" s="209"/>
      <c r="T211" s="210"/>
      <c r="AT211" s="211" t="s">
        <v>140</v>
      </c>
      <c r="AU211" s="211" t="s">
        <v>94</v>
      </c>
      <c r="AV211" s="14" t="s">
        <v>94</v>
      </c>
      <c r="AW211" s="14" t="s">
        <v>46</v>
      </c>
      <c r="AX211" s="14" t="s">
        <v>23</v>
      </c>
      <c r="AY211" s="211" t="s">
        <v>129</v>
      </c>
    </row>
    <row r="212" spans="1:65" s="12" customFormat="1" ht="22.9" customHeight="1">
      <c r="B212" s="156"/>
      <c r="C212" s="157"/>
      <c r="D212" s="158" t="s">
        <v>84</v>
      </c>
      <c r="E212" s="170" t="s">
        <v>198</v>
      </c>
      <c r="F212" s="170" t="s">
        <v>261</v>
      </c>
      <c r="G212" s="157"/>
      <c r="H212" s="157"/>
      <c r="I212" s="160"/>
      <c r="J212" s="171">
        <f>BK212</f>
        <v>0</v>
      </c>
      <c r="K212" s="157"/>
      <c r="L212" s="162"/>
      <c r="M212" s="163"/>
      <c r="N212" s="164"/>
      <c r="O212" s="164"/>
      <c r="P212" s="165">
        <f>P213+SUM(P214:P243)+P337</f>
        <v>0</v>
      </c>
      <c r="Q212" s="164"/>
      <c r="R212" s="165">
        <f>R213+SUM(R214:R243)+R337</f>
        <v>1.9574999999999999E-2</v>
      </c>
      <c r="S212" s="164"/>
      <c r="T212" s="166">
        <f>T213+SUM(T214:T243)+T337</f>
        <v>0</v>
      </c>
      <c r="AR212" s="167" t="s">
        <v>23</v>
      </c>
      <c r="AT212" s="168" t="s">
        <v>84</v>
      </c>
      <c r="AU212" s="168" t="s">
        <v>23</v>
      </c>
      <c r="AY212" s="167" t="s">
        <v>129</v>
      </c>
      <c r="BK212" s="169">
        <f>BK213+SUM(BK214:BK243)+BK337</f>
        <v>0</v>
      </c>
    </row>
    <row r="213" spans="1:65" s="2" customFormat="1" ht="37.9" customHeight="1">
      <c r="A213" s="35"/>
      <c r="B213" s="36"/>
      <c r="C213" s="172" t="s">
        <v>262</v>
      </c>
      <c r="D213" s="172" t="s">
        <v>131</v>
      </c>
      <c r="E213" s="173" t="s">
        <v>263</v>
      </c>
      <c r="F213" s="174" t="s">
        <v>264</v>
      </c>
      <c r="G213" s="175" t="s">
        <v>134</v>
      </c>
      <c r="H213" s="176">
        <v>7.5</v>
      </c>
      <c r="I213" s="177"/>
      <c r="J213" s="178">
        <f>ROUND(I213*H213,2)</f>
        <v>0</v>
      </c>
      <c r="K213" s="174" t="s">
        <v>135</v>
      </c>
      <c r="L213" s="40"/>
      <c r="M213" s="179" t="s">
        <v>48</v>
      </c>
      <c r="N213" s="180" t="s">
        <v>56</v>
      </c>
      <c r="O213" s="65"/>
      <c r="P213" s="181">
        <f>O213*H213</f>
        <v>0</v>
      </c>
      <c r="Q213" s="181">
        <v>2.5999999999999999E-3</v>
      </c>
      <c r="R213" s="181">
        <f>Q213*H213</f>
        <v>1.95E-2</v>
      </c>
      <c r="S213" s="181">
        <v>0</v>
      </c>
      <c r="T213" s="182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183" t="s">
        <v>136</v>
      </c>
      <c r="AT213" s="183" t="s">
        <v>131</v>
      </c>
      <c r="AU213" s="183" t="s">
        <v>94</v>
      </c>
      <c r="AY213" s="17" t="s">
        <v>129</v>
      </c>
      <c r="BE213" s="184">
        <f>IF(N213="základní",J213,0)</f>
        <v>0</v>
      </c>
      <c r="BF213" s="184">
        <f>IF(N213="snížená",J213,0)</f>
        <v>0</v>
      </c>
      <c r="BG213" s="184">
        <f>IF(N213="zákl. přenesená",J213,0)</f>
        <v>0</v>
      </c>
      <c r="BH213" s="184">
        <f>IF(N213="sníž. přenesená",J213,0)</f>
        <v>0</v>
      </c>
      <c r="BI213" s="184">
        <f>IF(N213="nulová",J213,0)</f>
        <v>0</v>
      </c>
      <c r="BJ213" s="17" t="s">
        <v>23</v>
      </c>
      <c r="BK213" s="184">
        <f>ROUND(I213*H213,2)</f>
        <v>0</v>
      </c>
      <c r="BL213" s="17" t="s">
        <v>136</v>
      </c>
      <c r="BM213" s="183" t="s">
        <v>265</v>
      </c>
    </row>
    <row r="214" spans="1:65" s="2" customFormat="1">
      <c r="A214" s="35"/>
      <c r="B214" s="36"/>
      <c r="C214" s="37"/>
      <c r="D214" s="185" t="s">
        <v>138</v>
      </c>
      <c r="E214" s="37"/>
      <c r="F214" s="186" t="s">
        <v>266</v>
      </c>
      <c r="G214" s="37"/>
      <c r="H214" s="37"/>
      <c r="I214" s="187"/>
      <c r="J214" s="37"/>
      <c r="K214" s="37"/>
      <c r="L214" s="40"/>
      <c r="M214" s="188"/>
      <c r="N214" s="189"/>
      <c r="O214" s="65"/>
      <c r="P214" s="65"/>
      <c r="Q214" s="65"/>
      <c r="R214" s="65"/>
      <c r="S214" s="65"/>
      <c r="T214" s="66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7" t="s">
        <v>138</v>
      </c>
      <c r="AU214" s="17" t="s">
        <v>94</v>
      </c>
    </row>
    <row r="215" spans="1:65" s="13" customFormat="1">
      <c r="B215" s="190"/>
      <c r="C215" s="191"/>
      <c r="D215" s="192" t="s">
        <v>140</v>
      </c>
      <c r="E215" s="193" t="s">
        <v>48</v>
      </c>
      <c r="F215" s="194" t="s">
        <v>267</v>
      </c>
      <c r="G215" s="191"/>
      <c r="H215" s="193" t="s">
        <v>48</v>
      </c>
      <c r="I215" s="195"/>
      <c r="J215" s="191"/>
      <c r="K215" s="191"/>
      <c r="L215" s="196"/>
      <c r="M215" s="197"/>
      <c r="N215" s="198"/>
      <c r="O215" s="198"/>
      <c r="P215" s="198"/>
      <c r="Q215" s="198"/>
      <c r="R215" s="198"/>
      <c r="S215" s="198"/>
      <c r="T215" s="199"/>
      <c r="AT215" s="200" t="s">
        <v>140</v>
      </c>
      <c r="AU215" s="200" t="s">
        <v>94</v>
      </c>
      <c r="AV215" s="13" t="s">
        <v>23</v>
      </c>
      <c r="AW215" s="13" t="s">
        <v>46</v>
      </c>
      <c r="AX215" s="13" t="s">
        <v>85</v>
      </c>
      <c r="AY215" s="200" t="s">
        <v>129</v>
      </c>
    </row>
    <row r="216" spans="1:65" s="13" customFormat="1">
      <c r="B216" s="190"/>
      <c r="C216" s="191"/>
      <c r="D216" s="192" t="s">
        <v>140</v>
      </c>
      <c r="E216" s="193" t="s">
        <v>48</v>
      </c>
      <c r="F216" s="194" t="s">
        <v>268</v>
      </c>
      <c r="G216" s="191"/>
      <c r="H216" s="193" t="s">
        <v>48</v>
      </c>
      <c r="I216" s="195"/>
      <c r="J216" s="191"/>
      <c r="K216" s="191"/>
      <c r="L216" s="196"/>
      <c r="M216" s="197"/>
      <c r="N216" s="198"/>
      <c r="O216" s="198"/>
      <c r="P216" s="198"/>
      <c r="Q216" s="198"/>
      <c r="R216" s="198"/>
      <c r="S216" s="198"/>
      <c r="T216" s="199"/>
      <c r="AT216" s="200" t="s">
        <v>140</v>
      </c>
      <c r="AU216" s="200" t="s">
        <v>94</v>
      </c>
      <c r="AV216" s="13" t="s">
        <v>23</v>
      </c>
      <c r="AW216" s="13" t="s">
        <v>46</v>
      </c>
      <c r="AX216" s="13" t="s">
        <v>85</v>
      </c>
      <c r="AY216" s="200" t="s">
        <v>129</v>
      </c>
    </row>
    <row r="217" spans="1:65" s="14" customFormat="1">
      <c r="B217" s="201"/>
      <c r="C217" s="202"/>
      <c r="D217" s="192" t="s">
        <v>140</v>
      </c>
      <c r="E217" s="203" t="s">
        <v>48</v>
      </c>
      <c r="F217" s="204" t="s">
        <v>269</v>
      </c>
      <c r="G217" s="202"/>
      <c r="H217" s="205">
        <v>7.5</v>
      </c>
      <c r="I217" s="206"/>
      <c r="J217" s="202"/>
      <c r="K217" s="202"/>
      <c r="L217" s="207"/>
      <c r="M217" s="208"/>
      <c r="N217" s="209"/>
      <c r="O217" s="209"/>
      <c r="P217" s="209"/>
      <c r="Q217" s="209"/>
      <c r="R217" s="209"/>
      <c r="S217" s="209"/>
      <c r="T217" s="210"/>
      <c r="AT217" s="211" t="s">
        <v>140</v>
      </c>
      <c r="AU217" s="211" t="s">
        <v>94</v>
      </c>
      <c r="AV217" s="14" t="s">
        <v>94</v>
      </c>
      <c r="AW217" s="14" t="s">
        <v>46</v>
      </c>
      <c r="AX217" s="14" t="s">
        <v>23</v>
      </c>
      <c r="AY217" s="211" t="s">
        <v>129</v>
      </c>
    </row>
    <row r="218" spans="1:65" s="2" customFormat="1" ht="37.9" customHeight="1">
      <c r="A218" s="35"/>
      <c r="B218" s="36"/>
      <c r="C218" s="172" t="s">
        <v>270</v>
      </c>
      <c r="D218" s="172" t="s">
        <v>131</v>
      </c>
      <c r="E218" s="173" t="s">
        <v>271</v>
      </c>
      <c r="F218" s="174" t="s">
        <v>272</v>
      </c>
      <c r="G218" s="175" t="s">
        <v>134</v>
      </c>
      <c r="H218" s="176">
        <v>7.5</v>
      </c>
      <c r="I218" s="177"/>
      <c r="J218" s="178">
        <f>ROUND(I218*H218,2)</f>
        <v>0</v>
      </c>
      <c r="K218" s="174" t="s">
        <v>135</v>
      </c>
      <c r="L218" s="40"/>
      <c r="M218" s="179" t="s">
        <v>48</v>
      </c>
      <c r="N218" s="180" t="s">
        <v>56</v>
      </c>
      <c r="O218" s="65"/>
      <c r="P218" s="181">
        <f>O218*H218</f>
        <v>0</v>
      </c>
      <c r="Q218" s="181">
        <v>1.0000000000000001E-5</v>
      </c>
      <c r="R218" s="181">
        <f>Q218*H218</f>
        <v>7.5000000000000007E-5</v>
      </c>
      <c r="S218" s="181">
        <v>0</v>
      </c>
      <c r="T218" s="182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183" t="s">
        <v>136</v>
      </c>
      <c r="AT218" s="183" t="s">
        <v>131</v>
      </c>
      <c r="AU218" s="183" t="s">
        <v>94</v>
      </c>
      <c r="AY218" s="17" t="s">
        <v>129</v>
      </c>
      <c r="BE218" s="184">
        <f>IF(N218="základní",J218,0)</f>
        <v>0</v>
      </c>
      <c r="BF218" s="184">
        <f>IF(N218="snížená",J218,0)</f>
        <v>0</v>
      </c>
      <c r="BG218" s="184">
        <f>IF(N218="zákl. přenesená",J218,0)</f>
        <v>0</v>
      </c>
      <c r="BH218" s="184">
        <f>IF(N218="sníž. přenesená",J218,0)</f>
        <v>0</v>
      </c>
      <c r="BI218" s="184">
        <f>IF(N218="nulová",J218,0)</f>
        <v>0</v>
      </c>
      <c r="BJ218" s="17" t="s">
        <v>23</v>
      </c>
      <c r="BK218" s="184">
        <f>ROUND(I218*H218,2)</f>
        <v>0</v>
      </c>
      <c r="BL218" s="17" t="s">
        <v>136</v>
      </c>
      <c r="BM218" s="183" t="s">
        <v>273</v>
      </c>
    </row>
    <row r="219" spans="1:65" s="2" customFormat="1">
      <c r="A219" s="35"/>
      <c r="B219" s="36"/>
      <c r="C219" s="37"/>
      <c r="D219" s="185" t="s">
        <v>138</v>
      </c>
      <c r="E219" s="37"/>
      <c r="F219" s="186" t="s">
        <v>274</v>
      </c>
      <c r="G219" s="37"/>
      <c r="H219" s="37"/>
      <c r="I219" s="187"/>
      <c r="J219" s="37"/>
      <c r="K219" s="37"/>
      <c r="L219" s="40"/>
      <c r="M219" s="188"/>
      <c r="N219" s="189"/>
      <c r="O219" s="65"/>
      <c r="P219" s="65"/>
      <c r="Q219" s="65"/>
      <c r="R219" s="65"/>
      <c r="S219" s="65"/>
      <c r="T219" s="66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T219" s="17" t="s">
        <v>138</v>
      </c>
      <c r="AU219" s="17" t="s">
        <v>94</v>
      </c>
    </row>
    <row r="220" spans="1:65" s="13" customFormat="1">
      <c r="B220" s="190"/>
      <c r="C220" s="191"/>
      <c r="D220" s="192" t="s">
        <v>140</v>
      </c>
      <c r="E220" s="193" t="s">
        <v>48</v>
      </c>
      <c r="F220" s="194" t="s">
        <v>267</v>
      </c>
      <c r="G220" s="191"/>
      <c r="H220" s="193" t="s">
        <v>48</v>
      </c>
      <c r="I220" s="195"/>
      <c r="J220" s="191"/>
      <c r="K220" s="191"/>
      <c r="L220" s="196"/>
      <c r="M220" s="197"/>
      <c r="N220" s="198"/>
      <c r="O220" s="198"/>
      <c r="P220" s="198"/>
      <c r="Q220" s="198"/>
      <c r="R220" s="198"/>
      <c r="S220" s="198"/>
      <c r="T220" s="199"/>
      <c r="AT220" s="200" t="s">
        <v>140</v>
      </c>
      <c r="AU220" s="200" t="s">
        <v>94</v>
      </c>
      <c r="AV220" s="13" t="s">
        <v>23</v>
      </c>
      <c r="AW220" s="13" t="s">
        <v>46</v>
      </c>
      <c r="AX220" s="13" t="s">
        <v>85</v>
      </c>
      <c r="AY220" s="200" t="s">
        <v>129</v>
      </c>
    </row>
    <row r="221" spans="1:65" s="13" customFormat="1">
      <c r="B221" s="190"/>
      <c r="C221" s="191"/>
      <c r="D221" s="192" t="s">
        <v>140</v>
      </c>
      <c r="E221" s="193" t="s">
        <v>48</v>
      </c>
      <c r="F221" s="194" t="s">
        <v>268</v>
      </c>
      <c r="G221" s="191"/>
      <c r="H221" s="193" t="s">
        <v>48</v>
      </c>
      <c r="I221" s="195"/>
      <c r="J221" s="191"/>
      <c r="K221" s="191"/>
      <c r="L221" s="196"/>
      <c r="M221" s="197"/>
      <c r="N221" s="198"/>
      <c r="O221" s="198"/>
      <c r="P221" s="198"/>
      <c r="Q221" s="198"/>
      <c r="R221" s="198"/>
      <c r="S221" s="198"/>
      <c r="T221" s="199"/>
      <c r="AT221" s="200" t="s">
        <v>140</v>
      </c>
      <c r="AU221" s="200" t="s">
        <v>94</v>
      </c>
      <c r="AV221" s="13" t="s">
        <v>23</v>
      </c>
      <c r="AW221" s="13" t="s">
        <v>46</v>
      </c>
      <c r="AX221" s="13" t="s">
        <v>85</v>
      </c>
      <c r="AY221" s="200" t="s">
        <v>129</v>
      </c>
    </row>
    <row r="222" spans="1:65" s="14" customFormat="1">
      <c r="B222" s="201"/>
      <c r="C222" s="202"/>
      <c r="D222" s="192" t="s">
        <v>140</v>
      </c>
      <c r="E222" s="203" t="s">
        <v>48</v>
      </c>
      <c r="F222" s="204" t="s">
        <v>269</v>
      </c>
      <c r="G222" s="202"/>
      <c r="H222" s="205">
        <v>7.5</v>
      </c>
      <c r="I222" s="206"/>
      <c r="J222" s="202"/>
      <c r="K222" s="202"/>
      <c r="L222" s="207"/>
      <c r="M222" s="208"/>
      <c r="N222" s="209"/>
      <c r="O222" s="209"/>
      <c r="P222" s="209"/>
      <c r="Q222" s="209"/>
      <c r="R222" s="209"/>
      <c r="S222" s="209"/>
      <c r="T222" s="210"/>
      <c r="AT222" s="211" t="s">
        <v>140</v>
      </c>
      <c r="AU222" s="211" t="s">
        <v>94</v>
      </c>
      <c r="AV222" s="14" t="s">
        <v>94</v>
      </c>
      <c r="AW222" s="14" t="s">
        <v>46</v>
      </c>
      <c r="AX222" s="14" t="s">
        <v>23</v>
      </c>
      <c r="AY222" s="211" t="s">
        <v>129</v>
      </c>
    </row>
    <row r="223" spans="1:65" s="2" customFormat="1" ht="37.9" customHeight="1">
      <c r="A223" s="35"/>
      <c r="B223" s="36"/>
      <c r="C223" s="172" t="s">
        <v>7</v>
      </c>
      <c r="D223" s="172" t="s">
        <v>131</v>
      </c>
      <c r="E223" s="173" t="s">
        <v>275</v>
      </c>
      <c r="F223" s="174" t="s">
        <v>276</v>
      </c>
      <c r="G223" s="175" t="s">
        <v>256</v>
      </c>
      <c r="H223" s="176">
        <v>49.5</v>
      </c>
      <c r="I223" s="177"/>
      <c r="J223" s="178">
        <f>ROUND(I223*H223,2)</f>
        <v>0</v>
      </c>
      <c r="K223" s="174" t="s">
        <v>135</v>
      </c>
      <c r="L223" s="40"/>
      <c r="M223" s="179" t="s">
        <v>48</v>
      </c>
      <c r="N223" s="180" t="s">
        <v>56</v>
      </c>
      <c r="O223" s="65"/>
      <c r="P223" s="181">
        <f>O223*H223</f>
        <v>0</v>
      </c>
      <c r="Q223" s="181">
        <v>0</v>
      </c>
      <c r="R223" s="181">
        <f>Q223*H223</f>
        <v>0</v>
      </c>
      <c r="S223" s="181">
        <v>0</v>
      </c>
      <c r="T223" s="182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183" t="s">
        <v>136</v>
      </c>
      <c r="AT223" s="183" t="s">
        <v>131</v>
      </c>
      <c r="AU223" s="183" t="s">
        <v>94</v>
      </c>
      <c r="AY223" s="17" t="s">
        <v>129</v>
      </c>
      <c r="BE223" s="184">
        <f>IF(N223="základní",J223,0)</f>
        <v>0</v>
      </c>
      <c r="BF223" s="184">
        <f>IF(N223="snížená",J223,0)</f>
        <v>0</v>
      </c>
      <c r="BG223" s="184">
        <f>IF(N223="zákl. přenesená",J223,0)</f>
        <v>0</v>
      </c>
      <c r="BH223" s="184">
        <f>IF(N223="sníž. přenesená",J223,0)</f>
        <v>0</v>
      </c>
      <c r="BI223" s="184">
        <f>IF(N223="nulová",J223,0)</f>
        <v>0</v>
      </c>
      <c r="BJ223" s="17" t="s">
        <v>23</v>
      </c>
      <c r="BK223" s="184">
        <f>ROUND(I223*H223,2)</f>
        <v>0</v>
      </c>
      <c r="BL223" s="17" t="s">
        <v>136</v>
      </c>
      <c r="BM223" s="183" t="s">
        <v>277</v>
      </c>
    </row>
    <row r="224" spans="1:65" s="2" customFormat="1">
      <c r="A224" s="35"/>
      <c r="B224" s="36"/>
      <c r="C224" s="37"/>
      <c r="D224" s="185" t="s">
        <v>138</v>
      </c>
      <c r="E224" s="37"/>
      <c r="F224" s="186" t="s">
        <v>278</v>
      </c>
      <c r="G224" s="37"/>
      <c r="H224" s="37"/>
      <c r="I224" s="187"/>
      <c r="J224" s="37"/>
      <c r="K224" s="37"/>
      <c r="L224" s="40"/>
      <c r="M224" s="188"/>
      <c r="N224" s="189"/>
      <c r="O224" s="65"/>
      <c r="P224" s="65"/>
      <c r="Q224" s="65"/>
      <c r="R224" s="65"/>
      <c r="S224" s="65"/>
      <c r="T224" s="66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7" t="s">
        <v>138</v>
      </c>
      <c r="AU224" s="17" t="s">
        <v>94</v>
      </c>
    </row>
    <row r="225" spans="1:65" s="13" customFormat="1">
      <c r="B225" s="190"/>
      <c r="C225" s="191"/>
      <c r="D225" s="192" t="s">
        <v>140</v>
      </c>
      <c r="E225" s="193" t="s">
        <v>48</v>
      </c>
      <c r="F225" s="194" t="s">
        <v>141</v>
      </c>
      <c r="G225" s="191"/>
      <c r="H225" s="193" t="s">
        <v>48</v>
      </c>
      <c r="I225" s="195"/>
      <c r="J225" s="191"/>
      <c r="K225" s="191"/>
      <c r="L225" s="196"/>
      <c r="M225" s="197"/>
      <c r="N225" s="198"/>
      <c r="O225" s="198"/>
      <c r="P225" s="198"/>
      <c r="Q225" s="198"/>
      <c r="R225" s="198"/>
      <c r="S225" s="198"/>
      <c r="T225" s="199"/>
      <c r="AT225" s="200" t="s">
        <v>140</v>
      </c>
      <c r="AU225" s="200" t="s">
        <v>94</v>
      </c>
      <c r="AV225" s="13" t="s">
        <v>23</v>
      </c>
      <c r="AW225" s="13" t="s">
        <v>46</v>
      </c>
      <c r="AX225" s="13" t="s">
        <v>85</v>
      </c>
      <c r="AY225" s="200" t="s">
        <v>129</v>
      </c>
    </row>
    <row r="226" spans="1:65" s="13" customFormat="1" ht="22.5">
      <c r="B226" s="190"/>
      <c r="C226" s="191"/>
      <c r="D226" s="192" t="s">
        <v>140</v>
      </c>
      <c r="E226" s="193" t="s">
        <v>48</v>
      </c>
      <c r="F226" s="194" t="s">
        <v>279</v>
      </c>
      <c r="G226" s="191"/>
      <c r="H226" s="193" t="s">
        <v>48</v>
      </c>
      <c r="I226" s="195"/>
      <c r="J226" s="191"/>
      <c r="K226" s="191"/>
      <c r="L226" s="196"/>
      <c r="M226" s="197"/>
      <c r="N226" s="198"/>
      <c r="O226" s="198"/>
      <c r="P226" s="198"/>
      <c r="Q226" s="198"/>
      <c r="R226" s="198"/>
      <c r="S226" s="198"/>
      <c r="T226" s="199"/>
      <c r="AT226" s="200" t="s">
        <v>140</v>
      </c>
      <c r="AU226" s="200" t="s">
        <v>94</v>
      </c>
      <c r="AV226" s="13" t="s">
        <v>23</v>
      </c>
      <c r="AW226" s="13" t="s">
        <v>46</v>
      </c>
      <c r="AX226" s="13" t="s">
        <v>85</v>
      </c>
      <c r="AY226" s="200" t="s">
        <v>129</v>
      </c>
    </row>
    <row r="227" spans="1:65" s="14" customFormat="1">
      <c r="B227" s="201"/>
      <c r="C227" s="202"/>
      <c r="D227" s="192" t="s">
        <v>140</v>
      </c>
      <c r="E227" s="203" t="s">
        <v>48</v>
      </c>
      <c r="F227" s="204" t="s">
        <v>280</v>
      </c>
      <c r="G227" s="202"/>
      <c r="H227" s="205">
        <v>49.5</v>
      </c>
      <c r="I227" s="206"/>
      <c r="J227" s="202"/>
      <c r="K227" s="202"/>
      <c r="L227" s="207"/>
      <c r="M227" s="208"/>
      <c r="N227" s="209"/>
      <c r="O227" s="209"/>
      <c r="P227" s="209"/>
      <c r="Q227" s="209"/>
      <c r="R227" s="209"/>
      <c r="S227" s="209"/>
      <c r="T227" s="210"/>
      <c r="AT227" s="211" t="s">
        <v>140</v>
      </c>
      <c r="AU227" s="211" t="s">
        <v>94</v>
      </c>
      <c r="AV227" s="14" t="s">
        <v>94</v>
      </c>
      <c r="AW227" s="14" t="s">
        <v>46</v>
      </c>
      <c r="AX227" s="14" t="s">
        <v>23</v>
      </c>
      <c r="AY227" s="211" t="s">
        <v>129</v>
      </c>
    </row>
    <row r="228" spans="1:65" s="2" customFormat="1" ht="24.2" customHeight="1">
      <c r="A228" s="35"/>
      <c r="B228" s="36"/>
      <c r="C228" s="172" t="s">
        <v>281</v>
      </c>
      <c r="D228" s="172" t="s">
        <v>131</v>
      </c>
      <c r="E228" s="173" t="s">
        <v>282</v>
      </c>
      <c r="F228" s="174" t="s">
        <v>283</v>
      </c>
      <c r="G228" s="175" t="s">
        <v>256</v>
      </c>
      <c r="H228" s="176">
        <v>12</v>
      </c>
      <c r="I228" s="177"/>
      <c r="J228" s="178">
        <f>ROUND(I228*H228,2)</f>
        <v>0</v>
      </c>
      <c r="K228" s="174" t="s">
        <v>135</v>
      </c>
      <c r="L228" s="40"/>
      <c r="M228" s="179" t="s">
        <v>48</v>
      </c>
      <c r="N228" s="180" t="s">
        <v>56</v>
      </c>
      <c r="O228" s="65"/>
      <c r="P228" s="181">
        <f>O228*H228</f>
        <v>0</v>
      </c>
      <c r="Q228" s="181">
        <v>0</v>
      </c>
      <c r="R228" s="181">
        <f>Q228*H228</f>
        <v>0</v>
      </c>
      <c r="S228" s="181">
        <v>0</v>
      </c>
      <c r="T228" s="182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183" t="s">
        <v>136</v>
      </c>
      <c r="AT228" s="183" t="s">
        <v>131</v>
      </c>
      <c r="AU228" s="183" t="s">
        <v>94</v>
      </c>
      <c r="AY228" s="17" t="s">
        <v>129</v>
      </c>
      <c r="BE228" s="184">
        <f>IF(N228="základní",J228,0)</f>
        <v>0</v>
      </c>
      <c r="BF228" s="184">
        <f>IF(N228="snížená",J228,0)</f>
        <v>0</v>
      </c>
      <c r="BG228" s="184">
        <f>IF(N228="zákl. přenesená",J228,0)</f>
        <v>0</v>
      </c>
      <c r="BH228" s="184">
        <f>IF(N228="sníž. přenesená",J228,0)</f>
        <v>0</v>
      </c>
      <c r="BI228" s="184">
        <f>IF(N228="nulová",J228,0)</f>
        <v>0</v>
      </c>
      <c r="BJ228" s="17" t="s">
        <v>23</v>
      </c>
      <c r="BK228" s="184">
        <f>ROUND(I228*H228,2)</f>
        <v>0</v>
      </c>
      <c r="BL228" s="17" t="s">
        <v>136</v>
      </c>
      <c r="BM228" s="183" t="s">
        <v>284</v>
      </c>
    </row>
    <row r="229" spans="1:65" s="2" customFormat="1">
      <c r="A229" s="35"/>
      <c r="B229" s="36"/>
      <c r="C229" s="37"/>
      <c r="D229" s="185" t="s">
        <v>138</v>
      </c>
      <c r="E229" s="37"/>
      <c r="F229" s="186" t="s">
        <v>285</v>
      </c>
      <c r="G229" s="37"/>
      <c r="H229" s="37"/>
      <c r="I229" s="187"/>
      <c r="J229" s="37"/>
      <c r="K229" s="37"/>
      <c r="L229" s="40"/>
      <c r="M229" s="188"/>
      <c r="N229" s="189"/>
      <c r="O229" s="65"/>
      <c r="P229" s="65"/>
      <c r="Q229" s="65"/>
      <c r="R229" s="65"/>
      <c r="S229" s="65"/>
      <c r="T229" s="66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T229" s="17" t="s">
        <v>138</v>
      </c>
      <c r="AU229" s="17" t="s">
        <v>94</v>
      </c>
    </row>
    <row r="230" spans="1:65" s="13" customFormat="1">
      <c r="B230" s="190"/>
      <c r="C230" s="191"/>
      <c r="D230" s="192" t="s">
        <v>140</v>
      </c>
      <c r="E230" s="193" t="s">
        <v>48</v>
      </c>
      <c r="F230" s="194" t="s">
        <v>141</v>
      </c>
      <c r="G230" s="191"/>
      <c r="H230" s="193" t="s">
        <v>48</v>
      </c>
      <c r="I230" s="195"/>
      <c r="J230" s="191"/>
      <c r="K230" s="191"/>
      <c r="L230" s="196"/>
      <c r="M230" s="197"/>
      <c r="N230" s="198"/>
      <c r="O230" s="198"/>
      <c r="P230" s="198"/>
      <c r="Q230" s="198"/>
      <c r="R230" s="198"/>
      <c r="S230" s="198"/>
      <c r="T230" s="199"/>
      <c r="AT230" s="200" t="s">
        <v>140</v>
      </c>
      <c r="AU230" s="200" t="s">
        <v>94</v>
      </c>
      <c r="AV230" s="13" t="s">
        <v>23</v>
      </c>
      <c r="AW230" s="13" t="s">
        <v>46</v>
      </c>
      <c r="AX230" s="13" t="s">
        <v>85</v>
      </c>
      <c r="AY230" s="200" t="s">
        <v>129</v>
      </c>
    </row>
    <row r="231" spans="1:65" s="13" customFormat="1" ht="22.5">
      <c r="B231" s="190"/>
      <c r="C231" s="191"/>
      <c r="D231" s="192" t="s">
        <v>140</v>
      </c>
      <c r="E231" s="193" t="s">
        <v>48</v>
      </c>
      <c r="F231" s="194" t="s">
        <v>279</v>
      </c>
      <c r="G231" s="191"/>
      <c r="H231" s="193" t="s">
        <v>48</v>
      </c>
      <c r="I231" s="195"/>
      <c r="J231" s="191"/>
      <c r="K231" s="191"/>
      <c r="L231" s="196"/>
      <c r="M231" s="197"/>
      <c r="N231" s="198"/>
      <c r="O231" s="198"/>
      <c r="P231" s="198"/>
      <c r="Q231" s="198"/>
      <c r="R231" s="198"/>
      <c r="S231" s="198"/>
      <c r="T231" s="199"/>
      <c r="AT231" s="200" t="s">
        <v>140</v>
      </c>
      <c r="AU231" s="200" t="s">
        <v>94</v>
      </c>
      <c r="AV231" s="13" t="s">
        <v>23</v>
      </c>
      <c r="AW231" s="13" t="s">
        <v>46</v>
      </c>
      <c r="AX231" s="13" t="s">
        <v>85</v>
      </c>
      <c r="AY231" s="200" t="s">
        <v>129</v>
      </c>
    </row>
    <row r="232" spans="1:65" s="14" customFormat="1">
      <c r="B232" s="201"/>
      <c r="C232" s="202"/>
      <c r="D232" s="192" t="s">
        <v>140</v>
      </c>
      <c r="E232" s="203" t="s">
        <v>48</v>
      </c>
      <c r="F232" s="204" t="s">
        <v>260</v>
      </c>
      <c r="G232" s="202"/>
      <c r="H232" s="205">
        <v>12</v>
      </c>
      <c r="I232" s="206"/>
      <c r="J232" s="202"/>
      <c r="K232" s="202"/>
      <c r="L232" s="207"/>
      <c r="M232" s="208"/>
      <c r="N232" s="209"/>
      <c r="O232" s="209"/>
      <c r="P232" s="209"/>
      <c r="Q232" s="209"/>
      <c r="R232" s="209"/>
      <c r="S232" s="209"/>
      <c r="T232" s="210"/>
      <c r="AT232" s="211" t="s">
        <v>140</v>
      </c>
      <c r="AU232" s="211" t="s">
        <v>94</v>
      </c>
      <c r="AV232" s="14" t="s">
        <v>94</v>
      </c>
      <c r="AW232" s="14" t="s">
        <v>46</v>
      </c>
      <c r="AX232" s="14" t="s">
        <v>23</v>
      </c>
      <c r="AY232" s="211" t="s">
        <v>129</v>
      </c>
    </row>
    <row r="233" spans="1:65" s="2" customFormat="1" ht="55.5" customHeight="1">
      <c r="A233" s="35"/>
      <c r="B233" s="36"/>
      <c r="C233" s="172" t="s">
        <v>286</v>
      </c>
      <c r="D233" s="172" t="s">
        <v>131</v>
      </c>
      <c r="E233" s="173" t="s">
        <v>287</v>
      </c>
      <c r="F233" s="174" t="s">
        <v>288</v>
      </c>
      <c r="G233" s="175" t="s">
        <v>134</v>
      </c>
      <c r="H233" s="176">
        <v>1119.884</v>
      </c>
      <c r="I233" s="177"/>
      <c r="J233" s="178">
        <f>ROUND(I233*H233,2)</f>
        <v>0</v>
      </c>
      <c r="K233" s="174" t="s">
        <v>135</v>
      </c>
      <c r="L233" s="40"/>
      <c r="M233" s="179" t="s">
        <v>48</v>
      </c>
      <c r="N233" s="180" t="s">
        <v>56</v>
      </c>
      <c r="O233" s="65"/>
      <c r="P233" s="181">
        <f>O233*H233</f>
        <v>0</v>
      </c>
      <c r="Q233" s="181">
        <v>0</v>
      </c>
      <c r="R233" s="181">
        <f>Q233*H233</f>
        <v>0</v>
      </c>
      <c r="S233" s="181">
        <v>0</v>
      </c>
      <c r="T233" s="182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183" t="s">
        <v>136</v>
      </c>
      <c r="AT233" s="183" t="s">
        <v>131</v>
      </c>
      <c r="AU233" s="183" t="s">
        <v>94</v>
      </c>
      <c r="AY233" s="17" t="s">
        <v>129</v>
      </c>
      <c r="BE233" s="184">
        <f>IF(N233="základní",J233,0)</f>
        <v>0</v>
      </c>
      <c r="BF233" s="184">
        <f>IF(N233="snížená",J233,0)</f>
        <v>0</v>
      </c>
      <c r="BG233" s="184">
        <f>IF(N233="zákl. přenesená",J233,0)</f>
        <v>0</v>
      </c>
      <c r="BH233" s="184">
        <f>IF(N233="sníž. přenesená",J233,0)</f>
        <v>0</v>
      </c>
      <c r="BI233" s="184">
        <f>IF(N233="nulová",J233,0)</f>
        <v>0</v>
      </c>
      <c r="BJ233" s="17" t="s">
        <v>23</v>
      </c>
      <c r="BK233" s="184">
        <f>ROUND(I233*H233,2)</f>
        <v>0</v>
      </c>
      <c r="BL233" s="17" t="s">
        <v>136</v>
      </c>
      <c r="BM233" s="183" t="s">
        <v>289</v>
      </c>
    </row>
    <row r="234" spans="1:65" s="2" customFormat="1">
      <c r="A234" s="35"/>
      <c r="B234" s="36"/>
      <c r="C234" s="37"/>
      <c r="D234" s="185" t="s">
        <v>138</v>
      </c>
      <c r="E234" s="37"/>
      <c r="F234" s="186" t="s">
        <v>290</v>
      </c>
      <c r="G234" s="37"/>
      <c r="H234" s="37"/>
      <c r="I234" s="187"/>
      <c r="J234" s="37"/>
      <c r="K234" s="37"/>
      <c r="L234" s="40"/>
      <c r="M234" s="188"/>
      <c r="N234" s="189"/>
      <c r="O234" s="65"/>
      <c r="P234" s="65"/>
      <c r="Q234" s="65"/>
      <c r="R234" s="65"/>
      <c r="S234" s="65"/>
      <c r="T234" s="66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T234" s="17" t="s">
        <v>138</v>
      </c>
      <c r="AU234" s="17" t="s">
        <v>94</v>
      </c>
    </row>
    <row r="235" spans="1:65" s="13" customFormat="1">
      <c r="B235" s="190"/>
      <c r="C235" s="191"/>
      <c r="D235" s="192" t="s">
        <v>140</v>
      </c>
      <c r="E235" s="193" t="s">
        <v>48</v>
      </c>
      <c r="F235" s="194" t="s">
        <v>141</v>
      </c>
      <c r="G235" s="191"/>
      <c r="H235" s="193" t="s">
        <v>48</v>
      </c>
      <c r="I235" s="195"/>
      <c r="J235" s="191"/>
      <c r="K235" s="191"/>
      <c r="L235" s="196"/>
      <c r="M235" s="197"/>
      <c r="N235" s="198"/>
      <c r="O235" s="198"/>
      <c r="P235" s="198"/>
      <c r="Q235" s="198"/>
      <c r="R235" s="198"/>
      <c r="S235" s="198"/>
      <c r="T235" s="199"/>
      <c r="AT235" s="200" t="s">
        <v>140</v>
      </c>
      <c r="AU235" s="200" t="s">
        <v>94</v>
      </c>
      <c r="AV235" s="13" t="s">
        <v>23</v>
      </c>
      <c r="AW235" s="13" t="s">
        <v>46</v>
      </c>
      <c r="AX235" s="13" t="s">
        <v>85</v>
      </c>
      <c r="AY235" s="200" t="s">
        <v>129</v>
      </c>
    </row>
    <row r="236" spans="1:65" s="13" customFormat="1" ht="22.5">
      <c r="B236" s="190"/>
      <c r="C236" s="191"/>
      <c r="D236" s="192" t="s">
        <v>140</v>
      </c>
      <c r="E236" s="193" t="s">
        <v>48</v>
      </c>
      <c r="F236" s="194" t="s">
        <v>291</v>
      </c>
      <c r="G236" s="191"/>
      <c r="H236" s="193" t="s">
        <v>48</v>
      </c>
      <c r="I236" s="195"/>
      <c r="J236" s="191"/>
      <c r="K236" s="191"/>
      <c r="L236" s="196"/>
      <c r="M236" s="197"/>
      <c r="N236" s="198"/>
      <c r="O236" s="198"/>
      <c r="P236" s="198"/>
      <c r="Q236" s="198"/>
      <c r="R236" s="198"/>
      <c r="S236" s="198"/>
      <c r="T236" s="199"/>
      <c r="AT236" s="200" t="s">
        <v>140</v>
      </c>
      <c r="AU236" s="200" t="s">
        <v>94</v>
      </c>
      <c r="AV236" s="13" t="s">
        <v>23</v>
      </c>
      <c r="AW236" s="13" t="s">
        <v>46</v>
      </c>
      <c r="AX236" s="13" t="s">
        <v>85</v>
      </c>
      <c r="AY236" s="200" t="s">
        <v>129</v>
      </c>
    </row>
    <row r="237" spans="1:65" s="14" customFormat="1">
      <c r="B237" s="201"/>
      <c r="C237" s="202"/>
      <c r="D237" s="192" t="s">
        <v>140</v>
      </c>
      <c r="E237" s="203" t="s">
        <v>48</v>
      </c>
      <c r="F237" s="204" t="s">
        <v>143</v>
      </c>
      <c r="G237" s="202"/>
      <c r="H237" s="205">
        <v>34.161000000000001</v>
      </c>
      <c r="I237" s="206"/>
      <c r="J237" s="202"/>
      <c r="K237" s="202"/>
      <c r="L237" s="207"/>
      <c r="M237" s="208"/>
      <c r="N237" s="209"/>
      <c r="O237" s="209"/>
      <c r="P237" s="209"/>
      <c r="Q237" s="209"/>
      <c r="R237" s="209"/>
      <c r="S237" s="209"/>
      <c r="T237" s="210"/>
      <c r="AT237" s="211" t="s">
        <v>140</v>
      </c>
      <c r="AU237" s="211" t="s">
        <v>94</v>
      </c>
      <c r="AV237" s="14" t="s">
        <v>94</v>
      </c>
      <c r="AW237" s="14" t="s">
        <v>46</v>
      </c>
      <c r="AX237" s="14" t="s">
        <v>85</v>
      </c>
      <c r="AY237" s="211" t="s">
        <v>129</v>
      </c>
    </row>
    <row r="238" spans="1:65" s="13" customFormat="1" ht="22.5">
      <c r="B238" s="190"/>
      <c r="C238" s="191"/>
      <c r="D238" s="192" t="s">
        <v>140</v>
      </c>
      <c r="E238" s="193" t="s">
        <v>48</v>
      </c>
      <c r="F238" s="194" t="s">
        <v>292</v>
      </c>
      <c r="G238" s="191"/>
      <c r="H238" s="193" t="s">
        <v>48</v>
      </c>
      <c r="I238" s="195"/>
      <c r="J238" s="191"/>
      <c r="K238" s="191"/>
      <c r="L238" s="196"/>
      <c r="M238" s="197"/>
      <c r="N238" s="198"/>
      <c r="O238" s="198"/>
      <c r="P238" s="198"/>
      <c r="Q238" s="198"/>
      <c r="R238" s="198"/>
      <c r="S238" s="198"/>
      <c r="T238" s="199"/>
      <c r="AT238" s="200" t="s">
        <v>140</v>
      </c>
      <c r="AU238" s="200" t="s">
        <v>94</v>
      </c>
      <c r="AV238" s="13" t="s">
        <v>23</v>
      </c>
      <c r="AW238" s="13" t="s">
        <v>46</v>
      </c>
      <c r="AX238" s="13" t="s">
        <v>85</v>
      </c>
      <c r="AY238" s="200" t="s">
        <v>129</v>
      </c>
    </row>
    <row r="239" spans="1:65" s="14" customFormat="1">
      <c r="B239" s="201"/>
      <c r="C239" s="202"/>
      <c r="D239" s="192" t="s">
        <v>140</v>
      </c>
      <c r="E239" s="203" t="s">
        <v>48</v>
      </c>
      <c r="F239" s="204">
        <v>1119.884</v>
      </c>
      <c r="G239" s="202"/>
      <c r="H239" s="205">
        <v>1119.884</v>
      </c>
      <c r="I239" s="206"/>
      <c r="J239" s="202"/>
      <c r="K239" s="202"/>
      <c r="L239" s="207"/>
      <c r="M239" s="208"/>
      <c r="N239" s="209"/>
      <c r="O239" s="209"/>
      <c r="P239" s="209"/>
      <c r="Q239" s="209"/>
      <c r="R239" s="209"/>
      <c r="S239" s="209"/>
      <c r="T239" s="210"/>
      <c r="AT239" s="211" t="s">
        <v>140</v>
      </c>
      <c r="AU239" s="211" t="s">
        <v>94</v>
      </c>
      <c r="AV239" s="14" t="s">
        <v>94</v>
      </c>
      <c r="AW239" s="14" t="s">
        <v>46</v>
      </c>
      <c r="AX239" s="14" t="s">
        <v>85</v>
      </c>
      <c r="AY239" s="211" t="s">
        <v>129</v>
      </c>
    </row>
    <row r="240" spans="1:65" s="13" customFormat="1" ht="22.5">
      <c r="B240" s="190"/>
      <c r="C240" s="191"/>
      <c r="D240" s="192" t="s">
        <v>140</v>
      </c>
      <c r="E240" s="193" t="s">
        <v>48</v>
      </c>
      <c r="F240" s="194" t="s">
        <v>293</v>
      </c>
      <c r="G240" s="191"/>
      <c r="H240" s="193" t="s">
        <v>48</v>
      </c>
      <c r="I240" s="195"/>
      <c r="J240" s="191"/>
      <c r="K240" s="191"/>
      <c r="L240" s="196"/>
      <c r="M240" s="197"/>
      <c r="N240" s="198"/>
      <c r="O240" s="198"/>
      <c r="P240" s="198"/>
      <c r="Q240" s="198"/>
      <c r="R240" s="198"/>
      <c r="S240" s="198"/>
      <c r="T240" s="199"/>
      <c r="AT240" s="200" t="s">
        <v>140</v>
      </c>
      <c r="AU240" s="200" t="s">
        <v>94</v>
      </c>
      <c r="AV240" s="13" t="s">
        <v>23</v>
      </c>
      <c r="AW240" s="13" t="s">
        <v>46</v>
      </c>
      <c r="AX240" s="13" t="s">
        <v>85</v>
      </c>
      <c r="AY240" s="200" t="s">
        <v>129</v>
      </c>
    </row>
    <row r="241" spans="1:65" s="14" customFormat="1">
      <c r="B241" s="201"/>
      <c r="C241" s="202"/>
      <c r="D241" s="192" t="s">
        <v>140</v>
      </c>
      <c r="E241" s="203" t="s">
        <v>48</v>
      </c>
      <c r="F241" s="204" t="s">
        <v>146</v>
      </c>
      <c r="G241" s="202"/>
      <c r="H241" s="205">
        <v>69.75</v>
      </c>
      <c r="I241" s="206"/>
      <c r="J241" s="202"/>
      <c r="K241" s="202"/>
      <c r="L241" s="207"/>
      <c r="M241" s="208"/>
      <c r="N241" s="209"/>
      <c r="O241" s="209"/>
      <c r="P241" s="209"/>
      <c r="Q241" s="209"/>
      <c r="R241" s="209"/>
      <c r="S241" s="209"/>
      <c r="T241" s="210"/>
      <c r="AT241" s="211" t="s">
        <v>140</v>
      </c>
      <c r="AU241" s="211" t="s">
        <v>94</v>
      </c>
      <c r="AV241" s="14" t="s">
        <v>94</v>
      </c>
      <c r="AW241" s="14" t="s">
        <v>46</v>
      </c>
      <c r="AX241" s="14" t="s">
        <v>85</v>
      </c>
      <c r="AY241" s="211" t="s">
        <v>129</v>
      </c>
    </row>
    <row r="242" spans="1:65" s="15" customFormat="1">
      <c r="B242" s="212"/>
      <c r="C242" s="213"/>
      <c r="D242" s="192" t="s">
        <v>140</v>
      </c>
      <c r="E242" s="214" t="s">
        <v>48</v>
      </c>
      <c r="F242" s="215" t="s">
        <v>147</v>
      </c>
      <c r="G242" s="213"/>
      <c r="H242" s="216">
        <v>819.88400000000001</v>
      </c>
      <c r="I242" s="217"/>
      <c r="J242" s="213"/>
      <c r="K242" s="213"/>
      <c r="L242" s="218"/>
      <c r="M242" s="219"/>
      <c r="N242" s="220"/>
      <c r="O242" s="220"/>
      <c r="P242" s="220"/>
      <c r="Q242" s="220"/>
      <c r="R242" s="220"/>
      <c r="S242" s="220"/>
      <c r="T242" s="221"/>
      <c r="AT242" s="222" t="s">
        <v>140</v>
      </c>
      <c r="AU242" s="222" t="s">
        <v>94</v>
      </c>
      <c r="AV242" s="15" t="s">
        <v>136</v>
      </c>
      <c r="AW242" s="15" t="s">
        <v>46</v>
      </c>
      <c r="AX242" s="15" t="s">
        <v>23</v>
      </c>
      <c r="AY242" s="222" t="s">
        <v>129</v>
      </c>
    </row>
    <row r="243" spans="1:65" s="12" customFormat="1" ht="20.85" customHeight="1">
      <c r="B243" s="156"/>
      <c r="C243" s="157"/>
      <c r="D243" s="158" t="s">
        <v>84</v>
      </c>
      <c r="E243" s="170" t="s">
        <v>294</v>
      </c>
      <c r="F243" s="170" t="s">
        <v>295</v>
      </c>
      <c r="G243" s="157"/>
      <c r="H243" s="157"/>
      <c r="I243" s="160"/>
      <c r="J243" s="171">
        <f>BK243</f>
        <v>0</v>
      </c>
      <c r="K243" s="157"/>
      <c r="L243" s="162"/>
      <c r="M243" s="163"/>
      <c r="N243" s="164"/>
      <c r="O243" s="164"/>
      <c r="P243" s="165">
        <f>SUM(P244:P336)</f>
        <v>0</v>
      </c>
      <c r="Q243" s="164"/>
      <c r="R243" s="165">
        <f>SUM(R244:R336)</f>
        <v>0</v>
      </c>
      <c r="S243" s="164"/>
      <c r="T243" s="166">
        <f>SUM(T244:T336)</f>
        <v>0</v>
      </c>
      <c r="AR243" s="167" t="s">
        <v>23</v>
      </c>
      <c r="AT243" s="168" t="s">
        <v>84</v>
      </c>
      <c r="AU243" s="168" t="s">
        <v>94</v>
      </c>
      <c r="AY243" s="167" t="s">
        <v>129</v>
      </c>
      <c r="BK243" s="169">
        <f>SUM(BK244:BK336)</f>
        <v>0</v>
      </c>
    </row>
    <row r="244" spans="1:65" s="2" customFormat="1" ht="37.9" customHeight="1">
      <c r="A244" s="35"/>
      <c r="B244" s="36"/>
      <c r="C244" s="172" t="s">
        <v>296</v>
      </c>
      <c r="D244" s="172" t="s">
        <v>131</v>
      </c>
      <c r="E244" s="173" t="s">
        <v>297</v>
      </c>
      <c r="F244" s="174" t="s">
        <v>298</v>
      </c>
      <c r="G244" s="175" t="s">
        <v>299</v>
      </c>
      <c r="H244" s="176">
        <v>42.460999999999999</v>
      </c>
      <c r="I244" s="177"/>
      <c r="J244" s="178">
        <f>ROUND(I244*H244,2)</f>
        <v>0</v>
      </c>
      <c r="K244" s="174" t="s">
        <v>135</v>
      </c>
      <c r="L244" s="40"/>
      <c r="M244" s="179" t="s">
        <v>48</v>
      </c>
      <c r="N244" s="180" t="s">
        <v>56</v>
      </c>
      <c r="O244" s="65"/>
      <c r="P244" s="181">
        <f>O244*H244</f>
        <v>0</v>
      </c>
      <c r="Q244" s="181">
        <v>0</v>
      </c>
      <c r="R244" s="181">
        <f>Q244*H244</f>
        <v>0</v>
      </c>
      <c r="S244" s="181">
        <v>0</v>
      </c>
      <c r="T244" s="182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183" t="s">
        <v>136</v>
      </c>
      <c r="AT244" s="183" t="s">
        <v>131</v>
      </c>
      <c r="AU244" s="183" t="s">
        <v>157</v>
      </c>
      <c r="AY244" s="17" t="s">
        <v>129</v>
      </c>
      <c r="BE244" s="184">
        <f>IF(N244="základní",J244,0)</f>
        <v>0</v>
      </c>
      <c r="BF244" s="184">
        <f>IF(N244="snížená",J244,0)</f>
        <v>0</v>
      </c>
      <c r="BG244" s="184">
        <f>IF(N244="zákl. přenesená",J244,0)</f>
        <v>0</v>
      </c>
      <c r="BH244" s="184">
        <f>IF(N244="sníž. přenesená",J244,0)</f>
        <v>0</v>
      </c>
      <c r="BI244" s="184">
        <f>IF(N244="nulová",J244,0)</f>
        <v>0</v>
      </c>
      <c r="BJ244" s="17" t="s">
        <v>23</v>
      </c>
      <c r="BK244" s="184">
        <f>ROUND(I244*H244,2)</f>
        <v>0</v>
      </c>
      <c r="BL244" s="17" t="s">
        <v>136</v>
      </c>
      <c r="BM244" s="183" t="s">
        <v>300</v>
      </c>
    </row>
    <row r="245" spans="1:65" s="2" customFormat="1">
      <c r="A245" s="35"/>
      <c r="B245" s="36"/>
      <c r="C245" s="37"/>
      <c r="D245" s="185" t="s">
        <v>138</v>
      </c>
      <c r="E245" s="37"/>
      <c r="F245" s="186" t="s">
        <v>301</v>
      </c>
      <c r="G245" s="37"/>
      <c r="H245" s="37"/>
      <c r="I245" s="187"/>
      <c r="J245" s="37"/>
      <c r="K245" s="37"/>
      <c r="L245" s="40"/>
      <c r="M245" s="188"/>
      <c r="N245" s="189"/>
      <c r="O245" s="65"/>
      <c r="P245" s="65"/>
      <c r="Q245" s="65"/>
      <c r="R245" s="65"/>
      <c r="S245" s="65"/>
      <c r="T245" s="66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T245" s="17" t="s">
        <v>138</v>
      </c>
      <c r="AU245" s="17" t="s">
        <v>157</v>
      </c>
    </row>
    <row r="246" spans="1:65" s="13" customFormat="1">
      <c r="B246" s="190"/>
      <c r="C246" s="191"/>
      <c r="D246" s="192" t="s">
        <v>140</v>
      </c>
      <c r="E246" s="193" t="s">
        <v>48</v>
      </c>
      <c r="F246" s="194" t="s">
        <v>141</v>
      </c>
      <c r="G246" s="191"/>
      <c r="H246" s="193" t="s">
        <v>48</v>
      </c>
      <c r="I246" s="195"/>
      <c r="J246" s="191"/>
      <c r="K246" s="191"/>
      <c r="L246" s="196"/>
      <c r="M246" s="197"/>
      <c r="N246" s="198"/>
      <c r="O246" s="198"/>
      <c r="P246" s="198"/>
      <c r="Q246" s="198"/>
      <c r="R246" s="198"/>
      <c r="S246" s="198"/>
      <c r="T246" s="199"/>
      <c r="AT246" s="200" t="s">
        <v>140</v>
      </c>
      <c r="AU246" s="200" t="s">
        <v>157</v>
      </c>
      <c r="AV246" s="13" t="s">
        <v>23</v>
      </c>
      <c r="AW246" s="13" t="s">
        <v>46</v>
      </c>
      <c r="AX246" s="13" t="s">
        <v>85</v>
      </c>
      <c r="AY246" s="200" t="s">
        <v>129</v>
      </c>
    </row>
    <row r="247" spans="1:65" s="13" customFormat="1">
      <c r="B247" s="190"/>
      <c r="C247" s="191"/>
      <c r="D247" s="192" t="s">
        <v>140</v>
      </c>
      <c r="E247" s="193" t="s">
        <v>48</v>
      </c>
      <c r="F247" s="194" t="s">
        <v>302</v>
      </c>
      <c r="G247" s="191"/>
      <c r="H247" s="193" t="s">
        <v>48</v>
      </c>
      <c r="I247" s="195"/>
      <c r="J247" s="191"/>
      <c r="K247" s="191"/>
      <c r="L247" s="196"/>
      <c r="M247" s="197"/>
      <c r="N247" s="198"/>
      <c r="O247" s="198"/>
      <c r="P247" s="198"/>
      <c r="Q247" s="198"/>
      <c r="R247" s="198"/>
      <c r="S247" s="198"/>
      <c r="T247" s="199"/>
      <c r="AT247" s="200" t="s">
        <v>140</v>
      </c>
      <c r="AU247" s="200" t="s">
        <v>157</v>
      </c>
      <c r="AV247" s="13" t="s">
        <v>23</v>
      </c>
      <c r="AW247" s="13" t="s">
        <v>46</v>
      </c>
      <c r="AX247" s="13" t="s">
        <v>85</v>
      </c>
      <c r="AY247" s="200" t="s">
        <v>129</v>
      </c>
    </row>
    <row r="248" spans="1:65" s="14" customFormat="1">
      <c r="B248" s="201"/>
      <c r="C248" s="202"/>
      <c r="D248" s="192" t="s">
        <v>140</v>
      </c>
      <c r="E248" s="203" t="s">
        <v>48</v>
      </c>
      <c r="F248" s="204" t="s">
        <v>303</v>
      </c>
      <c r="G248" s="202"/>
      <c r="H248" s="205">
        <v>27.306999999999999</v>
      </c>
      <c r="I248" s="206"/>
      <c r="J248" s="202"/>
      <c r="K248" s="202"/>
      <c r="L248" s="207"/>
      <c r="M248" s="208"/>
      <c r="N248" s="209"/>
      <c r="O248" s="209"/>
      <c r="P248" s="209"/>
      <c r="Q248" s="209"/>
      <c r="R248" s="209"/>
      <c r="S248" s="209"/>
      <c r="T248" s="210"/>
      <c r="AT248" s="211" t="s">
        <v>140</v>
      </c>
      <c r="AU248" s="211" t="s">
        <v>157</v>
      </c>
      <c r="AV248" s="14" t="s">
        <v>94</v>
      </c>
      <c r="AW248" s="14" t="s">
        <v>46</v>
      </c>
      <c r="AX248" s="14" t="s">
        <v>85</v>
      </c>
      <c r="AY248" s="211" t="s">
        <v>129</v>
      </c>
    </row>
    <row r="249" spans="1:65" s="13" customFormat="1">
      <c r="B249" s="190"/>
      <c r="C249" s="191"/>
      <c r="D249" s="192" t="s">
        <v>140</v>
      </c>
      <c r="E249" s="193" t="s">
        <v>48</v>
      </c>
      <c r="F249" s="194" t="s">
        <v>304</v>
      </c>
      <c r="G249" s="191"/>
      <c r="H249" s="193" t="s">
        <v>48</v>
      </c>
      <c r="I249" s="195"/>
      <c r="J249" s="191"/>
      <c r="K249" s="191"/>
      <c r="L249" s="196"/>
      <c r="M249" s="197"/>
      <c r="N249" s="198"/>
      <c r="O249" s="198"/>
      <c r="P249" s="198"/>
      <c r="Q249" s="198"/>
      <c r="R249" s="198"/>
      <c r="S249" s="198"/>
      <c r="T249" s="199"/>
      <c r="AT249" s="200" t="s">
        <v>140</v>
      </c>
      <c r="AU249" s="200" t="s">
        <v>157</v>
      </c>
      <c r="AV249" s="13" t="s">
        <v>23</v>
      </c>
      <c r="AW249" s="13" t="s">
        <v>46</v>
      </c>
      <c r="AX249" s="13" t="s">
        <v>85</v>
      </c>
      <c r="AY249" s="200" t="s">
        <v>129</v>
      </c>
    </row>
    <row r="250" spans="1:65" s="14" customFormat="1">
      <c r="B250" s="201"/>
      <c r="C250" s="202"/>
      <c r="D250" s="192" t="s">
        <v>140</v>
      </c>
      <c r="E250" s="203" t="s">
        <v>48</v>
      </c>
      <c r="F250" s="204" t="s">
        <v>305</v>
      </c>
      <c r="G250" s="202"/>
      <c r="H250" s="205">
        <v>11.653</v>
      </c>
      <c r="I250" s="206"/>
      <c r="J250" s="202"/>
      <c r="K250" s="202"/>
      <c r="L250" s="207"/>
      <c r="M250" s="208"/>
      <c r="N250" s="209"/>
      <c r="O250" s="209"/>
      <c r="P250" s="209"/>
      <c r="Q250" s="209"/>
      <c r="R250" s="209"/>
      <c r="S250" s="209"/>
      <c r="T250" s="210"/>
      <c r="AT250" s="211" t="s">
        <v>140</v>
      </c>
      <c r="AU250" s="211" t="s">
        <v>157</v>
      </c>
      <c r="AV250" s="14" t="s">
        <v>94</v>
      </c>
      <c r="AW250" s="14" t="s">
        <v>46</v>
      </c>
      <c r="AX250" s="14" t="s">
        <v>85</v>
      </c>
      <c r="AY250" s="211" t="s">
        <v>129</v>
      </c>
    </row>
    <row r="251" spans="1:65" s="13" customFormat="1" ht="22.5">
      <c r="B251" s="190"/>
      <c r="C251" s="191"/>
      <c r="D251" s="192" t="s">
        <v>140</v>
      </c>
      <c r="E251" s="193" t="s">
        <v>48</v>
      </c>
      <c r="F251" s="194" t="s">
        <v>306</v>
      </c>
      <c r="G251" s="191"/>
      <c r="H251" s="193" t="s">
        <v>48</v>
      </c>
      <c r="I251" s="195"/>
      <c r="J251" s="191"/>
      <c r="K251" s="191"/>
      <c r="L251" s="196"/>
      <c r="M251" s="197"/>
      <c r="N251" s="198"/>
      <c r="O251" s="198"/>
      <c r="P251" s="198"/>
      <c r="Q251" s="198"/>
      <c r="R251" s="198"/>
      <c r="S251" s="198"/>
      <c r="T251" s="199"/>
      <c r="AT251" s="200" t="s">
        <v>140</v>
      </c>
      <c r="AU251" s="200" t="s">
        <v>157</v>
      </c>
      <c r="AV251" s="13" t="s">
        <v>23</v>
      </c>
      <c r="AW251" s="13" t="s">
        <v>46</v>
      </c>
      <c r="AX251" s="13" t="s">
        <v>85</v>
      </c>
      <c r="AY251" s="200" t="s">
        <v>129</v>
      </c>
    </row>
    <row r="252" spans="1:65" s="14" customFormat="1">
      <c r="B252" s="201"/>
      <c r="C252" s="202"/>
      <c r="D252" s="192" t="s">
        <v>140</v>
      </c>
      <c r="E252" s="203" t="s">
        <v>48</v>
      </c>
      <c r="F252" s="204" t="s">
        <v>307</v>
      </c>
      <c r="G252" s="202"/>
      <c r="H252" s="205">
        <v>0.13100000000000001</v>
      </c>
      <c r="I252" s="206"/>
      <c r="J252" s="202"/>
      <c r="K252" s="202"/>
      <c r="L252" s="207"/>
      <c r="M252" s="208"/>
      <c r="N252" s="209"/>
      <c r="O252" s="209"/>
      <c r="P252" s="209"/>
      <c r="Q252" s="209"/>
      <c r="R252" s="209"/>
      <c r="S252" s="209"/>
      <c r="T252" s="210"/>
      <c r="AT252" s="211" t="s">
        <v>140</v>
      </c>
      <c r="AU252" s="211" t="s">
        <v>157</v>
      </c>
      <c r="AV252" s="14" t="s">
        <v>94</v>
      </c>
      <c r="AW252" s="14" t="s">
        <v>46</v>
      </c>
      <c r="AX252" s="14" t="s">
        <v>85</v>
      </c>
      <c r="AY252" s="211" t="s">
        <v>129</v>
      </c>
    </row>
    <row r="253" spans="1:65" s="13" customFormat="1" ht="22.5">
      <c r="B253" s="190"/>
      <c r="C253" s="191"/>
      <c r="D253" s="192" t="s">
        <v>140</v>
      </c>
      <c r="E253" s="193" t="s">
        <v>48</v>
      </c>
      <c r="F253" s="194" t="s">
        <v>308</v>
      </c>
      <c r="G253" s="191"/>
      <c r="H253" s="193" t="s">
        <v>48</v>
      </c>
      <c r="I253" s="195"/>
      <c r="J253" s="191"/>
      <c r="K253" s="191"/>
      <c r="L253" s="196"/>
      <c r="M253" s="197"/>
      <c r="N253" s="198"/>
      <c r="O253" s="198"/>
      <c r="P253" s="198"/>
      <c r="Q253" s="198"/>
      <c r="R253" s="198"/>
      <c r="S253" s="198"/>
      <c r="T253" s="199"/>
      <c r="AT253" s="200" t="s">
        <v>140</v>
      </c>
      <c r="AU253" s="200" t="s">
        <v>157</v>
      </c>
      <c r="AV253" s="13" t="s">
        <v>23</v>
      </c>
      <c r="AW253" s="13" t="s">
        <v>46</v>
      </c>
      <c r="AX253" s="13" t="s">
        <v>85</v>
      </c>
      <c r="AY253" s="200" t="s">
        <v>129</v>
      </c>
    </row>
    <row r="254" spans="1:65" s="14" customFormat="1">
      <c r="B254" s="201"/>
      <c r="C254" s="202"/>
      <c r="D254" s="192" t="s">
        <v>140</v>
      </c>
      <c r="E254" s="203" t="s">
        <v>48</v>
      </c>
      <c r="F254" s="204" t="s">
        <v>309</v>
      </c>
      <c r="G254" s="202"/>
      <c r="H254" s="205">
        <v>3.37</v>
      </c>
      <c r="I254" s="206"/>
      <c r="J254" s="202"/>
      <c r="K254" s="202"/>
      <c r="L254" s="207"/>
      <c r="M254" s="208"/>
      <c r="N254" s="209"/>
      <c r="O254" s="209"/>
      <c r="P254" s="209"/>
      <c r="Q254" s="209"/>
      <c r="R254" s="209"/>
      <c r="S254" s="209"/>
      <c r="T254" s="210"/>
      <c r="AT254" s="211" t="s">
        <v>140</v>
      </c>
      <c r="AU254" s="211" t="s">
        <v>157</v>
      </c>
      <c r="AV254" s="14" t="s">
        <v>94</v>
      </c>
      <c r="AW254" s="14" t="s">
        <v>46</v>
      </c>
      <c r="AX254" s="14" t="s">
        <v>85</v>
      </c>
      <c r="AY254" s="211" t="s">
        <v>129</v>
      </c>
    </row>
    <row r="255" spans="1:65" s="15" customFormat="1">
      <c r="B255" s="212"/>
      <c r="C255" s="213"/>
      <c r="D255" s="192" t="s">
        <v>140</v>
      </c>
      <c r="E255" s="214" t="s">
        <v>48</v>
      </c>
      <c r="F255" s="215" t="s">
        <v>147</v>
      </c>
      <c r="G255" s="213"/>
      <c r="H255" s="216">
        <v>42.460999999999999</v>
      </c>
      <c r="I255" s="217"/>
      <c r="J255" s="213"/>
      <c r="K255" s="213"/>
      <c r="L255" s="218"/>
      <c r="M255" s="219"/>
      <c r="N255" s="220"/>
      <c r="O255" s="220"/>
      <c r="P255" s="220"/>
      <c r="Q255" s="220"/>
      <c r="R255" s="220"/>
      <c r="S255" s="220"/>
      <c r="T255" s="221"/>
      <c r="AT255" s="222" t="s">
        <v>140</v>
      </c>
      <c r="AU255" s="222" t="s">
        <v>157</v>
      </c>
      <c r="AV255" s="15" t="s">
        <v>136</v>
      </c>
      <c r="AW255" s="15" t="s">
        <v>46</v>
      </c>
      <c r="AX255" s="15" t="s">
        <v>23</v>
      </c>
      <c r="AY255" s="222" t="s">
        <v>129</v>
      </c>
    </row>
    <row r="256" spans="1:65" s="2" customFormat="1" ht="37.9" customHeight="1">
      <c r="A256" s="35"/>
      <c r="B256" s="36"/>
      <c r="C256" s="172" t="s">
        <v>310</v>
      </c>
      <c r="D256" s="172" t="s">
        <v>131</v>
      </c>
      <c r="E256" s="173" t="s">
        <v>311</v>
      </c>
      <c r="F256" s="174" t="s">
        <v>312</v>
      </c>
      <c r="G256" s="175" t="s">
        <v>299</v>
      </c>
      <c r="H256" s="176">
        <v>212.30500000000001</v>
      </c>
      <c r="I256" s="177"/>
      <c r="J256" s="178">
        <f>ROUND(I256*H256,2)</f>
        <v>0</v>
      </c>
      <c r="K256" s="174" t="s">
        <v>135</v>
      </c>
      <c r="L256" s="40"/>
      <c r="M256" s="179" t="s">
        <v>48</v>
      </c>
      <c r="N256" s="180" t="s">
        <v>56</v>
      </c>
      <c r="O256" s="65"/>
      <c r="P256" s="181">
        <f>O256*H256</f>
        <v>0</v>
      </c>
      <c r="Q256" s="181">
        <v>0</v>
      </c>
      <c r="R256" s="181">
        <f>Q256*H256</f>
        <v>0</v>
      </c>
      <c r="S256" s="181">
        <v>0</v>
      </c>
      <c r="T256" s="182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183" t="s">
        <v>136</v>
      </c>
      <c r="AT256" s="183" t="s">
        <v>131</v>
      </c>
      <c r="AU256" s="183" t="s">
        <v>157</v>
      </c>
      <c r="AY256" s="17" t="s">
        <v>129</v>
      </c>
      <c r="BE256" s="184">
        <f>IF(N256="základní",J256,0)</f>
        <v>0</v>
      </c>
      <c r="BF256" s="184">
        <f>IF(N256="snížená",J256,0)</f>
        <v>0</v>
      </c>
      <c r="BG256" s="184">
        <f>IF(N256="zákl. přenesená",J256,0)</f>
        <v>0</v>
      </c>
      <c r="BH256" s="184">
        <f>IF(N256="sníž. přenesená",J256,0)</f>
        <v>0</v>
      </c>
      <c r="BI256" s="184">
        <f>IF(N256="nulová",J256,0)</f>
        <v>0</v>
      </c>
      <c r="BJ256" s="17" t="s">
        <v>23</v>
      </c>
      <c r="BK256" s="184">
        <f>ROUND(I256*H256,2)</f>
        <v>0</v>
      </c>
      <c r="BL256" s="17" t="s">
        <v>136</v>
      </c>
      <c r="BM256" s="183" t="s">
        <v>313</v>
      </c>
    </row>
    <row r="257" spans="1:65" s="2" customFormat="1">
      <c r="A257" s="35"/>
      <c r="B257" s="36"/>
      <c r="C257" s="37"/>
      <c r="D257" s="185" t="s">
        <v>138</v>
      </c>
      <c r="E257" s="37"/>
      <c r="F257" s="186" t="s">
        <v>314</v>
      </c>
      <c r="G257" s="37"/>
      <c r="H257" s="37"/>
      <c r="I257" s="187"/>
      <c r="J257" s="37"/>
      <c r="K257" s="37"/>
      <c r="L257" s="40"/>
      <c r="M257" s="188"/>
      <c r="N257" s="189"/>
      <c r="O257" s="65"/>
      <c r="P257" s="65"/>
      <c r="Q257" s="65"/>
      <c r="R257" s="65"/>
      <c r="S257" s="65"/>
      <c r="T257" s="66"/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T257" s="17" t="s">
        <v>138</v>
      </c>
      <c r="AU257" s="17" t="s">
        <v>157</v>
      </c>
    </row>
    <row r="258" spans="1:65" s="13" customFormat="1">
      <c r="B258" s="190"/>
      <c r="C258" s="191"/>
      <c r="D258" s="192" t="s">
        <v>140</v>
      </c>
      <c r="E258" s="193" t="s">
        <v>48</v>
      </c>
      <c r="F258" s="194" t="s">
        <v>141</v>
      </c>
      <c r="G258" s="191"/>
      <c r="H258" s="193" t="s">
        <v>48</v>
      </c>
      <c r="I258" s="195"/>
      <c r="J258" s="191"/>
      <c r="K258" s="191"/>
      <c r="L258" s="196"/>
      <c r="M258" s="197"/>
      <c r="N258" s="198"/>
      <c r="O258" s="198"/>
      <c r="P258" s="198"/>
      <c r="Q258" s="198"/>
      <c r="R258" s="198"/>
      <c r="S258" s="198"/>
      <c r="T258" s="199"/>
      <c r="AT258" s="200" t="s">
        <v>140</v>
      </c>
      <c r="AU258" s="200" t="s">
        <v>157</v>
      </c>
      <c r="AV258" s="13" t="s">
        <v>23</v>
      </c>
      <c r="AW258" s="13" t="s">
        <v>46</v>
      </c>
      <c r="AX258" s="13" t="s">
        <v>85</v>
      </c>
      <c r="AY258" s="200" t="s">
        <v>129</v>
      </c>
    </row>
    <row r="259" spans="1:65" s="13" customFormat="1">
      <c r="B259" s="190"/>
      <c r="C259" s="191"/>
      <c r="D259" s="192" t="s">
        <v>140</v>
      </c>
      <c r="E259" s="193" t="s">
        <v>48</v>
      </c>
      <c r="F259" s="194" t="s">
        <v>315</v>
      </c>
      <c r="G259" s="191"/>
      <c r="H259" s="193" t="s">
        <v>48</v>
      </c>
      <c r="I259" s="195"/>
      <c r="J259" s="191"/>
      <c r="K259" s="191"/>
      <c r="L259" s="196"/>
      <c r="M259" s="197"/>
      <c r="N259" s="198"/>
      <c r="O259" s="198"/>
      <c r="P259" s="198"/>
      <c r="Q259" s="198"/>
      <c r="R259" s="198"/>
      <c r="S259" s="198"/>
      <c r="T259" s="199"/>
      <c r="AT259" s="200" t="s">
        <v>140</v>
      </c>
      <c r="AU259" s="200" t="s">
        <v>157</v>
      </c>
      <c r="AV259" s="13" t="s">
        <v>23</v>
      </c>
      <c r="AW259" s="13" t="s">
        <v>46</v>
      </c>
      <c r="AX259" s="13" t="s">
        <v>85</v>
      </c>
      <c r="AY259" s="200" t="s">
        <v>129</v>
      </c>
    </row>
    <row r="260" spans="1:65" s="13" customFormat="1">
      <c r="B260" s="190"/>
      <c r="C260" s="191"/>
      <c r="D260" s="192" t="s">
        <v>140</v>
      </c>
      <c r="E260" s="193" t="s">
        <v>48</v>
      </c>
      <c r="F260" s="194" t="s">
        <v>302</v>
      </c>
      <c r="G260" s="191"/>
      <c r="H260" s="193" t="s">
        <v>48</v>
      </c>
      <c r="I260" s="195"/>
      <c r="J260" s="191"/>
      <c r="K260" s="191"/>
      <c r="L260" s="196"/>
      <c r="M260" s="197"/>
      <c r="N260" s="198"/>
      <c r="O260" s="198"/>
      <c r="P260" s="198"/>
      <c r="Q260" s="198"/>
      <c r="R260" s="198"/>
      <c r="S260" s="198"/>
      <c r="T260" s="199"/>
      <c r="AT260" s="200" t="s">
        <v>140</v>
      </c>
      <c r="AU260" s="200" t="s">
        <v>157</v>
      </c>
      <c r="AV260" s="13" t="s">
        <v>23</v>
      </c>
      <c r="AW260" s="13" t="s">
        <v>46</v>
      </c>
      <c r="AX260" s="13" t="s">
        <v>85</v>
      </c>
      <c r="AY260" s="200" t="s">
        <v>129</v>
      </c>
    </row>
    <row r="261" spans="1:65" s="14" customFormat="1">
      <c r="B261" s="201"/>
      <c r="C261" s="202"/>
      <c r="D261" s="192" t="s">
        <v>140</v>
      </c>
      <c r="E261" s="203" t="s">
        <v>48</v>
      </c>
      <c r="F261" s="204" t="s">
        <v>316</v>
      </c>
      <c r="G261" s="202"/>
      <c r="H261" s="205">
        <v>136.535</v>
      </c>
      <c r="I261" s="206"/>
      <c r="J261" s="202"/>
      <c r="K261" s="202"/>
      <c r="L261" s="207"/>
      <c r="M261" s="208"/>
      <c r="N261" s="209"/>
      <c r="O261" s="209"/>
      <c r="P261" s="209"/>
      <c r="Q261" s="209"/>
      <c r="R261" s="209"/>
      <c r="S261" s="209"/>
      <c r="T261" s="210"/>
      <c r="AT261" s="211" t="s">
        <v>140</v>
      </c>
      <c r="AU261" s="211" t="s">
        <v>157</v>
      </c>
      <c r="AV261" s="14" t="s">
        <v>94</v>
      </c>
      <c r="AW261" s="14" t="s">
        <v>46</v>
      </c>
      <c r="AX261" s="14" t="s">
        <v>85</v>
      </c>
      <c r="AY261" s="211" t="s">
        <v>129</v>
      </c>
    </row>
    <row r="262" spans="1:65" s="13" customFormat="1">
      <c r="B262" s="190"/>
      <c r="C262" s="191"/>
      <c r="D262" s="192" t="s">
        <v>140</v>
      </c>
      <c r="E262" s="193" t="s">
        <v>48</v>
      </c>
      <c r="F262" s="194" t="s">
        <v>304</v>
      </c>
      <c r="G262" s="191"/>
      <c r="H262" s="193" t="s">
        <v>48</v>
      </c>
      <c r="I262" s="195"/>
      <c r="J262" s="191"/>
      <c r="K262" s="191"/>
      <c r="L262" s="196"/>
      <c r="M262" s="197"/>
      <c r="N262" s="198"/>
      <c r="O262" s="198"/>
      <c r="P262" s="198"/>
      <c r="Q262" s="198"/>
      <c r="R262" s="198"/>
      <c r="S262" s="198"/>
      <c r="T262" s="199"/>
      <c r="AT262" s="200" t="s">
        <v>140</v>
      </c>
      <c r="AU262" s="200" t="s">
        <v>157</v>
      </c>
      <c r="AV262" s="13" t="s">
        <v>23</v>
      </c>
      <c r="AW262" s="13" t="s">
        <v>46</v>
      </c>
      <c r="AX262" s="13" t="s">
        <v>85</v>
      </c>
      <c r="AY262" s="200" t="s">
        <v>129</v>
      </c>
    </row>
    <row r="263" spans="1:65" s="14" customFormat="1">
      <c r="B263" s="201"/>
      <c r="C263" s="202"/>
      <c r="D263" s="192" t="s">
        <v>140</v>
      </c>
      <c r="E263" s="203" t="s">
        <v>48</v>
      </c>
      <c r="F263" s="204" t="s">
        <v>317</v>
      </c>
      <c r="G263" s="202"/>
      <c r="H263" s="205">
        <v>58.265999999999998</v>
      </c>
      <c r="I263" s="206"/>
      <c r="J263" s="202"/>
      <c r="K263" s="202"/>
      <c r="L263" s="207"/>
      <c r="M263" s="208"/>
      <c r="N263" s="209"/>
      <c r="O263" s="209"/>
      <c r="P263" s="209"/>
      <c r="Q263" s="209"/>
      <c r="R263" s="209"/>
      <c r="S263" s="209"/>
      <c r="T263" s="210"/>
      <c r="AT263" s="211" t="s">
        <v>140</v>
      </c>
      <c r="AU263" s="211" t="s">
        <v>157</v>
      </c>
      <c r="AV263" s="14" t="s">
        <v>94</v>
      </c>
      <c r="AW263" s="14" t="s">
        <v>46</v>
      </c>
      <c r="AX263" s="14" t="s">
        <v>85</v>
      </c>
      <c r="AY263" s="211" t="s">
        <v>129</v>
      </c>
    </row>
    <row r="264" spans="1:65" s="13" customFormat="1" ht="22.5">
      <c r="B264" s="190"/>
      <c r="C264" s="191"/>
      <c r="D264" s="192" t="s">
        <v>140</v>
      </c>
      <c r="E264" s="193" t="s">
        <v>48</v>
      </c>
      <c r="F264" s="194" t="s">
        <v>306</v>
      </c>
      <c r="G264" s="191"/>
      <c r="H264" s="193" t="s">
        <v>48</v>
      </c>
      <c r="I264" s="195"/>
      <c r="J264" s="191"/>
      <c r="K264" s="191"/>
      <c r="L264" s="196"/>
      <c r="M264" s="197"/>
      <c r="N264" s="198"/>
      <c r="O264" s="198"/>
      <c r="P264" s="198"/>
      <c r="Q264" s="198"/>
      <c r="R264" s="198"/>
      <c r="S264" s="198"/>
      <c r="T264" s="199"/>
      <c r="AT264" s="200" t="s">
        <v>140</v>
      </c>
      <c r="AU264" s="200" t="s">
        <v>157</v>
      </c>
      <c r="AV264" s="13" t="s">
        <v>23</v>
      </c>
      <c r="AW264" s="13" t="s">
        <v>46</v>
      </c>
      <c r="AX264" s="13" t="s">
        <v>85</v>
      </c>
      <c r="AY264" s="200" t="s">
        <v>129</v>
      </c>
    </row>
    <row r="265" spans="1:65" s="14" customFormat="1">
      <c r="B265" s="201"/>
      <c r="C265" s="202"/>
      <c r="D265" s="192" t="s">
        <v>140</v>
      </c>
      <c r="E265" s="203" t="s">
        <v>48</v>
      </c>
      <c r="F265" s="204" t="s">
        <v>318</v>
      </c>
      <c r="G265" s="202"/>
      <c r="H265" s="205">
        <v>0.65400000000000003</v>
      </c>
      <c r="I265" s="206"/>
      <c r="J265" s="202"/>
      <c r="K265" s="202"/>
      <c r="L265" s="207"/>
      <c r="M265" s="208"/>
      <c r="N265" s="209"/>
      <c r="O265" s="209"/>
      <c r="P265" s="209"/>
      <c r="Q265" s="209"/>
      <c r="R265" s="209"/>
      <c r="S265" s="209"/>
      <c r="T265" s="210"/>
      <c r="AT265" s="211" t="s">
        <v>140</v>
      </c>
      <c r="AU265" s="211" t="s">
        <v>157</v>
      </c>
      <c r="AV265" s="14" t="s">
        <v>94</v>
      </c>
      <c r="AW265" s="14" t="s">
        <v>46</v>
      </c>
      <c r="AX265" s="14" t="s">
        <v>85</v>
      </c>
      <c r="AY265" s="211" t="s">
        <v>129</v>
      </c>
    </row>
    <row r="266" spans="1:65" s="13" customFormat="1" ht="22.5">
      <c r="B266" s="190"/>
      <c r="C266" s="191"/>
      <c r="D266" s="192" t="s">
        <v>140</v>
      </c>
      <c r="E266" s="193" t="s">
        <v>48</v>
      </c>
      <c r="F266" s="194" t="s">
        <v>308</v>
      </c>
      <c r="G266" s="191"/>
      <c r="H266" s="193" t="s">
        <v>48</v>
      </c>
      <c r="I266" s="195"/>
      <c r="J266" s="191"/>
      <c r="K266" s="191"/>
      <c r="L266" s="196"/>
      <c r="M266" s="197"/>
      <c r="N266" s="198"/>
      <c r="O266" s="198"/>
      <c r="P266" s="198"/>
      <c r="Q266" s="198"/>
      <c r="R266" s="198"/>
      <c r="S266" s="198"/>
      <c r="T266" s="199"/>
      <c r="AT266" s="200" t="s">
        <v>140</v>
      </c>
      <c r="AU266" s="200" t="s">
        <v>157</v>
      </c>
      <c r="AV266" s="13" t="s">
        <v>23</v>
      </c>
      <c r="AW266" s="13" t="s">
        <v>46</v>
      </c>
      <c r="AX266" s="13" t="s">
        <v>85</v>
      </c>
      <c r="AY266" s="200" t="s">
        <v>129</v>
      </c>
    </row>
    <row r="267" spans="1:65" s="14" customFormat="1">
      <c r="B267" s="201"/>
      <c r="C267" s="202"/>
      <c r="D267" s="192" t="s">
        <v>140</v>
      </c>
      <c r="E267" s="203" t="s">
        <v>48</v>
      </c>
      <c r="F267" s="204" t="s">
        <v>319</v>
      </c>
      <c r="G267" s="202"/>
      <c r="H267" s="205">
        <v>16.850000000000001</v>
      </c>
      <c r="I267" s="206"/>
      <c r="J267" s="202"/>
      <c r="K267" s="202"/>
      <c r="L267" s="207"/>
      <c r="M267" s="208"/>
      <c r="N267" s="209"/>
      <c r="O267" s="209"/>
      <c r="P267" s="209"/>
      <c r="Q267" s="209"/>
      <c r="R267" s="209"/>
      <c r="S267" s="209"/>
      <c r="T267" s="210"/>
      <c r="AT267" s="211" t="s">
        <v>140</v>
      </c>
      <c r="AU267" s="211" t="s">
        <v>157</v>
      </c>
      <c r="AV267" s="14" t="s">
        <v>94</v>
      </c>
      <c r="AW267" s="14" t="s">
        <v>46</v>
      </c>
      <c r="AX267" s="14" t="s">
        <v>85</v>
      </c>
      <c r="AY267" s="211" t="s">
        <v>129</v>
      </c>
    </row>
    <row r="268" spans="1:65" s="15" customFormat="1">
      <c r="B268" s="212"/>
      <c r="C268" s="213"/>
      <c r="D268" s="192" t="s">
        <v>140</v>
      </c>
      <c r="E268" s="214" t="s">
        <v>48</v>
      </c>
      <c r="F268" s="215" t="s">
        <v>147</v>
      </c>
      <c r="G268" s="213"/>
      <c r="H268" s="216">
        <v>212.30499999999998</v>
      </c>
      <c r="I268" s="217"/>
      <c r="J268" s="213"/>
      <c r="K268" s="213"/>
      <c r="L268" s="218"/>
      <c r="M268" s="219"/>
      <c r="N268" s="220"/>
      <c r="O268" s="220"/>
      <c r="P268" s="220"/>
      <c r="Q268" s="220"/>
      <c r="R268" s="220"/>
      <c r="S268" s="220"/>
      <c r="T268" s="221"/>
      <c r="AT268" s="222" t="s">
        <v>140</v>
      </c>
      <c r="AU268" s="222" t="s">
        <v>157</v>
      </c>
      <c r="AV268" s="15" t="s">
        <v>136</v>
      </c>
      <c r="AW268" s="15" t="s">
        <v>46</v>
      </c>
      <c r="AX268" s="15" t="s">
        <v>23</v>
      </c>
      <c r="AY268" s="222" t="s">
        <v>129</v>
      </c>
    </row>
    <row r="269" spans="1:65" s="2" customFormat="1" ht="24.2" customHeight="1">
      <c r="A269" s="35"/>
      <c r="B269" s="36"/>
      <c r="C269" s="172" t="s">
        <v>320</v>
      </c>
      <c r="D269" s="172" t="s">
        <v>131</v>
      </c>
      <c r="E269" s="173" t="s">
        <v>321</v>
      </c>
      <c r="F269" s="174" t="s">
        <v>322</v>
      </c>
      <c r="G269" s="175" t="s">
        <v>299</v>
      </c>
      <c r="H269" s="176">
        <v>42.460999999999999</v>
      </c>
      <c r="I269" s="177"/>
      <c r="J269" s="178">
        <f>ROUND(I269*H269,2)</f>
        <v>0</v>
      </c>
      <c r="K269" s="174" t="s">
        <v>135</v>
      </c>
      <c r="L269" s="40"/>
      <c r="M269" s="179" t="s">
        <v>48</v>
      </c>
      <c r="N269" s="180" t="s">
        <v>56</v>
      </c>
      <c r="O269" s="65"/>
      <c r="P269" s="181">
        <f>O269*H269</f>
        <v>0</v>
      </c>
      <c r="Q269" s="181">
        <v>0</v>
      </c>
      <c r="R269" s="181">
        <f>Q269*H269</f>
        <v>0</v>
      </c>
      <c r="S269" s="181">
        <v>0</v>
      </c>
      <c r="T269" s="182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183" t="s">
        <v>136</v>
      </c>
      <c r="AT269" s="183" t="s">
        <v>131</v>
      </c>
      <c r="AU269" s="183" t="s">
        <v>157</v>
      </c>
      <c r="AY269" s="17" t="s">
        <v>129</v>
      </c>
      <c r="BE269" s="184">
        <f>IF(N269="základní",J269,0)</f>
        <v>0</v>
      </c>
      <c r="BF269" s="184">
        <f>IF(N269="snížená",J269,0)</f>
        <v>0</v>
      </c>
      <c r="BG269" s="184">
        <f>IF(N269="zákl. přenesená",J269,0)</f>
        <v>0</v>
      </c>
      <c r="BH269" s="184">
        <f>IF(N269="sníž. přenesená",J269,0)</f>
        <v>0</v>
      </c>
      <c r="BI269" s="184">
        <f>IF(N269="nulová",J269,0)</f>
        <v>0</v>
      </c>
      <c r="BJ269" s="17" t="s">
        <v>23</v>
      </c>
      <c r="BK269" s="184">
        <f>ROUND(I269*H269,2)</f>
        <v>0</v>
      </c>
      <c r="BL269" s="17" t="s">
        <v>136</v>
      </c>
      <c r="BM269" s="183" t="s">
        <v>323</v>
      </c>
    </row>
    <row r="270" spans="1:65" s="2" customFormat="1">
      <c r="A270" s="35"/>
      <c r="B270" s="36"/>
      <c r="C270" s="37"/>
      <c r="D270" s="185" t="s">
        <v>138</v>
      </c>
      <c r="E270" s="37"/>
      <c r="F270" s="186" t="s">
        <v>324</v>
      </c>
      <c r="G270" s="37"/>
      <c r="H270" s="37"/>
      <c r="I270" s="187"/>
      <c r="J270" s="37"/>
      <c r="K270" s="37"/>
      <c r="L270" s="40"/>
      <c r="M270" s="188"/>
      <c r="N270" s="189"/>
      <c r="O270" s="65"/>
      <c r="P270" s="65"/>
      <c r="Q270" s="65"/>
      <c r="R270" s="65"/>
      <c r="S270" s="65"/>
      <c r="T270" s="66"/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T270" s="17" t="s">
        <v>138</v>
      </c>
      <c r="AU270" s="17" t="s">
        <v>157</v>
      </c>
    </row>
    <row r="271" spans="1:65" s="13" customFormat="1">
      <c r="B271" s="190"/>
      <c r="C271" s="191"/>
      <c r="D271" s="192" t="s">
        <v>140</v>
      </c>
      <c r="E271" s="193" t="s">
        <v>48</v>
      </c>
      <c r="F271" s="194" t="s">
        <v>141</v>
      </c>
      <c r="G271" s="191"/>
      <c r="H271" s="193" t="s">
        <v>48</v>
      </c>
      <c r="I271" s="195"/>
      <c r="J271" s="191"/>
      <c r="K271" s="191"/>
      <c r="L271" s="196"/>
      <c r="M271" s="197"/>
      <c r="N271" s="198"/>
      <c r="O271" s="198"/>
      <c r="P271" s="198"/>
      <c r="Q271" s="198"/>
      <c r="R271" s="198"/>
      <c r="S271" s="198"/>
      <c r="T271" s="199"/>
      <c r="AT271" s="200" t="s">
        <v>140</v>
      </c>
      <c r="AU271" s="200" t="s">
        <v>157</v>
      </c>
      <c r="AV271" s="13" t="s">
        <v>23</v>
      </c>
      <c r="AW271" s="13" t="s">
        <v>46</v>
      </c>
      <c r="AX271" s="13" t="s">
        <v>85</v>
      </c>
      <c r="AY271" s="200" t="s">
        <v>129</v>
      </c>
    </row>
    <row r="272" spans="1:65" s="13" customFormat="1">
      <c r="B272" s="190"/>
      <c r="C272" s="191"/>
      <c r="D272" s="192" t="s">
        <v>140</v>
      </c>
      <c r="E272" s="193" t="s">
        <v>48</v>
      </c>
      <c r="F272" s="194" t="s">
        <v>325</v>
      </c>
      <c r="G272" s="191"/>
      <c r="H272" s="193" t="s">
        <v>48</v>
      </c>
      <c r="I272" s="195"/>
      <c r="J272" s="191"/>
      <c r="K272" s="191"/>
      <c r="L272" s="196"/>
      <c r="M272" s="197"/>
      <c r="N272" s="198"/>
      <c r="O272" s="198"/>
      <c r="P272" s="198"/>
      <c r="Q272" s="198"/>
      <c r="R272" s="198"/>
      <c r="S272" s="198"/>
      <c r="T272" s="199"/>
      <c r="AT272" s="200" t="s">
        <v>140</v>
      </c>
      <c r="AU272" s="200" t="s">
        <v>157</v>
      </c>
      <c r="AV272" s="13" t="s">
        <v>23</v>
      </c>
      <c r="AW272" s="13" t="s">
        <v>46</v>
      </c>
      <c r="AX272" s="13" t="s">
        <v>85</v>
      </c>
      <c r="AY272" s="200" t="s">
        <v>129</v>
      </c>
    </row>
    <row r="273" spans="1:65" s="14" customFormat="1">
      <c r="B273" s="201"/>
      <c r="C273" s="202"/>
      <c r="D273" s="192" t="s">
        <v>140</v>
      </c>
      <c r="E273" s="203" t="s">
        <v>48</v>
      </c>
      <c r="F273" s="204" t="s">
        <v>303</v>
      </c>
      <c r="G273" s="202"/>
      <c r="H273" s="205">
        <v>27.306999999999999</v>
      </c>
      <c r="I273" s="206"/>
      <c r="J273" s="202"/>
      <c r="K273" s="202"/>
      <c r="L273" s="207"/>
      <c r="M273" s="208"/>
      <c r="N273" s="209"/>
      <c r="O273" s="209"/>
      <c r="P273" s="209"/>
      <c r="Q273" s="209"/>
      <c r="R273" s="209"/>
      <c r="S273" s="209"/>
      <c r="T273" s="210"/>
      <c r="AT273" s="211" t="s">
        <v>140</v>
      </c>
      <c r="AU273" s="211" t="s">
        <v>157</v>
      </c>
      <c r="AV273" s="14" t="s">
        <v>94</v>
      </c>
      <c r="AW273" s="14" t="s">
        <v>46</v>
      </c>
      <c r="AX273" s="14" t="s">
        <v>85</v>
      </c>
      <c r="AY273" s="211" t="s">
        <v>129</v>
      </c>
    </row>
    <row r="274" spans="1:65" s="13" customFormat="1">
      <c r="B274" s="190"/>
      <c r="C274" s="191"/>
      <c r="D274" s="192" t="s">
        <v>140</v>
      </c>
      <c r="E274" s="193" t="s">
        <v>48</v>
      </c>
      <c r="F274" s="194" t="s">
        <v>326</v>
      </c>
      <c r="G274" s="191"/>
      <c r="H274" s="193" t="s">
        <v>48</v>
      </c>
      <c r="I274" s="195"/>
      <c r="J274" s="191"/>
      <c r="K274" s="191"/>
      <c r="L274" s="196"/>
      <c r="M274" s="197"/>
      <c r="N274" s="198"/>
      <c r="O274" s="198"/>
      <c r="P274" s="198"/>
      <c r="Q274" s="198"/>
      <c r="R274" s="198"/>
      <c r="S274" s="198"/>
      <c r="T274" s="199"/>
      <c r="AT274" s="200" t="s">
        <v>140</v>
      </c>
      <c r="AU274" s="200" t="s">
        <v>157</v>
      </c>
      <c r="AV274" s="13" t="s">
        <v>23</v>
      </c>
      <c r="AW274" s="13" t="s">
        <v>46</v>
      </c>
      <c r="AX274" s="13" t="s">
        <v>85</v>
      </c>
      <c r="AY274" s="200" t="s">
        <v>129</v>
      </c>
    </row>
    <row r="275" spans="1:65" s="14" customFormat="1">
      <c r="B275" s="201"/>
      <c r="C275" s="202"/>
      <c r="D275" s="192" t="s">
        <v>140</v>
      </c>
      <c r="E275" s="203" t="s">
        <v>48</v>
      </c>
      <c r="F275" s="204" t="s">
        <v>305</v>
      </c>
      <c r="G275" s="202"/>
      <c r="H275" s="205">
        <v>11.653</v>
      </c>
      <c r="I275" s="206"/>
      <c r="J275" s="202"/>
      <c r="K275" s="202"/>
      <c r="L275" s="207"/>
      <c r="M275" s="208"/>
      <c r="N275" s="209"/>
      <c r="O275" s="209"/>
      <c r="P275" s="209"/>
      <c r="Q275" s="209"/>
      <c r="R275" s="209"/>
      <c r="S275" s="209"/>
      <c r="T275" s="210"/>
      <c r="AT275" s="211" t="s">
        <v>140</v>
      </c>
      <c r="AU275" s="211" t="s">
        <v>157</v>
      </c>
      <c r="AV275" s="14" t="s">
        <v>94</v>
      </c>
      <c r="AW275" s="14" t="s">
        <v>46</v>
      </c>
      <c r="AX275" s="14" t="s">
        <v>85</v>
      </c>
      <c r="AY275" s="211" t="s">
        <v>129</v>
      </c>
    </row>
    <row r="276" spans="1:65" s="13" customFormat="1">
      <c r="B276" s="190"/>
      <c r="C276" s="191"/>
      <c r="D276" s="192" t="s">
        <v>140</v>
      </c>
      <c r="E276" s="193" t="s">
        <v>48</v>
      </c>
      <c r="F276" s="194" t="s">
        <v>327</v>
      </c>
      <c r="G276" s="191"/>
      <c r="H276" s="193" t="s">
        <v>48</v>
      </c>
      <c r="I276" s="195"/>
      <c r="J276" s="191"/>
      <c r="K276" s="191"/>
      <c r="L276" s="196"/>
      <c r="M276" s="197"/>
      <c r="N276" s="198"/>
      <c r="O276" s="198"/>
      <c r="P276" s="198"/>
      <c r="Q276" s="198"/>
      <c r="R276" s="198"/>
      <c r="S276" s="198"/>
      <c r="T276" s="199"/>
      <c r="AT276" s="200" t="s">
        <v>140</v>
      </c>
      <c r="AU276" s="200" t="s">
        <v>157</v>
      </c>
      <c r="AV276" s="13" t="s">
        <v>23</v>
      </c>
      <c r="AW276" s="13" t="s">
        <v>46</v>
      </c>
      <c r="AX276" s="13" t="s">
        <v>85</v>
      </c>
      <c r="AY276" s="200" t="s">
        <v>129</v>
      </c>
    </row>
    <row r="277" spans="1:65" s="14" customFormat="1">
      <c r="B277" s="201"/>
      <c r="C277" s="202"/>
      <c r="D277" s="192" t="s">
        <v>140</v>
      </c>
      <c r="E277" s="203" t="s">
        <v>48</v>
      </c>
      <c r="F277" s="204" t="s">
        <v>307</v>
      </c>
      <c r="G277" s="202"/>
      <c r="H277" s="205">
        <v>0.13100000000000001</v>
      </c>
      <c r="I277" s="206"/>
      <c r="J277" s="202"/>
      <c r="K277" s="202"/>
      <c r="L277" s="207"/>
      <c r="M277" s="208"/>
      <c r="N277" s="209"/>
      <c r="O277" s="209"/>
      <c r="P277" s="209"/>
      <c r="Q277" s="209"/>
      <c r="R277" s="209"/>
      <c r="S277" s="209"/>
      <c r="T277" s="210"/>
      <c r="AT277" s="211" t="s">
        <v>140</v>
      </c>
      <c r="AU277" s="211" t="s">
        <v>157</v>
      </c>
      <c r="AV277" s="14" t="s">
        <v>94</v>
      </c>
      <c r="AW277" s="14" t="s">
        <v>46</v>
      </c>
      <c r="AX277" s="14" t="s">
        <v>85</v>
      </c>
      <c r="AY277" s="211" t="s">
        <v>129</v>
      </c>
    </row>
    <row r="278" spans="1:65" s="13" customFormat="1" ht="22.5">
      <c r="B278" s="190"/>
      <c r="C278" s="191"/>
      <c r="D278" s="192" t="s">
        <v>140</v>
      </c>
      <c r="E278" s="193" t="s">
        <v>48</v>
      </c>
      <c r="F278" s="194" t="s">
        <v>328</v>
      </c>
      <c r="G278" s="191"/>
      <c r="H278" s="193" t="s">
        <v>48</v>
      </c>
      <c r="I278" s="195"/>
      <c r="J278" s="191"/>
      <c r="K278" s="191"/>
      <c r="L278" s="196"/>
      <c r="M278" s="197"/>
      <c r="N278" s="198"/>
      <c r="O278" s="198"/>
      <c r="P278" s="198"/>
      <c r="Q278" s="198"/>
      <c r="R278" s="198"/>
      <c r="S278" s="198"/>
      <c r="T278" s="199"/>
      <c r="AT278" s="200" t="s">
        <v>140</v>
      </c>
      <c r="AU278" s="200" t="s">
        <v>157</v>
      </c>
      <c r="AV278" s="13" t="s">
        <v>23</v>
      </c>
      <c r="AW278" s="13" t="s">
        <v>46</v>
      </c>
      <c r="AX278" s="13" t="s">
        <v>85</v>
      </c>
      <c r="AY278" s="200" t="s">
        <v>129</v>
      </c>
    </row>
    <row r="279" spans="1:65" s="14" customFormat="1">
      <c r="B279" s="201"/>
      <c r="C279" s="202"/>
      <c r="D279" s="192" t="s">
        <v>140</v>
      </c>
      <c r="E279" s="203" t="s">
        <v>48</v>
      </c>
      <c r="F279" s="204" t="s">
        <v>309</v>
      </c>
      <c r="G279" s="202"/>
      <c r="H279" s="205">
        <v>3.37</v>
      </c>
      <c r="I279" s="206"/>
      <c r="J279" s="202"/>
      <c r="K279" s="202"/>
      <c r="L279" s="207"/>
      <c r="M279" s="208"/>
      <c r="N279" s="209"/>
      <c r="O279" s="209"/>
      <c r="P279" s="209"/>
      <c r="Q279" s="209"/>
      <c r="R279" s="209"/>
      <c r="S279" s="209"/>
      <c r="T279" s="210"/>
      <c r="AT279" s="211" t="s">
        <v>140</v>
      </c>
      <c r="AU279" s="211" t="s">
        <v>157</v>
      </c>
      <c r="AV279" s="14" t="s">
        <v>94</v>
      </c>
      <c r="AW279" s="14" t="s">
        <v>46</v>
      </c>
      <c r="AX279" s="14" t="s">
        <v>85</v>
      </c>
      <c r="AY279" s="211" t="s">
        <v>129</v>
      </c>
    </row>
    <row r="280" spans="1:65" s="15" customFormat="1">
      <c r="B280" s="212"/>
      <c r="C280" s="213"/>
      <c r="D280" s="192" t="s">
        <v>140</v>
      </c>
      <c r="E280" s="214" t="s">
        <v>48</v>
      </c>
      <c r="F280" s="215" t="s">
        <v>147</v>
      </c>
      <c r="G280" s="213"/>
      <c r="H280" s="216">
        <v>42.460999999999999</v>
      </c>
      <c r="I280" s="217"/>
      <c r="J280" s="213"/>
      <c r="K280" s="213"/>
      <c r="L280" s="218"/>
      <c r="M280" s="219"/>
      <c r="N280" s="220"/>
      <c r="O280" s="220"/>
      <c r="P280" s="220"/>
      <c r="Q280" s="220"/>
      <c r="R280" s="220"/>
      <c r="S280" s="220"/>
      <c r="T280" s="221"/>
      <c r="AT280" s="222" t="s">
        <v>140</v>
      </c>
      <c r="AU280" s="222" t="s">
        <v>157</v>
      </c>
      <c r="AV280" s="15" t="s">
        <v>136</v>
      </c>
      <c r="AW280" s="15" t="s">
        <v>46</v>
      </c>
      <c r="AX280" s="15" t="s">
        <v>23</v>
      </c>
      <c r="AY280" s="222" t="s">
        <v>129</v>
      </c>
    </row>
    <row r="281" spans="1:65" s="2" customFormat="1" ht="44.25" customHeight="1">
      <c r="A281" s="35"/>
      <c r="B281" s="36"/>
      <c r="C281" s="172" t="s">
        <v>329</v>
      </c>
      <c r="D281" s="172" t="s">
        <v>131</v>
      </c>
      <c r="E281" s="173" t="s">
        <v>330</v>
      </c>
      <c r="F281" s="174" t="s">
        <v>331</v>
      </c>
      <c r="G281" s="175" t="s">
        <v>299</v>
      </c>
      <c r="H281" s="176">
        <v>42.460999999999999</v>
      </c>
      <c r="I281" s="177"/>
      <c r="J281" s="178">
        <f>ROUND(I281*H281,2)</f>
        <v>0</v>
      </c>
      <c r="K281" s="174" t="s">
        <v>135</v>
      </c>
      <c r="L281" s="40"/>
      <c r="M281" s="179" t="s">
        <v>48</v>
      </c>
      <c r="N281" s="180" t="s">
        <v>56</v>
      </c>
      <c r="O281" s="65"/>
      <c r="P281" s="181">
        <f>O281*H281</f>
        <v>0</v>
      </c>
      <c r="Q281" s="181">
        <v>0</v>
      </c>
      <c r="R281" s="181">
        <f>Q281*H281</f>
        <v>0</v>
      </c>
      <c r="S281" s="181">
        <v>0</v>
      </c>
      <c r="T281" s="182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183" t="s">
        <v>136</v>
      </c>
      <c r="AT281" s="183" t="s">
        <v>131</v>
      </c>
      <c r="AU281" s="183" t="s">
        <v>157</v>
      </c>
      <c r="AY281" s="17" t="s">
        <v>129</v>
      </c>
      <c r="BE281" s="184">
        <f>IF(N281="základní",J281,0)</f>
        <v>0</v>
      </c>
      <c r="BF281" s="184">
        <f>IF(N281="snížená",J281,0)</f>
        <v>0</v>
      </c>
      <c r="BG281" s="184">
        <f>IF(N281="zákl. přenesená",J281,0)</f>
        <v>0</v>
      </c>
      <c r="BH281" s="184">
        <f>IF(N281="sníž. přenesená",J281,0)</f>
        <v>0</v>
      </c>
      <c r="BI281" s="184">
        <f>IF(N281="nulová",J281,0)</f>
        <v>0</v>
      </c>
      <c r="BJ281" s="17" t="s">
        <v>23</v>
      </c>
      <c r="BK281" s="184">
        <f>ROUND(I281*H281,2)</f>
        <v>0</v>
      </c>
      <c r="BL281" s="17" t="s">
        <v>136</v>
      </c>
      <c r="BM281" s="183" t="s">
        <v>332</v>
      </c>
    </row>
    <row r="282" spans="1:65" s="2" customFormat="1">
      <c r="A282" s="35"/>
      <c r="B282" s="36"/>
      <c r="C282" s="37"/>
      <c r="D282" s="185" t="s">
        <v>138</v>
      </c>
      <c r="E282" s="37"/>
      <c r="F282" s="186" t="s">
        <v>333</v>
      </c>
      <c r="G282" s="37"/>
      <c r="H282" s="37"/>
      <c r="I282" s="187"/>
      <c r="J282" s="37"/>
      <c r="K282" s="37"/>
      <c r="L282" s="40"/>
      <c r="M282" s="188"/>
      <c r="N282" s="189"/>
      <c r="O282" s="65"/>
      <c r="P282" s="65"/>
      <c r="Q282" s="65"/>
      <c r="R282" s="65"/>
      <c r="S282" s="65"/>
      <c r="T282" s="66"/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T282" s="17" t="s">
        <v>138</v>
      </c>
      <c r="AU282" s="17" t="s">
        <v>157</v>
      </c>
    </row>
    <row r="283" spans="1:65" s="13" customFormat="1">
      <c r="B283" s="190"/>
      <c r="C283" s="191"/>
      <c r="D283" s="192" t="s">
        <v>140</v>
      </c>
      <c r="E283" s="193" t="s">
        <v>48</v>
      </c>
      <c r="F283" s="194" t="s">
        <v>141</v>
      </c>
      <c r="G283" s="191"/>
      <c r="H283" s="193" t="s">
        <v>48</v>
      </c>
      <c r="I283" s="195"/>
      <c r="J283" s="191"/>
      <c r="K283" s="191"/>
      <c r="L283" s="196"/>
      <c r="M283" s="197"/>
      <c r="N283" s="198"/>
      <c r="O283" s="198"/>
      <c r="P283" s="198"/>
      <c r="Q283" s="198"/>
      <c r="R283" s="198"/>
      <c r="S283" s="198"/>
      <c r="T283" s="199"/>
      <c r="AT283" s="200" t="s">
        <v>140</v>
      </c>
      <c r="AU283" s="200" t="s">
        <v>157</v>
      </c>
      <c r="AV283" s="13" t="s">
        <v>23</v>
      </c>
      <c r="AW283" s="13" t="s">
        <v>46</v>
      </c>
      <c r="AX283" s="13" t="s">
        <v>85</v>
      </c>
      <c r="AY283" s="200" t="s">
        <v>129</v>
      </c>
    </row>
    <row r="284" spans="1:65" s="13" customFormat="1">
      <c r="B284" s="190"/>
      <c r="C284" s="191"/>
      <c r="D284" s="192" t="s">
        <v>140</v>
      </c>
      <c r="E284" s="193" t="s">
        <v>48</v>
      </c>
      <c r="F284" s="194" t="s">
        <v>325</v>
      </c>
      <c r="G284" s="191"/>
      <c r="H284" s="193" t="s">
        <v>48</v>
      </c>
      <c r="I284" s="195"/>
      <c r="J284" s="191"/>
      <c r="K284" s="191"/>
      <c r="L284" s="196"/>
      <c r="M284" s="197"/>
      <c r="N284" s="198"/>
      <c r="O284" s="198"/>
      <c r="P284" s="198"/>
      <c r="Q284" s="198"/>
      <c r="R284" s="198"/>
      <c r="S284" s="198"/>
      <c r="T284" s="199"/>
      <c r="AT284" s="200" t="s">
        <v>140</v>
      </c>
      <c r="AU284" s="200" t="s">
        <v>157</v>
      </c>
      <c r="AV284" s="13" t="s">
        <v>23</v>
      </c>
      <c r="AW284" s="13" t="s">
        <v>46</v>
      </c>
      <c r="AX284" s="13" t="s">
        <v>85</v>
      </c>
      <c r="AY284" s="200" t="s">
        <v>129</v>
      </c>
    </row>
    <row r="285" spans="1:65" s="14" customFormat="1">
      <c r="B285" s="201"/>
      <c r="C285" s="202"/>
      <c r="D285" s="192" t="s">
        <v>140</v>
      </c>
      <c r="E285" s="203" t="s">
        <v>48</v>
      </c>
      <c r="F285" s="204" t="s">
        <v>303</v>
      </c>
      <c r="G285" s="202"/>
      <c r="H285" s="205">
        <v>27.306999999999999</v>
      </c>
      <c r="I285" s="206"/>
      <c r="J285" s="202"/>
      <c r="K285" s="202"/>
      <c r="L285" s="207"/>
      <c r="M285" s="208"/>
      <c r="N285" s="209"/>
      <c r="O285" s="209"/>
      <c r="P285" s="209"/>
      <c r="Q285" s="209"/>
      <c r="R285" s="209"/>
      <c r="S285" s="209"/>
      <c r="T285" s="210"/>
      <c r="AT285" s="211" t="s">
        <v>140</v>
      </c>
      <c r="AU285" s="211" t="s">
        <v>157</v>
      </c>
      <c r="AV285" s="14" t="s">
        <v>94</v>
      </c>
      <c r="AW285" s="14" t="s">
        <v>46</v>
      </c>
      <c r="AX285" s="14" t="s">
        <v>85</v>
      </c>
      <c r="AY285" s="211" t="s">
        <v>129</v>
      </c>
    </row>
    <row r="286" spans="1:65" s="13" customFormat="1">
      <c r="B286" s="190"/>
      <c r="C286" s="191"/>
      <c r="D286" s="192" t="s">
        <v>140</v>
      </c>
      <c r="E286" s="193" t="s">
        <v>48</v>
      </c>
      <c r="F286" s="194" t="s">
        <v>326</v>
      </c>
      <c r="G286" s="191"/>
      <c r="H286" s="193" t="s">
        <v>48</v>
      </c>
      <c r="I286" s="195"/>
      <c r="J286" s="191"/>
      <c r="K286" s="191"/>
      <c r="L286" s="196"/>
      <c r="M286" s="197"/>
      <c r="N286" s="198"/>
      <c r="O286" s="198"/>
      <c r="P286" s="198"/>
      <c r="Q286" s="198"/>
      <c r="R286" s="198"/>
      <c r="S286" s="198"/>
      <c r="T286" s="199"/>
      <c r="AT286" s="200" t="s">
        <v>140</v>
      </c>
      <c r="AU286" s="200" t="s">
        <v>157</v>
      </c>
      <c r="AV286" s="13" t="s">
        <v>23</v>
      </c>
      <c r="AW286" s="13" t="s">
        <v>46</v>
      </c>
      <c r="AX286" s="13" t="s">
        <v>85</v>
      </c>
      <c r="AY286" s="200" t="s">
        <v>129</v>
      </c>
    </row>
    <row r="287" spans="1:65" s="14" customFormat="1">
      <c r="B287" s="201"/>
      <c r="C287" s="202"/>
      <c r="D287" s="192" t="s">
        <v>140</v>
      </c>
      <c r="E287" s="203" t="s">
        <v>48</v>
      </c>
      <c r="F287" s="204" t="s">
        <v>305</v>
      </c>
      <c r="G287" s="202"/>
      <c r="H287" s="205">
        <v>11.653</v>
      </c>
      <c r="I287" s="206"/>
      <c r="J287" s="202"/>
      <c r="K287" s="202"/>
      <c r="L287" s="207"/>
      <c r="M287" s="208"/>
      <c r="N287" s="209"/>
      <c r="O287" s="209"/>
      <c r="P287" s="209"/>
      <c r="Q287" s="209"/>
      <c r="R287" s="209"/>
      <c r="S287" s="209"/>
      <c r="T287" s="210"/>
      <c r="AT287" s="211" t="s">
        <v>140</v>
      </c>
      <c r="AU287" s="211" t="s">
        <v>157</v>
      </c>
      <c r="AV287" s="14" t="s">
        <v>94</v>
      </c>
      <c r="AW287" s="14" t="s">
        <v>46</v>
      </c>
      <c r="AX287" s="14" t="s">
        <v>85</v>
      </c>
      <c r="AY287" s="211" t="s">
        <v>129</v>
      </c>
    </row>
    <row r="288" spans="1:65" s="13" customFormat="1">
      <c r="B288" s="190"/>
      <c r="C288" s="191"/>
      <c r="D288" s="192" t="s">
        <v>140</v>
      </c>
      <c r="E288" s="193" t="s">
        <v>48</v>
      </c>
      <c r="F288" s="194" t="s">
        <v>327</v>
      </c>
      <c r="G288" s="191"/>
      <c r="H288" s="193" t="s">
        <v>48</v>
      </c>
      <c r="I288" s="195"/>
      <c r="J288" s="191"/>
      <c r="K288" s="191"/>
      <c r="L288" s="196"/>
      <c r="M288" s="197"/>
      <c r="N288" s="198"/>
      <c r="O288" s="198"/>
      <c r="P288" s="198"/>
      <c r="Q288" s="198"/>
      <c r="R288" s="198"/>
      <c r="S288" s="198"/>
      <c r="T288" s="199"/>
      <c r="AT288" s="200" t="s">
        <v>140</v>
      </c>
      <c r="AU288" s="200" t="s">
        <v>157</v>
      </c>
      <c r="AV288" s="13" t="s">
        <v>23</v>
      </c>
      <c r="AW288" s="13" t="s">
        <v>46</v>
      </c>
      <c r="AX288" s="13" t="s">
        <v>85</v>
      </c>
      <c r="AY288" s="200" t="s">
        <v>129</v>
      </c>
    </row>
    <row r="289" spans="1:65" s="14" customFormat="1">
      <c r="B289" s="201"/>
      <c r="C289" s="202"/>
      <c r="D289" s="192" t="s">
        <v>140</v>
      </c>
      <c r="E289" s="203" t="s">
        <v>48</v>
      </c>
      <c r="F289" s="204" t="s">
        <v>307</v>
      </c>
      <c r="G289" s="202"/>
      <c r="H289" s="205">
        <v>0.13100000000000001</v>
      </c>
      <c r="I289" s="206"/>
      <c r="J289" s="202"/>
      <c r="K289" s="202"/>
      <c r="L289" s="207"/>
      <c r="M289" s="208"/>
      <c r="N289" s="209"/>
      <c r="O289" s="209"/>
      <c r="P289" s="209"/>
      <c r="Q289" s="209"/>
      <c r="R289" s="209"/>
      <c r="S289" s="209"/>
      <c r="T289" s="210"/>
      <c r="AT289" s="211" t="s">
        <v>140</v>
      </c>
      <c r="AU289" s="211" t="s">
        <v>157</v>
      </c>
      <c r="AV289" s="14" t="s">
        <v>94</v>
      </c>
      <c r="AW289" s="14" t="s">
        <v>46</v>
      </c>
      <c r="AX289" s="14" t="s">
        <v>85</v>
      </c>
      <c r="AY289" s="211" t="s">
        <v>129</v>
      </c>
    </row>
    <row r="290" spans="1:65" s="13" customFormat="1" ht="22.5">
      <c r="B290" s="190"/>
      <c r="C290" s="191"/>
      <c r="D290" s="192" t="s">
        <v>140</v>
      </c>
      <c r="E290" s="193" t="s">
        <v>48</v>
      </c>
      <c r="F290" s="194" t="s">
        <v>328</v>
      </c>
      <c r="G290" s="191"/>
      <c r="H290" s="193" t="s">
        <v>48</v>
      </c>
      <c r="I290" s="195"/>
      <c r="J290" s="191"/>
      <c r="K290" s="191"/>
      <c r="L290" s="196"/>
      <c r="M290" s="197"/>
      <c r="N290" s="198"/>
      <c r="O290" s="198"/>
      <c r="P290" s="198"/>
      <c r="Q290" s="198"/>
      <c r="R290" s="198"/>
      <c r="S290" s="198"/>
      <c r="T290" s="199"/>
      <c r="AT290" s="200" t="s">
        <v>140</v>
      </c>
      <c r="AU290" s="200" t="s">
        <v>157</v>
      </c>
      <c r="AV290" s="13" t="s">
        <v>23</v>
      </c>
      <c r="AW290" s="13" t="s">
        <v>46</v>
      </c>
      <c r="AX290" s="13" t="s">
        <v>85</v>
      </c>
      <c r="AY290" s="200" t="s">
        <v>129</v>
      </c>
    </row>
    <row r="291" spans="1:65" s="14" customFormat="1">
      <c r="B291" s="201"/>
      <c r="C291" s="202"/>
      <c r="D291" s="192" t="s">
        <v>140</v>
      </c>
      <c r="E291" s="203" t="s">
        <v>48</v>
      </c>
      <c r="F291" s="204" t="s">
        <v>309</v>
      </c>
      <c r="G291" s="202"/>
      <c r="H291" s="205">
        <v>3.37</v>
      </c>
      <c r="I291" s="206"/>
      <c r="J291" s="202"/>
      <c r="K291" s="202"/>
      <c r="L291" s="207"/>
      <c r="M291" s="208"/>
      <c r="N291" s="209"/>
      <c r="O291" s="209"/>
      <c r="P291" s="209"/>
      <c r="Q291" s="209"/>
      <c r="R291" s="209"/>
      <c r="S291" s="209"/>
      <c r="T291" s="210"/>
      <c r="AT291" s="211" t="s">
        <v>140</v>
      </c>
      <c r="AU291" s="211" t="s">
        <v>157</v>
      </c>
      <c r="AV291" s="14" t="s">
        <v>94</v>
      </c>
      <c r="AW291" s="14" t="s">
        <v>46</v>
      </c>
      <c r="AX291" s="14" t="s">
        <v>85</v>
      </c>
      <c r="AY291" s="211" t="s">
        <v>129</v>
      </c>
    </row>
    <row r="292" spans="1:65" s="15" customFormat="1">
      <c r="B292" s="212"/>
      <c r="C292" s="213"/>
      <c r="D292" s="192" t="s">
        <v>140</v>
      </c>
      <c r="E292" s="214" t="s">
        <v>48</v>
      </c>
      <c r="F292" s="215" t="s">
        <v>147</v>
      </c>
      <c r="G292" s="213"/>
      <c r="H292" s="216">
        <v>42.460999999999999</v>
      </c>
      <c r="I292" s="217"/>
      <c r="J292" s="213"/>
      <c r="K292" s="213"/>
      <c r="L292" s="218"/>
      <c r="M292" s="219"/>
      <c r="N292" s="220"/>
      <c r="O292" s="220"/>
      <c r="P292" s="220"/>
      <c r="Q292" s="220"/>
      <c r="R292" s="220"/>
      <c r="S292" s="220"/>
      <c r="T292" s="221"/>
      <c r="AT292" s="222" t="s">
        <v>140</v>
      </c>
      <c r="AU292" s="222" t="s">
        <v>157</v>
      </c>
      <c r="AV292" s="15" t="s">
        <v>136</v>
      </c>
      <c r="AW292" s="15" t="s">
        <v>46</v>
      </c>
      <c r="AX292" s="15" t="s">
        <v>23</v>
      </c>
      <c r="AY292" s="222" t="s">
        <v>129</v>
      </c>
    </row>
    <row r="293" spans="1:65" s="2" customFormat="1" ht="37.9" customHeight="1">
      <c r="A293" s="35"/>
      <c r="B293" s="36"/>
      <c r="C293" s="172" t="s">
        <v>334</v>
      </c>
      <c r="D293" s="172" t="s">
        <v>131</v>
      </c>
      <c r="E293" s="173" t="s">
        <v>335</v>
      </c>
      <c r="F293" s="174" t="s">
        <v>336</v>
      </c>
      <c r="G293" s="175" t="s">
        <v>299</v>
      </c>
      <c r="H293" s="176">
        <v>25.98</v>
      </c>
      <c r="I293" s="177"/>
      <c r="J293" s="178">
        <f>ROUND(I293*H293,2)</f>
        <v>0</v>
      </c>
      <c r="K293" s="174" t="s">
        <v>135</v>
      </c>
      <c r="L293" s="40"/>
      <c r="M293" s="179" t="s">
        <v>48</v>
      </c>
      <c r="N293" s="180" t="s">
        <v>56</v>
      </c>
      <c r="O293" s="65"/>
      <c r="P293" s="181">
        <f>O293*H293</f>
        <v>0</v>
      </c>
      <c r="Q293" s="181">
        <v>0</v>
      </c>
      <c r="R293" s="181">
        <f>Q293*H293</f>
        <v>0</v>
      </c>
      <c r="S293" s="181">
        <v>0</v>
      </c>
      <c r="T293" s="182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183" t="s">
        <v>136</v>
      </c>
      <c r="AT293" s="183" t="s">
        <v>131</v>
      </c>
      <c r="AU293" s="183" t="s">
        <v>157</v>
      </c>
      <c r="AY293" s="17" t="s">
        <v>129</v>
      </c>
      <c r="BE293" s="184">
        <f>IF(N293="základní",J293,0)</f>
        <v>0</v>
      </c>
      <c r="BF293" s="184">
        <f>IF(N293="snížená",J293,0)</f>
        <v>0</v>
      </c>
      <c r="BG293" s="184">
        <f>IF(N293="zákl. přenesená",J293,0)</f>
        <v>0</v>
      </c>
      <c r="BH293" s="184">
        <f>IF(N293="sníž. přenesená",J293,0)</f>
        <v>0</v>
      </c>
      <c r="BI293" s="184">
        <f>IF(N293="nulová",J293,0)</f>
        <v>0</v>
      </c>
      <c r="BJ293" s="17" t="s">
        <v>23</v>
      </c>
      <c r="BK293" s="184">
        <f>ROUND(I293*H293,2)</f>
        <v>0</v>
      </c>
      <c r="BL293" s="17" t="s">
        <v>136</v>
      </c>
      <c r="BM293" s="183" t="s">
        <v>337</v>
      </c>
    </row>
    <row r="294" spans="1:65" s="2" customFormat="1">
      <c r="A294" s="35"/>
      <c r="B294" s="36"/>
      <c r="C294" s="37"/>
      <c r="D294" s="185" t="s">
        <v>138</v>
      </c>
      <c r="E294" s="37"/>
      <c r="F294" s="186" t="s">
        <v>338</v>
      </c>
      <c r="G294" s="37"/>
      <c r="H294" s="37"/>
      <c r="I294" s="187"/>
      <c r="J294" s="37"/>
      <c r="K294" s="37"/>
      <c r="L294" s="40"/>
      <c r="M294" s="188"/>
      <c r="N294" s="189"/>
      <c r="O294" s="65"/>
      <c r="P294" s="65"/>
      <c r="Q294" s="65"/>
      <c r="R294" s="65"/>
      <c r="S294" s="65"/>
      <c r="T294" s="66"/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T294" s="17" t="s">
        <v>138</v>
      </c>
      <c r="AU294" s="17" t="s">
        <v>157</v>
      </c>
    </row>
    <row r="295" spans="1:65" s="13" customFormat="1">
      <c r="B295" s="190"/>
      <c r="C295" s="191"/>
      <c r="D295" s="192" t="s">
        <v>140</v>
      </c>
      <c r="E295" s="193" t="s">
        <v>48</v>
      </c>
      <c r="F295" s="194" t="s">
        <v>141</v>
      </c>
      <c r="G295" s="191"/>
      <c r="H295" s="193" t="s">
        <v>48</v>
      </c>
      <c r="I295" s="195"/>
      <c r="J295" s="191"/>
      <c r="K295" s="191"/>
      <c r="L295" s="196"/>
      <c r="M295" s="197"/>
      <c r="N295" s="198"/>
      <c r="O295" s="198"/>
      <c r="P295" s="198"/>
      <c r="Q295" s="198"/>
      <c r="R295" s="198"/>
      <c r="S295" s="198"/>
      <c r="T295" s="199"/>
      <c r="AT295" s="200" t="s">
        <v>140</v>
      </c>
      <c r="AU295" s="200" t="s">
        <v>157</v>
      </c>
      <c r="AV295" s="13" t="s">
        <v>23</v>
      </c>
      <c r="AW295" s="13" t="s">
        <v>46</v>
      </c>
      <c r="AX295" s="13" t="s">
        <v>85</v>
      </c>
      <c r="AY295" s="200" t="s">
        <v>129</v>
      </c>
    </row>
    <row r="296" spans="1:65" s="13" customFormat="1" ht="22.5">
      <c r="B296" s="190"/>
      <c r="C296" s="191"/>
      <c r="D296" s="192" t="s">
        <v>140</v>
      </c>
      <c r="E296" s="193" t="s">
        <v>48</v>
      </c>
      <c r="F296" s="194" t="s">
        <v>339</v>
      </c>
      <c r="G296" s="191"/>
      <c r="H296" s="193" t="s">
        <v>48</v>
      </c>
      <c r="I296" s="195"/>
      <c r="J296" s="191"/>
      <c r="K296" s="191"/>
      <c r="L296" s="196"/>
      <c r="M296" s="197"/>
      <c r="N296" s="198"/>
      <c r="O296" s="198"/>
      <c r="P296" s="198"/>
      <c r="Q296" s="198"/>
      <c r="R296" s="198"/>
      <c r="S296" s="198"/>
      <c r="T296" s="199"/>
      <c r="AT296" s="200" t="s">
        <v>140</v>
      </c>
      <c r="AU296" s="200" t="s">
        <v>157</v>
      </c>
      <c r="AV296" s="13" t="s">
        <v>23</v>
      </c>
      <c r="AW296" s="13" t="s">
        <v>46</v>
      </c>
      <c r="AX296" s="13" t="s">
        <v>85</v>
      </c>
      <c r="AY296" s="200" t="s">
        <v>129</v>
      </c>
    </row>
    <row r="297" spans="1:65" s="14" customFormat="1">
      <c r="B297" s="201"/>
      <c r="C297" s="202"/>
      <c r="D297" s="192" t="s">
        <v>140</v>
      </c>
      <c r="E297" s="203" t="s">
        <v>48</v>
      </c>
      <c r="F297" s="204" t="s">
        <v>340</v>
      </c>
      <c r="G297" s="202"/>
      <c r="H297" s="205">
        <v>21.317</v>
      </c>
      <c r="I297" s="206"/>
      <c r="J297" s="202"/>
      <c r="K297" s="202"/>
      <c r="L297" s="207"/>
      <c r="M297" s="208"/>
      <c r="N297" s="209"/>
      <c r="O297" s="209"/>
      <c r="P297" s="209"/>
      <c r="Q297" s="209"/>
      <c r="R297" s="209"/>
      <c r="S297" s="209"/>
      <c r="T297" s="210"/>
      <c r="AT297" s="211" t="s">
        <v>140</v>
      </c>
      <c r="AU297" s="211" t="s">
        <v>157</v>
      </c>
      <c r="AV297" s="14" t="s">
        <v>94</v>
      </c>
      <c r="AW297" s="14" t="s">
        <v>46</v>
      </c>
      <c r="AX297" s="14" t="s">
        <v>85</v>
      </c>
      <c r="AY297" s="211" t="s">
        <v>129</v>
      </c>
    </row>
    <row r="298" spans="1:65" s="13" customFormat="1" ht="22.5">
      <c r="B298" s="190"/>
      <c r="C298" s="191"/>
      <c r="D298" s="192" t="s">
        <v>140</v>
      </c>
      <c r="E298" s="193" t="s">
        <v>48</v>
      </c>
      <c r="F298" s="194" t="s">
        <v>341</v>
      </c>
      <c r="G298" s="191"/>
      <c r="H298" s="193" t="s">
        <v>48</v>
      </c>
      <c r="I298" s="195"/>
      <c r="J298" s="191"/>
      <c r="K298" s="191"/>
      <c r="L298" s="196"/>
      <c r="M298" s="197"/>
      <c r="N298" s="198"/>
      <c r="O298" s="198"/>
      <c r="P298" s="198"/>
      <c r="Q298" s="198"/>
      <c r="R298" s="198"/>
      <c r="S298" s="198"/>
      <c r="T298" s="199"/>
      <c r="AT298" s="200" t="s">
        <v>140</v>
      </c>
      <c r="AU298" s="200" t="s">
        <v>157</v>
      </c>
      <c r="AV298" s="13" t="s">
        <v>23</v>
      </c>
      <c r="AW298" s="13" t="s">
        <v>46</v>
      </c>
      <c r="AX298" s="13" t="s">
        <v>85</v>
      </c>
      <c r="AY298" s="200" t="s">
        <v>129</v>
      </c>
    </row>
    <row r="299" spans="1:65" s="14" customFormat="1">
      <c r="B299" s="201"/>
      <c r="C299" s="202"/>
      <c r="D299" s="192" t="s">
        <v>140</v>
      </c>
      <c r="E299" s="203" t="s">
        <v>48</v>
      </c>
      <c r="F299" s="204" t="s">
        <v>342</v>
      </c>
      <c r="G299" s="202"/>
      <c r="H299" s="205">
        <v>2.012</v>
      </c>
      <c r="I299" s="206"/>
      <c r="J299" s="202"/>
      <c r="K299" s="202"/>
      <c r="L299" s="207"/>
      <c r="M299" s="208"/>
      <c r="N299" s="209"/>
      <c r="O299" s="209"/>
      <c r="P299" s="209"/>
      <c r="Q299" s="209"/>
      <c r="R299" s="209"/>
      <c r="S299" s="209"/>
      <c r="T299" s="210"/>
      <c r="AT299" s="211" t="s">
        <v>140</v>
      </c>
      <c r="AU299" s="211" t="s">
        <v>157</v>
      </c>
      <c r="AV299" s="14" t="s">
        <v>94</v>
      </c>
      <c r="AW299" s="14" t="s">
        <v>46</v>
      </c>
      <c r="AX299" s="14" t="s">
        <v>85</v>
      </c>
      <c r="AY299" s="211" t="s">
        <v>129</v>
      </c>
    </row>
    <row r="300" spans="1:65" s="13" customFormat="1" ht="22.5">
      <c r="B300" s="190"/>
      <c r="C300" s="191"/>
      <c r="D300" s="192" t="s">
        <v>140</v>
      </c>
      <c r="E300" s="193" t="s">
        <v>48</v>
      </c>
      <c r="F300" s="194" t="s">
        <v>343</v>
      </c>
      <c r="G300" s="191"/>
      <c r="H300" s="193" t="s">
        <v>48</v>
      </c>
      <c r="I300" s="195"/>
      <c r="J300" s="191"/>
      <c r="K300" s="191"/>
      <c r="L300" s="196"/>
      <c r="M300" s="197"/>
      <c r="N300" s="198"/>
      <c r="O300" s="198"/>
      <c r="P300" s="198"/>
      <c r="Q300" s="198"/>
      <c r="R300" s="198"/>
      <c r="S300" s="198"/>
      <c r="T300" s="199"/>
      <c r="AT300" s="200" t="s">
        <v>140</v>
      </c>
      <c r="AU300" s="200" t="s">
        <v>157</v>
      </c>
      <c r="AV300" s="13" t="s">
        <v>23</v>
      </c>
      <c r="AW300" s="13" t="s">
        <v>46</v>
      </c>
      <c r="AX300" s="13" t="s">
        <v>85</v>
      </c>
      <c r="AY300" s="200" t="s">
        <v>129</v>
      </c>
    </row>
    <row r="301" spans="1:65" s="14" customFormat="1">
      <c r="B301" s="201"/>
      <c r="C301" s="202"/>
      <c r="D301" s="192" t="s">
        <v>140</v>
      </c>
      <c r="E301" s="203" t="s">
        <v>48</v>
      </c>
      <c r="F301" s="204" t="s">
        <v>344</v>
      </c>
      <c r="G301" s="202"/>
      <c r="H301" s="205">
        <v>2.6509999999999998</v>
      </c>
      <c r="I301" s="206"/>
      <c r="J301" s="202"/>
      <c r="K301" s="202"/>
      <c r="L301" s="207"/>
      <c r="M301" s="208"/>
      <c r="N301" s="209"/>
      <c r="O301" s="209"/>
      <c r="P301" s="209"/>
      <c r="Q301" s="209"/>
      <c r="R301" s="209"/>
      <c r="S301" s="209"/>
      <c r="T301" s="210"/>
      <c r="AT301" s="211" t="s">
        <v>140</v>
      </c>
      <c r="AU301" s="211" t="s">
        <v>157</v>
      </c>
      <c r="AV301" s="14" t="s">
        <v>94</v>
      </c>
      <c r="AW301" s="14" t="s">
        <v>46</v>
      </c>
      <c r="AX301" s="14" t="s">
        <v>85</v>
      </c>
      <c r="AY301" s="211" t="s">
        <v>129</v>
      </c>
    </row>
    <row r="302" spans="1:65" s="15" customFormat="1">
      <c r="B302" s="212"/>
      <c r="C302" s="213"/>
      <c r="D302" s="192" t="s">
        <v>140</v>
      </c>
      <c r="E302" s="214" t="s">
        <v>48</v>
      </c>
      <c r="F302" s="215" t="s">
        <v>147</v>
      </c>
      <c r="G302" s="213"/>
      <c r="H302" s="216">
        <v>25.98</v>
      </c>
      <c r="I302" s="217"/>
      <c r="J302" s="213"/>
      <c r="K302" s="213"/>
      <c r="L302" s="218"/>
      <c r="M302" s="219"/>
      <c r="N302" s="220"/>
      <c r="O302" s="220"/>
      <c r="P302" s="220"/>
      <c r="Q302" s="220"/>
      <c r="R302" s="220"/>
      <c r="S302" s="220"/>
      <c r="T302" s="221"/>
      <c r="AT302" s="222" t="s">
        <v>140</v>
      </c>
      <c r="AU302" s="222" t="s">
        <v>157</v>
      </c>
      <c r="AV302" s="15" t="s">
        <v>136</v>
      </c>
      <c r="AW302" s="15" t="s">
        <v>46</v>
      </c>
      <c r="AX302" s="15" t="s">
        <v>23</v>
      </c>
      <c r="AY302" s="222" t="s">
        <v>129</v>
      </c>
    </row>
    <row r="303" spans="1:65" s="2" customFormat="1" ht="49.15" customHeight="1">
      <c r="A303" s="35"/>
      <c r="B303" s="36"/>
      <c r="C303" s="172" t="s">
        <v>345</v>
      </c>
      <c r="D303" s="172" t="s">
        <v>131</v>
      </c>
      <c r="E303" s="173" t="s">
        <v>346</v>
      </c>
      <c r="F303" s="174" t="s">
        <v>347</v>
      </c>
      <c r="G303" s="175" t="s">
        <v>299</v>
      </c>
      <c r="H303" s="176">
        <v>129.9</v>
      </c>
      <c r="I303" s="177"/>
      <c r="J303" s="178">
        <f>ROUND(I303*H303,2)</f>
        <v>0</v>
      </c>
      <c r="K303" s="174" t="s">
        <v>135</v>
      </c>
      <c r="L303" s="40"/>
      <c r="M303" s="179" t="s">
        <v>48</v>
      </c>
      <c r="N303" s="180" t="s">
        <v>56</v>
      </c>
      <c r="O303" s="65"/>
      <c r="P303" s="181">
        <f>O303*H303</f>
        <v>0</v>
      </c>
      <c r="Q303" s="181">
        <v>0</v>
      </c>
      <c r="R303" s="181">
        <f>Q303*H303</f>
        <v>0</v>
      </c>
      <c r="S303" s="181">
        <v>0</v>
      </c>
      <c r="T303" s="182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183" t="s">
        <v>136</v>
      </c>
      <c r="AT303" s="183" t="s">
        <v>131</v>
      </c>
      <c r="AU303" s="183" t="s">
        <v>157</v>
      </c>
      <c r="AY303" s="17" t="s">
        <v>129</v>
      </c>
      <c r="BE303" s="184">
        <f>IF(N303="základní",J303,0)</f>
        <v>0</v>
      </c>
      <c r="BF303" s="184">
        <f>IF(N303="snížená",J303,0)</f>
        <v>0</v>
      </c>
      <c r="BG303" s="184">
        <f>IF(N303="zákl. přenesená",J303,0)</f>
        <v>0</v>
      </c>
      <c r="BH303" s="184">
        <f>IF(N303="sníž. přenesená",J303,0)</f>
        <v>0</v>
      </c>
      <c r="BI303" s="184">
        <f>IF(N303="nulová",J303,0)</f>
        <v>0</v>
      </c>
      <c r="BJ303" s="17" t="s">
        <v>23</v>
      </c>
      <c r="BK303" s="184">
        <f>ROUND(I303*H303,2)</f>
        <v>0</v>
      </c>
      <c r="BL303" s="17" t="s">
        <v>136</v>
      </c>
      <c r="BM303" s="183" t="s">
        <v>348</v>
      </c>
    </row>
    <row r="304" spans="1:65" s="2" customFormat="1">
      <c r="A304" s="35"/>
      <c r="B304" s="36"/>
      <c r="C304" s="37"/>
      <c r="D304" s="185" t="s">
        <v>138</v>
      </c>
      <c r="E304" s="37"/>
      <c r="F304" s="186" t="s">
        <v>349</v>
      </c>
      <c r="G304" s="37"/>
      <c r="H304" s="37"/>
      <c r="I304" s="187"/>
      <c r="J304" s="37"/>
      <c r="K304" s="37"/>
      <c r="L304" s="40"/>
      <c r="M304" s="188"/>
      <c r="N304" s="189"/>
      <c r="O304" s="65"/>
      <c r="P304" s="65"/>
      <c r="Q304" s="65"/>
      <c r="R304" s="65"/>
      <c r="S304" s="65"/>
      <c r="T304" s="66"/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T304" s="17" t="s">
        <v>138</v>
      </c>
      <c r="AU304" s="17" t="s">
        <v>157</v>
      </c>
    </row>
    <row r="305" spans="1:65" s="13" customFormat="1">
      <c r="B305" s="190"/>
      <c r="C305" s="191"/>
      <c r="D305" s="192" t="s">
        <v>140</v>
      </c>
      <c r="E305" s="193" t="s">
        <v>48</v>
      </c>
      <c r="F305" s="194" t="s">
        <v>141</v>
      </c>
      <c r="G305" s="191"/>
      <c r="H305" s="193" t="s">
        <v>48</v>
      </c>
      <c r="I305" s="195"/>
      <c r="J305" s="191"/>
      <c r="K305" s="191"/>
      <c r="L305" s="196"/>
      <c r="M305" s="197"/>
      <c r="N305" s="198"/>
      <c r="O305" s="198"/>
      <c r="P305" s="198"/>
      <c r="Q305" s="198"/>
      <c r="R305" s="198"/>
      <c r="S305" s="198"/>
      <c r="T305" s="199"/>
      <c r="AT305" s="200" t="s">
        <v>140</v>
      </c>
      <c r="AU305" s="200" t="s">
        <v>157</v>
      </c>
      <c r="AV305" s="13" t="s">
        <v>23</v>
      </c>
      <c r="AW305" s="13" t="s">
        <v>46</v>
      </c>
      <c r="AX305" s="13" t="s">
        <v>85</v>
      </c>
      <c r="AY305" s="200" t="s">
        <v>129</v>
      </c>
    </row>
    <row r="306" spans="1:65" s="13" customFormat="1">
      <c r="B306" s="190"/>
      <c r="C306" s="191"/>
      <c r="D306" s="192" t="s">
        <v>140</v>
      </c>
      <c r="E306" s="193" t="s">
        <v>48</v>
      </c>
      <c r="F306" s="194" t="s">
        <v>315</v>
      </c>
      <c r="G306" s="191"/>
      <c r="H306" s="193" t="s">
        <v>48</v>
      </c>
      <c r="I306" s="195"/>
      <c r="J306" s="191"/>
      <c r="K306" s="191"/>
      <c r="L306" s="196"/>
      <c r="M306" s="197"/>
      <c r="N306" s="198"/>
      <c r="O306" s="198"/>
      <c r="P306" s="198"/>
      <c r="Q306" s="198"/>
      <c r="R306" s="198"/>
      <c r="S306" s="198"/>
      <c r="T306" s="199"/>
      <c r="AT306" s="200" t="s">
        <v>140</v>
      </c>
      <c r="AU306" s="200" t="s">
        <v>157</v>
      </c>
      <c r="AV306" s="13" t="s">
        <v>23</v>
      </c>
      <c r="AW306" s="13" t="s">
        <v>46</v>
      </c>
      <c r="AX306" s="13" t="s">
        <v>85</v>
      </c>
      <c r="AY306" s="200" t="s">
        <v>129</v>
      </c>
    </row>
    <row r="307" spans="1:65" s="13" customFormat="1" ht="22.5">
      <c r="B307" s="190"/>
      <c r="C307" s="191"/>
      <c r="D307" s="192" t="s">
        <v>140</v>
      </c>
      <c r="E307" s="193" t="s">
        <v>48</v>
      </c>
      <c r="F307" s="194" t="s">
        <v>339</v>
      </c>
      <c r="G307" s="191"/>
      <c r="H307" s="193" t="s">
        <v>48</v>
      </c>
      <c r="I307" s="195"/>
      <c r="J307" s="191"/>
      <c r="K307" s="191"/>
      <c r="L307" s="196"/>
      <c r="M307" s="197"/>
      <c r="N307" s="198"/>
      <c r="O307" s="198"/>
      <c r="P307" s="198"/>
      <c r="Q307" s="198"/>
      <c r="R307" s="198"/>
      <c r="S307" s="198"/>
      <c r="T307" s="199"/>
      <c r="AT307" s="200" t="s">
        <v>140</v>
      </c>
      <c r="AU307" s="200" t="s">
        <v>157</v>
      </c>
      <c r="AV307" s="13" t="s">
        <v>23</v>
      </c>
      <c r="AW307" s="13" t="s">
        <v>46</v>
      </c>
      <c r="AX307" s="13" t="s">
        <v>85</v>
      </c>
      <c r="AY307" s="200" t="s">
        <v>129</v>
      </c>
    </row>
    <row r="308" spans="1:65" s="14" customFormat="1">
      <c r="B308" s="201"/>
      <c r="C308" s="202"/>
      <c r="D308" s="192" t="s">
        <v>140</v>
      </c>
      <c r="E308" s="203" t="s">
        <v>48</v>
      </c>
      <c r="F308" s="204" t="s">
        <v>350</v>
      </c>
      <c r="G308" s="202"/>
      <c r="H308" s="205">
        <v>106.58499999999999</v>
      </c>
      <c r="I308" s="206"/>
      <c r="J308" s="202"/>
      <c r="K308" s="202"/>
      <c r="L308" s="207"/>
      <c r="M308" s="208"/>
      <c r="N308" s="209"/>
      <c r="O308" s="209"/>
      <c r="P308" s="209"/>
      <c r="Q308" s="209"/>
      <c r="R308" s="209"/>
      <c r="S308" s="209"/>
      <c r="T308" s="210"/>
      <c r="AT308" s="211" t="s">
        <v>140</v>
      </c>
      <c r="AU308" s="211" t="s">
        <v>157</v>
      </c>
      <c r="AV308" s="14" t="s">
        <v>94</v>
      </c>
      <c r="AW308" s="14" t="s">
        <v>46</v>
      </c>
      <c r="AX308" s="14" t="s">
        <v>85</v>
      </c>
      <c r="AY308" s="211" t="s">
        <v>129</v>
      </c>
    </row>
    <row r="309" spans="1:65" s="13" customFormat="1" ht="22.5">
      <c r="B309" s="190"/>
      <c r="C309" s="191"/>
      <c r="D309" s="192" t="s">
        <v>140</v>
      </c>
      <c r="E309" s="193" t="s">
        <v>48</v>
      </c>
      <c r="F309" s="194" t="s">
        <v>341</v>
      </c>
      <c r="G309" s="191"/>
      <c r="H309" s="193" t="s">
        <v>48</v>
      </c>
      <c r="I309" s="195"/>
      <c r="J309" s="191"/>
      <c r="K309" s="191"/>
      <c r="L309" s="196"/>
      <c r="M309" s="197"/>
      <c r="N309" s="198"/>
      <c r="O309" s="198"/>
      <c r="P309" s="198"/>
      <c r="Q309" s="198"/>
      <c r="R309" s="198"/>
      <c r="S309" s="198"/>
      <c r="T309" s="199"/>
      <c r="AT309" s="200" t="s">
        <v>140</v>
      </c>
      <c r="AU309" s="200" t="s">
        <v>157</v>
      </c>
      <c r="AV309" s="13" t="s">
        <v>23</v>
      </c>
      <c r="AW309" s="13" t="s">
        <v>46</v>
      </c>
      <c r="AX309" s="13" t="s">
        <v>85</v>
      </c>
      <c r="AY309" s="200" t="s">
        <v>129</v>
      </c>
    </row>
    <row r="310" spans="1:65" s="14" customFormat="1">
      <c r="B310" s="201"/>
      <c r="C310" s="202"/>
      <c r="D310" s="192" t="s">
        <v>140</v>
      </c>
      <c r="E310" s="203" t="s">
        <v>48</v>
      </c>
      <c r="F310" s="204" t="s">
        <v>351</v>
      </c>
      <c r="G310" s="202"/>
      <c r="H310" s="205">
        <v>10.06</v>
      </c>
      <c r="I310" s="206"/>
      <c r="J310" s="202"/>
      <c r="K310" s="202"/>
      <c r="L310" s="207"/>
      <c r="M310" s="208"/>
      <c r="N310" s="209"/>
      <c r="O310" s="209"/>
      <c r="P310" s="209"/>
      <c r="Q310" s="209"/>
      <c r="R310" s="209"/>
      <c r="S310" s="209"/>
      <c r="T310" s="210"/>
      <c r="AT310" s="211" t="s">
        <v>140</v>
      </c>
      <c r="AU310" s="211" t="s">
        <v>157</v>
      </c>
      <c r="AV310" s="14" t="s">
        <v>94</v>
      </c>
      <c r="AW310" s="14" t="s">
        <v>46</v>
      </c>
      <c r="AX310" s="14" t="s">
        <v>85</v>
      </c>
      <c r="AY310" s="211" t="s">
        <v>129</v>
      </c>
    </row>
    <row r="311" spans="1:65" s="13" customFormat="1" ht="22.5">
      <c r="B311" s="190"/>
      <c r="C311" s="191"/>
      <c r="D311" s="192" t="s">
        <v>140</v>
      </c>
      <c r="E311" s="193" t="s">
        <v>48</v>
      </c>
      <c r="F311" s="194" t="s">
        <v>343</v>
      </c>
      <c r="G311" s="191"/>
      <c r="H311" s="193" t="s">
        <v>48</v>
      </c>
      <c r="I311" s="195"/>
      <c r="J311" s="191"/>
      <c r="K311" s="191"/>
      <c r="L311" s="196"/>
      <c r="M311" s="197"/>
      <c r="N311" s="198"/>
      <c r="O311" s="198"/>
      <c r="P311" s="198"/>
      <c r="Q311" s="198"/>
      <c r="R311" s="198"/>
      <c r="S311" s="198"/>
      <c r="T311" s="199"/>
      <c r="AT311" s="200" t="s">
        <v>140</v>
      </c>
      <c r="AU311" s="200" t="s">
        <v>157</v>
      </c>
      <c r="AV311" s="13" t="s">
        <v>23</v>
      </c>
      <c r="AW311" s="13" t="s">
        <v>46</v>
      </c>
      <c r="AX311" s="13" t="s">
        <v>85</v>
      </c>
      <c r="AY311" s="200" t="s">
        <v>129</v>
      </c>
    </row>
    <row r="312" spans="1:65" s="14" customFormat="1">
      <c r="B312" s="201"/>
      <c r="C312" s="202"/>
      <c r="D312" s="192" t="s">
        <v>140</v>
      </c>
      <c r="E312" s="203" t="s">
        <v>48</v>
      </c>
      <c r="F312" s="204" t="s">
        <v>352</v>
      </c>
      <c r="G312" s="202"/>
      <c r="H312" s="205">
        <v>13.255000000000001</v>
      </c>
      <c r="I312" s="206"/>
      <c r="J312" s="202"/>
      <c r="K312" s="202"/>
      <c r="L312" s="207"/>
      <c r="M312" s="208"/>
      <c r="N312" s="209"/>
      <c r="O312" s="209"/>
      <c r="P312" s="209"/>
      <c r="Q312" s="209"/>
      <c r="R312" s="209"/>
      <c r="S312" s="209"/>
      <c r="T312" s="210"/>
      <c r="AT312" s="211" t="s">
        <v>140</v>
      </c>
      <c r="AU312" s="211" t="s">
        <v>157</v>
      </c>
      <c r="AV312" s="14" t="s">
        <v>94</v>
      </c>
      <c r="AW312" s="14" t="s">
        <v>46</v>
      </c>
      <c r="AX312" s="14" t="s">
        <v>85</v>
      </c>
      <c r="AY312" s="211" t="s">
        <v>129</v>
      </c>
    </row>
    <row r="313" spans="1:65" s="15" customFormat="1">
      <c r="B313" s="212"/>
      <c r="C313" s="213"/>
      <c r="D313" s="192" t="s">
        <v>140</v>
      </c>
      <c r="E313" s="214" t="s">
        <v>48</v>
      </c>
      <c r="F313" s="215" t="s">
        <v>147</v>
      </c>
      <c r="G313" s="213"/>
      <c r="H313" s="216">
        <v>129.9</v>
      </c>
      <c r="I313" s="217"/>
      <c r="J313" s="213"/>
      <c r="K313" s="213"/>
      <c r="L313" s="218"/>
      <c r="M313" s="219"/>
      <c r="N313" s="220"/>
      <c r="O313" s="220"/>
      <c r="P313" s="220"/>
      <c r="Q313" s="220"/>
      <c r="R313" s="220"/>
      <c r="S313" s="220"/>
      <c r="T313" s="221"/>
      <c r="AT313" s="222" t="s">
        <v>140</v>
      </c>
      <c r="AU313" s="222" t="s">
        <v>157</v>
      </c>
      <c r="AV313" s="15" t="s">
        <v>136</v>
      </c>
      <c r="AW313" s="15" t="s">
        <v>46</v>
      </c>
      <c r="AX313" s="15" t="s">
        <v>23</v>
      </c>
      <c r="AY313" s="222" t="s">
        <v>129</v>
      </c>
    </row>
    <row r="314" spans="1:65" s="2" customFormat="1" ht="24.2" customHeight="1">
      <c r="A314" s="35"/>
      <c r="B314" s="36"/>
      <c r="C314" s="172" t="s">
        <v>353</v>
      </c>
      <c r="D314" s="172" t="s">
        <v>131</v>
      </c>
      <c r="E314" s="173" t="s">
        <v>354</v>
      </c>
      <c r="F314" s="174" t="s">
        <v>355</v>
      </c>
      <c r="G314" s="175" t="s">
        <v>299</v>
      </c>
      <c r="H314" s="176">
        <v>25.98</v>
      </c>
      <c r="I314" s="177"/>
      <c r="J314" s="178">
        <f>ROUND(I314*H314,2)</f>
        <v>0</v>
      </c>
      <c r="K314" s="174" t="s">
        <v>135</v>
      </c>
      <c r="L314" s="40"/>
      <c r="M314" s="179" t="s">
        <v>48</v>
      </c>
      <c r="N314" s="180" t="s">
        <v>56</v>
      </c>
      <c r="O314" s="65"/>
      <c r="P314" s="181">
        <f>O314*H314</f>
        <v>0</v>
      </c>
      <c r="Q314" s="181">
        <v>0</v>
      </c>
      <c r="R314" s="181">
        <f>Q314*H314</f>
        <v>0</v>
      </c>
      <c r="S314" s="181">
        <v>0</v>
      </c>
      <c r="T314" s="182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183" t="s">
        <v>136</v>
      </c>
      <c r="AT314" s="183" t="s">
        <v>131</v>
      </c>
      <c r="AU314" s="183" t="s">
        <v>157</v>
      </c>
      <c r="AY314" s="17" t="s">
        <v>129</v>
      </c>
      <c r="BE314" s="184">
        <f>IF(N314="základní",J314,0)</f>
        <v>0</v>
      </c>
      <c r="BF314" s="184">
        <f>IF(N314="snížená",J314,0)</f>
        <v>0</v>
      </c>
      <c r="BG314" s="184">
        <f>IF(N314="zákl. přenesená",J314,0)</f>
        <v>0</v>
      </c>
      <c r="BH314" s="184">
        <f>IF(N314="sníž. přenesená",J314,0)</f>
        <v>0</v>
      </c>
      <c r="BI314" s="184">
        <f>IF(N314="nulová",J314,0)</f>
        <v>0</v>
      </c>
      <c r="BJ314" s="17" t="s">
        <v>23</v>
      </c>
      <c r="BK314" s="184">
        <f>ROUND(I314*H314,2)</f>
        <v>0</v>
      </c>
      <c r="BL314" s="17" t="s">
        <v>136</v>
      </c>
      <c r="BM314" s="183" t="s">
        <v>356</v>
      </c>
    </row>
    <row r="315" spans="1:65" s="2" customFormat="1">
      <c r="A315" s="35"/>
      <c r="B315" s="36"/>
      <c r="C315" s="37"/>
      <c r="D315" s="185" t="s">
        <v>138</v>
      </c>
      <c r="E315" s="37"/>
      <c r="F315" s="186" t="s">
        <v>357</v>
      </c>
      <c r="G315" s="37"/>
      <c r="H315" s="37"/>
      <c r="I315" s="187"/>
      <c r="J315" s="37"/>
      <c r="K315" s="37"/>
      <c r="L315" s="40"/>
      <c r="M315" s="188"/>
      <c r="N315" s="189"/>
      <c r="O315" s="65"/>
      <c r="P315" s="65"/>
      <c r="Q315" s="65"/>
      <c r="R315" s="65"/>
      <c r="S315" s="65"/>
      <c r="T315" s="66"/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T315" s="17" t="s">
        <v>138</v>
      </c>
      <c r="AU315" s="17" t="s">
        <v>157</v>
      </c>
    </row>
    <row r="316" spans="1:65" s="13" customFormat="1">
      <c r="B316" s="190"/>
      <c r="C316" s="191"/>
      <c r="D316" s="192" t="s">
        <v>140</v>
      </c>
      <c r="E316" s="193" t="s">
        <v>48</v>
      </c>
      <c r="F316" s="194" t="s">
        <v>141</v>
      </c>
      <c r="G316" s="191"/>
      <c r="H316" s="193" t="s">
        <v>48</v>
      </c>
      <c r="I316" s="195"/>
      <c r="J316" s="191"/>
      <c r="K316" s="191"/>
      <c r="L316" s="196"/>
      <c r="M316" s="197"/>
      <c r="N316" s="198"/>
      <c r="O316" s="198"/>
      <c r="P316" s="198"/>
      <c r="Q316" s="198"/>
      <c r="R316" s="198"/>
      <c r="S316" s="198"/>
      <c r="T316" s="199"/>
      <c r="AT316" s="200" t="s">
        <v>140</v>
      </c>
      <c r="AU316" s="200" t="s">
        <v>157</v>
      </c>
      <c r="AV316" s="13" t="s">
        <v>23</v>
      </c>
      <c r="AW316" s="13" t="s">
        <v>46</v>
      </c>
      <c r="AX316" s="13" t="s">
        <v>85</v>
      </c>
      <c r="AY316" s="200" t="s">
        <v>129</v>
      </c>
    </row>
    <row r="317" spans="1:65" s="13" customFormat="1" ht="22.5">
      <c r="B317" s="190"/>
      <c r="C317" s="191"/>
      <c r="D317" s="192" t="s">
        <v>140</v>
      </c>
      <c r="E317" s="193" t="s">
        <v>48</v>
      </c>
      <c r="F317" s="194" t="s">
        <v>339</v>
      </c>
      <c r="G317" s="191"/>
      <c r="H317" s="193" t="s">
        <v>48</v>
      </c>
      <c r="I317" s="195"/>
      <c r="J317" s="191"/>
      <c r="K317" s="191"/>
      <c r="L317" s="196"/>
      <c r="M317" s="197"/>
      <c r="N317" s="198"/>
      <c r="O317" s="198"/>
      <c r="P317" s="198"/>
      <c r="Q317" s="198"/>
      <c r="R317" s="198"/>
      <c r="S317" s="198"/>
      <c r="T317" s="199"/>
      <c r="AT317" s="200" t="s">
        <v>140</v>
      </c>
      <c r="AU317" s="200" t="s">
        <v>157</v>
      </c>
      <c r="AV317" s="13" t="s">
        <v>23</v>
      </c>
      <c r="AW317" s="13" t="s">
        <v>46</v>
      </c>
      <c r="AX317" s="13" t="s">
        <v>85</v>
      </c>
      <c r="AY317" s="200" t="s">
        <v>129</v>
      </c>
    </row>
    <row r="318" spans="1:65" s="14" customFormat="1">
      <c r="B318" s="201"/>
      <c r="C318" s="202"/>
      <c r="D318" s="192" t="s">
        <v>140</v>
      </c>
      <c r="E318" s="203" t="s">
        <v>48</v>
      </c>
      <c r="F318" s="204" t="s">
        <v>340</v>
      </c>
      <c r="G318" s="202"/>
      <c r="H318" s="205">
        <v>21.317</v>
      </c>
      <c r="I318" s="206"/>
      <c r="J318" s="202"/>
      <c r="K318" s="202"/>
      <c r="L318" s="207"/>
      <c r="M318" s="208"/>
      <c r="N318" s="209"/>
      <c r="O318" s="209"/>
      <c r="P318" s="209"/>
      <c r="Q318" s="209"/>
      <c r="R318" s="209"/>
      <c r="S318" s="209"/>
      <c r="T318" s="210"/>
      <c r="AT318" s="211" t="s">
        <v>140</v>
      </c>
      <c r="AU318" s="211" t="s">
        <v>157</v>
      </c>
      <c r="AV318" s="14" t="s">
        <v>94</v>
      </c>
      <c r="AW318" s="14" t="s">
        <v>46</v>
      </c>
      <c r="AX318" s="14" t="s">
        <v>85</v>
      </c>
      <c r="AY318" s="211" t="s">
        <v>129</v>
      </c>
    </row>
    <row r="319" spans="1:65" s="13" customFormat="1" ht="22.5">
      <c r="B319" s="190"/>
      <c r="C319" s="191"/>
      <c r="D319" s="192" t="s">
        <v>140</v>
      </c>
      <c r="E319" s="193" t="s">
        <v>48</v>
      </c>
      <c r="F319" s="194" t="s">
        <v>341</v>
      </c>
      <c r="G319" s="191"/>
      <c r="H319" s="193" t="s">
        <v>48</v>
      </c>
      <c r="I319" s="195"/>
      <c r="J319" s="191"/>
      <c r="K319" s="191"/>
      <c r="L319" s="196"/>
      <c r="M319" s="197"/>
      <c r="N319" s="198"/>
      <c r="O319" s="198"/>
      <c r="P319" s="198"/>
      <c r="Q319" s="198"/>
      <c r="R319" s="198"/>
      <c r="S319" s="198"/>
      <c r="T319" s="199"/>
      <c r="AT319" s="200" t="s">
        <v>140</v>
      </c>
      <c r="AU319" s="200" t="s">
        <v>157</v>
      </c>
      <c r="AV319" s="13" t="s">
        <v>23</v>
      </c>
      <c r="AW319" s="13" t="s">
        <v>46</v>
      </c>
      <c r="AX319" s="13" t="s">
        <v>85</v>
      </c>
      <c r="AY319" s="200" t="s">
        <v>129</v>
      </c>
    </row>
    <row r="320" spans="1:65" s="14" customFormat="1">
      <c r="B320" s="201"/>
      <c r="C320" s="202"/>
      <c r="D320" s="192" t="s">
        <v>140</v>
      </c>
      <c r="E320" s="203" t="s">
        <v>48</v>
      </c>
      <c r="F320" s="204" t="s">
        <v>342</v>
      </c>
      <c r="G320" s="202"/>
      <c r="H320" s="205">
        <v>2.012</v>
      </c>
      <c r="I320" s="206"/>
      <c r="J320" s="202"/>
      <c r="K320" s="202"/>
      <c r="L320" s="207"/>
      <c r="M320" s="208"/>
      <c r="N320" s="209"/>
      <c r="O320" s="209"/>
      <c r="P320" s="209"/>
      <c r="Q320" s="209"/>
      <c r="R320" s="209"/>
      <c r="S320" s="209"/>
      <c r="T320" s="210"/>
      <c r="AT320" s="211" t="s">
        <v>140</v>
      </c>
      <c r="AU320" s="211" t="s">
        <v>157</v>
      </c>
      <c r="AV320" s="14" t="s">
        <v>94</v>
      </c>
      <c r="AW320" s="14" t="s">
        <v>46</v>
      </c>
      <c r="AX320" s="14" t="s">
        <v>85</v>
      </c>
      <c r="AY320" s="211" t="s">
        <v>129</v>
      </c>
    </row>
    <row r="321" spans="1:65" s="13" customFormat="1" ht="22.5">
      <c r="B321" s="190"/>
      <c r="C321" s="191"/>
      <c r="D321" s="192" t="s">
        <v>140</v>
      </c>
      <c r="E321" s="193" t="s">
        <v>48</v>
      </c>
      <c r="F321" s="194" t="s">
        <v>343</v>
      </c>
      <c r="G321" s="191"/>
      <c r="H321" s="193" t="s">
        <v>48</v>
      </c>
      <c r="I321" s="195"/>
      <c r="J321" s="191"/>
      <c r="K321" s="191"/>
      <c r="L321" s="196"/>
      <c r="M321" s="197"/>
      <c r="N321" s="198"/>
      <c r="O321" s="198"/>
      <c r="P321" s="198"/>
      <c r="Q321" s="198"/>
      <c r="R321" s="198"/>
      <c r="S321" s="198"/>
      <c r="T321" s="199"/>
      <c r="AT321" s="200" t="s">
        <v>140</v>
      </c>
      <c r="AU321" s="200" t="s">
        <v>157</v>
      </c>
      <c r="AV321" s="13" t="s">
        <v>23</v>
      </c>
      <c r="AW321" s="13" t="s">
        <v>46</v>
      </c>
      <c r="AX321" s="13" t="s">
        <v>85</v>
      </c>
      <c r="AY321" s="200" t="s">
        <v>129</v>
      </c>
    </row>
    <row r="322" spans="1:65" s="14" customFormat="1">
      <c r="B322" s="201"/>
      <c r="C322" s="202"/>
      <c r="D322" s="192" t="s">
        <v>140</v>
      </c>
      <c r="E322" s="203" t="s">
        <v>48</v>
      </c>
      <c r="F322" s="204" t="s">
        <v>344</v>
      </c>
      <c r="G322" s="202"/>
      <c r="H322" s="205">
        <v>2.6509999999999998</v>
      </c>
      <c r="I322" s="206"/>
      <c r="J322" s="202"/>
      <c r="K322" s="202"/>
      <c r="L322" s="207"/>
      <c r="M322" s="208"/>
      <c r="N322" s="209"/>
      <c r="O322" s="209"/>
      <c r="P322" s="209"/>
      <c r="Q322" s="209"/>
      <c r="R322" s="209"/>
      <c r="S322" s="209"/>
      <c r="T322" s="210"/>
      <c r="AT322" s="211" t="s">
        <v>140</v>
      </c>
      <c r="AU322" s="211" t="s">
        <v>157</v>
      </c>
      <c r="AV322" s="14" t="s">
        <v>94</v>
      </c>
      <c r="AW322" s="14" t="s">
        <v>46</v>
      </c>
      <c r="AX322" s="14" t="s">
        <v>85</v>
      </c>
      <c r="AY322" s="211" t="s">
        <v>129</v>
      </c>
    </row>
    <row r="323" spans="1:65" s="15" customFormat="1">
      <c r="B323" s="212"/>
      <c r="C323" s="213"/>
      <c r="D323" s="192" t="s">
        <v>140</v>
      </c>
      <c r="E323" s="214" t="s">
        <v>48</v>
      </c>
      <c r="F323" s="215" t="s">
        <v>147</v>
      </c>
      <c r="G323" s="213"/>
      <c r="H323" s="216">
        <v>25.98</v>
      </c>
      <c r="I323" s="217"/>
      <c r="J323" s="213"/>
      <c r="K323" s="213"/>
      <c r="L323" s="218"/>
      <c r="M323" s="219"/>
      <c r="N323" s="220"/>
      <c r="O323" s="220"/>
      <c r="P323" s="220"/>
      <c r="Q323" s="220"/>
      <c r="R323" s="220"/>
      <c r="S323" s="220"/>
      <c r="T323" s="221"/>
      <c r="AT323" s="222" t="s">
        <v>140</v>
      </c>
      <c r="AU323" s="222" t="s">
        <v>157</v>
      </c>
      <c r="AV323" s="15" t="s">
        <v>136</v>
      </c>
      <c r="AW323" s="15" t="s">
        <v>46</v>
      </c>
      <c r="AX323" s="15" t="s">
        <v>23</v>
      </c>
      <c r="AY323" s="222" t="s">
        <v>129</v>
      </c>
    </row>
    <row r="324" spans="1:65" s="2" customFormat="1" ht="44.25" customHeight="1">
      <c r="A324" s="35"/>
      <c r="B324" s="36"/>
      <c r="C324" s="172" t="s">
        <v>358</v>
      </c>
      <c r="D324" s="172" t="s">
        <v>131</v>
      </c>
      <c r="E324" s="173" t="s">
        <v>359</v>
      </c>
      <c r="F324" s="174" t="s">
        <v>360</v>
      </c>
      <c r="G324" s="175" t="s">
        <v>299</v>
      </c>
      <c r="H324" s="176">
        <v>21.317</v>
      </c>
      <c r="I324" s="177"/>
      <c r="J324" s="178">
        <f>ROUND(I324*H324,2)</f>
        <v>0</v>
      </c>
      <c r="K324" s="174" t="s">
        <v>135</v>
      </c>
      <c r="L324" s="40"/>
      <c r="M324" s="179" t="s">
        <v>48</v>
      </c>
      <c r="N324" s="180" t="s">
        <v>56</v>
      </c>
      <c r="O324" s="65"/>
      <c r="P324" s="181">
        <f>O324*H324</f>
        <v>0</v>
      </c>
      <c r="Q324" s="181">
        <v>0</v>
      </c>
      <c r="R324" s="181">
        <f>Q324*H324</f>
        <v>0</v>
      </c>
      <c r="S324" s="181">
        <v>0</v>
      </c>
      <c r="T324" s="182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183" t="s">
        <v>136</v>
      </c>
      <c r="AT324" s="183" t="s">
        <v>131</v>
      </c>
      <c r="AU324" s="183" t="s">
        <v>157</v>
      </c>
      <c r="AY324" s="17" t="s">
        <v>129</v>
      </c>
      <c r="BE324" s="184">
        <f>IF(N324="základní",J324,0)</f>
        <v>0</v>
      </c>
      <c r="BF324" s="184">
        <f>IF(N324="snížená",J324,0)</f>
        <v>0</v>
      </c>
      <c r="BG324" s="184">
        <f>IF(N324="zákl. přenesená",J324,0)</f>
        <v>0</v>
      </c>
      <c r="BH324" s="184">
        <f>IF(N324="sníž. přenesená",J324,0)</f>
        <v>0</v>
      </c>
      <c r="BI324" s="184">
        <f>IF(N324="nulová",J324,0)</f>
        <v>0</v>
      </c>
      <c r="BJ324" s="17" t="s">
        <v>23</v>
      </c>
      <c r="BK324" s="184">
        <f>ROUND(I324*H324,2)</f>
        <v>0</v>
      </c>
      <c r="BL324" s="17" t="s">
        <v>136</v>
      </c>
      <c r="BM324" s="183" t="s">
        <v>361</v>
      </c>
    </row>
    <row r="325" spans="1:65" s="2" customFormat="1">
      <c r="A325" s="35"/>
      <c r="B325" s="36"/>
      <c r="C325" s="37"/>
      <c r="D325" s="185" t="s">
        <v>138</v>
      </c>
      <c r="E325" s="37"/>
      <c r="F325" s="186" t="s">
        <v>362</v>
      </c>
      <c r="G325" s="37"/>
      <c r="H325" s="37"/>
      <c r="I325" s="187"/>
      <c r="J325" s="37"/>
      <c r="K325" s="37"/>
      <c r="L325" s="40"/>
      <c r="M325" s="188"/>
      <c r="N325" s="189"/>
      <c r="O325" s="65"/>
      <c r="P325" s="65"/>
      <c r="Q325" s="65"/>
      <c r="R325" s="65"/>
      <c r="S325" s="65"/>
      <c r="T325" s="66"/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T325" s="17" t="s">
        <v>138</v>
      </c>
      <c r="AU325" s="17" t="s">
        <v>157</v>
      </c>
    </row>
    <row r="326" spans="1:65" s="13" customFormat="1">
      <c r="B326" s="190"/>
      <c r="C326" s="191"/>
      <c r="D326" s="192" t="s">
        <v>140</v>
      </c>
      <c r="E326" s="193" t="s">
        <v>48</v>
      </c>
      <c r="F326" s="194" t="s">
        <v>141</v>
      </c>
      <c r="G326" s="191"/>
      <c r="H326" s="193" t="s">
        <v>48</v>
      </c>
      <c r="I326" s="195"/>
      <c r="J326" s="191"/>
      <c r="K326" s="191"/>
      <c r="L326" s="196"/>
      <c r="M326" s="197"/>
      <c r="N326" s="198"/>
      <c r="O326" s="198"/>
      <c r="P326" s="198"/>
      <c r="Q326" s="198"/>
      <c r="R326" s="198"/>
      <c r="S326" s="198"/>
      <c r="T326" s="199"/>
      <c r="AT326" s="200" t="s">
        <v>140</v>
      </c>
      <c r="AU326" s="200" t="s">
        <v>157</v>
      </c>
      <c r="AV326" s="13" t="s">
        <v>23</v>
      </c>
      <c r="AW326" s="13" t="s">
        <v>46</v>
      </c>
      <c r="AX326" s="13" t="s">
        <v>85</v>
      </c>
      <c r="AY326" s="200" t="s">
        <v>129</v>
      </c>
    </row>
    <row r="327" spans="1:65" s="13" customFormat="1" ht="22.5">
      <c r="B327" s="190"/>
      <c r="C327" s="191"/>
      <c r="D327" s="192" t="s">
        <v>140</v>
      </c>
      <c r="E327" s="193" t="s">
        <v>48</v>
      </c>
      <c r="F327" s="194" t="s">
        <v>339</v>
      </c>
      <c r="G327" s="191"/>
      <c r="H327" s="193" t="s">
        <v>48</v>
      </c>
      <c r="I327" s="195"/>
      <c r="J327" s="191"/>
      <c r="K327" s="191"/>
      <c r="L327" s="196"/>
      <c r="M327" s="197"/>
      <c r="N327" s="198"/>
      <c r="O327" s="198"/>
      <c r="P327" s="198"/>
      <c r="Q327" s="198"/>
      <c r="R327" s="198"/>
      <c r="S327" s="198"/>
      <c r="T327" s="199"/>
      <c r="AT327" s="200" t="s">
        <v>140</v>
      </c>
      <c r="AU327" s="200" t="s">
        <v>157</v>
      </c>
      <c r="AV327" s="13" t="s">
        <v>23</v>
      </c>
      <c r="AW327" s="13" t="s">
        <v>46</v>
      </c>
      <c r="AX327" s="13" t="s">
        <v>85</v>
      </c>
      <c r="AY327" s="200" t="s">
        <v>129</v>
      </c>
    </row>
    <row r="328" spans="1:65" s="14" customFormat="1">
      <c r="B328" s="201"/>
      <c r="C328" s="202"/>
      <c r="D328" s="192" t="s">
        <v>140</v>
      </c>
      <c r="E328" s="203" t="s">
        <v>48</v>
      </c>
      <c r="F328" s="204" t="s">
        <v>340</v>
      </c>
      <c r="G328" s="202"/>
      <c r="H328" s="205">
        <v>21.317</v>
      </c>
      <c r="I328" s="206"/>
      <c r="J328" s="202"/>
      <c r="K328" s="202"/>
      <c r="L328" s="207"/>
      <c r="M328" s="208"/>
      <c r="N328" s="209"/>
      <c r="O328" s="209"/>
      <c r="P328" s="209"/>
      <c r="Q328" s="209"/>
      <c r="R328" s="209"/>
      <c r="S328" s="209"/>
      <c r="T328" s="210"/>
      <c r="AT328" s="211" t="s">
        <v>140</v>
      </c>
      <c r="AU328" s="211" t="s">
        <v>157</v>
      </c>
      <c r="AV328" s="14" t="s">
        <v>94</v>
      </c>
      <c r="AW328" s="14" t="s">
        <v>46</v>
      </c>
      <c r="AX328" s="14" t="s">
        <v>23</v>
      </c>
      <c r="AY328" s="211" t="s">
        <v>129</v>
      </c>
    </row>
    <row r="329" spans="1:65" s="2" customFormat="1" ht="44.25" customHeight="1">
      <c r="A329" s="35"/>
      <c r="B329" s="36"/>
      <c r="C329" s="172" t="s">
        <v>363</v>
      </c>
      <c r="D329" s="172" t="s">
        <v>131</v>
      </c>
      <c r="E329" s="173" t="s">
        <v>364</v>
      </c>
      <c r="F329" s="174" t="s">
        <v>365</v>
      </c>
      <c r="G329" s="175" t="s">
        <v>299</v>
      </c>
      <c r="H329" s="176">
        <v>4.6630000000000003</v>
      </c>
      <c r="I329" s="177"/>
      <c r="J329" s="178">
        <f>ROUND(I329*H329,2)</f>
        <v>0</v>
      </c>
      <c r="K329" s="174" t="s">
        <v>135</v>
      </c>
      <c r="L329" s="40"/>
      <c r="M329" s="179" t="s">
        <v>48</v>
      </c>
      <c r="N329" s="180" t="s">
        <v>56</v>
      </c>
      <c r="O329" s="65"/>
      <c r="P329" s="181">
        <f>O329*H329</f>
        <v>0</v>
      </c>
      <c r="Q329" s="181">
        <v>0</v>
      </c>
      <c r="R329" s="181">
        <f>Q329*H329</f>
        <v>0</v>
      </c>
      <c r="S329" s="181">
        <v>0</v>
      </c>
      <c r="T329" s="182">
        <f>S329*H329</f>
        <v>0</v>
      </c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R329" s="183" t="s">
        <v>136</v>
      </c>
      <c r="AT329" s="183" t="s">
        <v>131</v>
      </c>
      <c r="AU329" s="183" t="s">
        <v>157</v>
      </c>
      <c r="AY329" s="17" t="s">
        <v>129</v>
      </c>
      <c r="BE329" s="184">
        <f>IF(N329="základní",J329,0)</f>
        <v>0</v>
      </c>
      <c r="BF329" s="184">
        <f>IF(N329="snížená",J329,0)</f>
        <v>0</v>
      </c>
      <c r="BG329" s="184">
        <f>IF(N329="zákl. přenesená",J329,0)</f>
        <v>0</v>
      </c>
      <c r="BH329" s="184">
        <f>IF(N329="sníž. přenesená",J329,0)</f>
        <v>0</v>
      </c>
      <c r="BI329" s="184">
        <f>IF(N329="nulová",J329,0)</f>
        <v>0</v>
      </c>
      <c r="BJ329" s="17" t="s">
        <v>23</v>
      </c>
      <c r="BK329" s="184">
        <f>ROUND(I329*H329,2)</f>
        <v>0</v>
      </c>
      <c r="BL329" s="17" t="s">
        <v>136</v>
      </c>
      <c r="BM329" s="183" t="s">
        <v>366</v>
      </c>
    </row>
    <row r="330" spans="1:65" s="2" customFormat="1">
      <c r="A330" s="35"/>
      <c r="B330" s="36"/>
      <c r="C330" s="37"/>
      <c r="D330" s="185" t="s">
        <v>138</v>
      </c>
      <c r="E330" s="37"/>
      <c r="F330" s="186" t="s">
        <v>367</v>
      </c>
      <c r="G330" s="37"/>
      <c r="H330" s="37"/>
      <c r="I330" s="187"/>
      <c r="J330" s="37"/>
      <c r="K330" s="37"/>
      <c r="L330" s="40"/>
      <c r="M330" s="188"/>
      <c r="N330" s="189"/>
      <c r="O330" s="65"/>
      <c r="P330" s="65"/>
      <c r="Q330" s="65"/>
      <c r="R330" s="65"/>
      <c r="S330" s="65"/>
      <c r="T330" s="66"/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T330" s="17" t="s">
        <v>138</v>
      </c>
      <c r="AU330" s="17" t="s">
        <v>157</v>
      </c>
    </row>
    <row r="331" spans="1:65" s="13" customFormat="1">
      <c r="B331" s="190"/>
      <c r="C331" s="191"/>
      <c r="D331" s="192" t="s">
        <v>140</v>
      </c>
      <c r="E331" s="193" t="s">
        <v>48</v>
      </c>
      <c r="F331" s="194" t="s">
        <v>141</v>
      </c>
      <c r="G331" s="191"/>
      <c r="H331" s="193" t="s">
        <v>48</v>
      </c>
      <c r="I331" s="195"/>
      <c r="J331" s="191"/>
      <c r="K331" s="191"/>
      <c r="L331" s="196"/>
      <c r="M331" s="197"/>
      <c r="N331" s="198"/>
      <c r="O331" s="198"/>
      <c r="P331" s="198"/>
      <c r="Q331" s="198"/>
      <c r="R331" s="198"/>
      <c r="S331" s="198"/>
      <c r="T331" s="199"/>
      <c r="AT331" s="200" t="s">
        <v>140</v>
      </c>
      <c r="AU331" s="200" t="s">
        <v>157</v>
      </c>
      <c r="AV331" s="13" t="s">
        <v>23</v>
      </c>
      <c r="AW331" s="13" t="s">
        <v>46</v>
      </c>
      <c r="AX331" s="13" t="s">
        <v>85</v>
      </c>
      <c r="AY331" s="200" t="s">
        <v>129</v>
      </c>
    </row>
    <row r="332" spans="1:65" s="13" customFormat="1" ht="22.5">
      <c r="B332" s="190"/>
      <c r="C332" s="191"/>
      <c r="D332" s="192" t="s">
        <v>140</v>
      </c>
      <c r="E332" s="193" t="s">
        <v>48</v>
      </c>
      <c r="F332" s="194" t="s">
        <v>341</v>
      </c>
      <c r="G332" s="191"/>
      <c r="H332" s="193" t="s">
        <v>48</v>
      </c>
      <c r="I332" s="195"/>
      <c r="J332" s="191"/>
      <c r="K332" s="191"/>
      <c r="L332" s="196"/>
      <c r="M332" s="197"/>
      <c r="N332" s="198"/>
      <c r="O332" s="198"/>
      <c r="P332" s="198"/>
      <c r="Q332" s="198"/>
      <c r="R332" s="198"/>
      <c r="S332" s="198"/>
      <c r="T332" s="199"/>
      <c r="AT332" s="200" t="s">
        <v>140</v>
      </c>
      <c r="AU332" s="200" t="s">
        <v>157</v>
      </c>
      <c r="AV332" s="13" t="s">
        <v>23</v>
      </c>
      <c r="AW332" s="13" t="s">
        <v>46</v>
      </c>
      <c r="AX332" s="13" t="s">
        <v>85</v>
      </c>
      <c r="AY332" s="200" t="s">
        <v>129</v>
      </c>
    </row>
    <row r="333" spans="1:65" s="14" customFormat="1">
      <c r="B333" s="201"/>
      <c r="C333" s="202"/>
      <c r="D333" s="192" t="s">
        <v>140</v>
      </c>
      <c r="E333" s="203" t="s">
        <v>48</v>
      </c>
      <c r="F333" s="204" t="s">
        <v>342</v>
      </c>
      <c r="G333" s="202"/>
      <c r="H333" s="205">
        <v>2.012</v>
      </c>
      <c r="I333" s="206"/>
      <c r="J333" s="202"/>
      <c r="K333" s="202"/>
      <c r="L333" s="207"/>
      <c r="M333" s="208"/>
      <c r="N333" s="209"/>
      <c r="O333" s="209"/>
      <c r="P333" s="209"/>
      <c r="Q333" s="209"/>
      <c r="R333" s="209"/>
      <c r="S333" s="209"/>
      <c r="T333" s="210"/>
      <c r="AT333" s="211" t="s">
        <v>140</v>
      </c>
      <c r="AU333" s="211" t="s">
        <v>157</v>
      </c>
      <c r="AV333" s="14" t="s">
        <v>94</v>
      </c>
      <c r="AW333" s="14" t="s">
        <v>46</v>
      </c>
      <c r="AX333" s="14" t="s">
        <v>85</v>
      </c>
      <c r="AY333" s="211" t="s">
        <v>129</v>
      </c>
    </row>
    <row r="334" spans="1:65" s="13" customFormat="1" ht="22.5">
      <c r="B334" s="190"/>
      <c r="C334" s="191"/>
      <c r="D334" s="192" t="s">
        <v>140</v>
      </c>
      <c r="E334" s="193" t="s">
        <v>48</v>
      </c>
      <c r="F334" s="194" t="s">
        <v>343</v>
      </c>
      <c r="G334" s="191"/>
      <c r="H334" s="193" t="s">
        <v>48</v>
      </c>
      <c r="I334" s="195"/>
      <c r="J334" s="191"/>
      <c r="K334" s="191"/>
      <c r="L334" s="196"/>
      <c r="M334" s="197"/>
      <c r="N334" s="198"/>
      <c r="O334" s="198"/>
      <c r="P334" s="198"/>
      <c r="Q334" s="198"/>
      <c r="R334" s="198"/>
      <c r="S334" s="198"/>
      <c r="T334" s="199"/>
      <c r="AT334" s="200" t="s">
        <v>140</v>
      </c>
      <c r="AU334" s="200" t="s">
        <v>157</v>
      </c>
      <c r="AV334" s="13" t="s">
        <v>23</v>
      </c>
      <c r="AW334" s="13" t="s">
        <v>46</v>
      </c>
      <c r="AX334" s="13" t="s">
        <v>85</v>
      </c>
      <c r="AY334" s="200" t="s">
        <v>129</v>
      </c>
    </row>
    <row r="335" spans="1:65" s="14" customFormat="1">
      <c r="B335" s="201"/>
      <c r="C335" s="202"/>
      <c r="D335" s="192" t="s">
        <v>140</v>
      </c>
      <c r="E335" s="203" t="s">
        <v>48</v>
      </c>
      <c r="F335" s="204" t="s">
        <v>344</v>
      </c>
      <c r="G335" s="202"/>
      <c r="H335" s="205">
        <v>2.6509999999999998</v>
      </c>
      <c r="I335" s="206"/>
      <c r="J335" s="202"/>
      <c r="K335" s="202"/>
      <c r="L335" s="207"/>
      <c r="M335" s="208"/>
      <c r="N335" s="209"/>
      <c r="O335" s="209"/>
      <c r="P335" s="209"/>
      <c r="Q335" s="209"/>
      <c r="R335" s="209"/>
      <c r="S335" s="209"/>
      <c r="T335" s="210"/>
      <c r="AT335" s="211" t="s">
        <v>140</v>
      </c>
      <c r="AU335" s="211" t="s">
        <v>157</v>
      </c>
      <c r="AV335" s="14" t="s">
        <v>94</v>
      </c>
      <c r="AW335" s="14" t="s">
        <v>46</v>
      </c>
      <c r="AX335" s="14" t="s">
        <v>85</v>
      </c>
      <c r="AY335" s="211" t="s">
        <v>129</v>
      </c>
    </row>
    <row r="336" spans="1:65" s="15" customFormat="1">
      <c r="B336" s="212"/>
      <c r="C336" s="213"/>
      <c r="D336" s="192" t="s">
        <v>140</v>
      </c>
      <c r="E336" s="214" t="s">
        <v>48</v>
      </c>
      <c r="F336" s="215" t="s">
        <v>147</v>
      </c>
      <c r="G336" s="213"/>
      <c r="H336" s="216">
        <v>4.6630000000000003</v>
      </c>
      <c r="I336" s="217"/>
      <c r="J336" s="213"/>
      <c r="K336" s="213"/>
      <c r="L336" s="218"/>
      <c r="M336" s="219"/>
      <c r="N336" s="220"/>
      <c r="O336" s="220"/>
      <c r="P336" s="220"/>
      <c r="Q336" s="220"/>
      <c r="R336" s="220"/>
      <c r="S336" s="220"/>
      <c r="T336" s="221"/>
      <c r="AT336" s="222" t="s">
        <v>140</v>
      </c>
      <c r="AU336" s="222" t="s">
        <v>157</v>
      </c>
      <c r="AV336" s="15" t="s">
        <v>136</v>
      </c>
      <c r="AW336" s="15" t="s">
        <v>46</v>
      </c>
      <c r="AX336" s="15" t="s">
        <v>23</v>
      </c>
      <c r="AY336" s="222" t="s">
        <v>129</v>
      </c>
    </row>
    <row r="337" spans="1:65" s="12" customFormat="1" ht="20.85" customHeight="1">
      <c r="B337" s="156"/>
      <c r="C337" s="157"/>
      <c r="D337" s="158" t="s">
        <v>84</v>
      </c>
      <c r="E337" s="170" t="s">
        <v>368</v>
      </c>
      <c r="F337" s="170" t="s">
        <v>369</v>
      </c>
      <c r="G337" s="157"/>
      <c r="H337" s="157"/>
      <c r="I337" s="160"/>
      <c r="J337" s="171">
        <f>BK337</f>
        <v>0</v>
      </c>
      <c r="K337" s="157"/>
      <c r="L337" s="162"/>
      <c r="M337" s="163"/>
      <c r="N337" s="164"/>
      <c r="O337" s="164"/>
      <c r="P337" s="165">
        <f>SUM(P338:P349)</f>
        <v>0</v>
      </c>
      <c r="Q337" s="164"/>
      <c r="R337" s="165">
        <f>SUM(R338:R349)</f>
        <v>0</v>
      </c>
      <c r="S337" s="164"/>
      <c r="T337" s="166">
        <f>SUM(T338:T349)</f>
        <v>0</v>
      </c>
      <c r="AR337" s="167" t="s">
        <v>23</v>
      </c>
      <c r="AT337" s="168" t="s">
        <v>84</v>
      </c>
      <c r="AU337" s="168" t="s">
        <v>94</v>
      </c>
      <c r="AY337" s="167" t="s">
        <v>129</v>
      </c>
      <c r="BK337" s="169">
        <f>SUM(BK338:BK349)</f>
        <v>0</v>
      </c>
    </row>
    <row r="338" spans="1:65" s="2" customFormat="1" ht="37.9" customHeight="1">
      <c r="A338" s="35"/>
      <c r="B338" s="36"/>
      <c r="C338" s="172" t="s">
        <v>370</v>
      </c>
      <c r="D338" s="172" t="s">
        <v>131</v>
      </c>
      <c r="E338" s="173" t="s">
        <v>371</v>
      </c>
      <c r="F338" s="174" t="s">
        <v>372</v>
      </c>
      <c r="G338" s="175" t="s">
        <v>299</v>
      </c>
      <c r="H338" s="176">
        <v>69.117999999999995</v>
      </c>
      <c r="I338" s="177"/>
      <c r="J338" s="178">
        <f>ROUND(I338*H338,2)</f>
        <v>0</v>
      </c>
      <c r="K338" s="174" t="s">
        <v>135</v>
      </c>
      <c r="L338" s="40"/>
      <c r="M338" s="179" t="s">
        <v>48</v>
      </c>
      <c r="N338" s="180" t="s">
        <v>56</v>
      </c>
      <c r="O338" s="65"/>
      <c r="P338" s="181">
        <f>O338*H338</f>
        <v>0</v>
      </c>
      <c r="Q338" s="181">
        <v>0</v>
      </c>
      <c r="R338" s="181">
        <f>Q338*H338</f>
        <v>0</v>
      </c>
      <c r="S338" s="181">
        <v>0</v>
      </c>
      <c r="T338" s="182">
        <f>S338*H338</f>
        <v>0</v>
      </c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R338" s="183" t="s">
        <v>136</v>
      </c>
      <c r="AT338" s="183" t="s">
        <v>131</v>
      </c>
      <c r="AU338" s="183" t="s">
        <v>157</v>
      </c>
      <c r="AY338" s="17" t="s">
        <v>129</v>
      </c>
      <c r="BE338" s="184">
        <f>IF(N338="základní",J338,0)</f>
        <v>0</v>
      </c>
      <c r="BF338" s="184">
        <f>IF(N338="snížená",J338,0)</f>
        <v>0</v>
      </c>
      <c r="BG338" s="184">
        <f>IF(N338="zákl. přenesená",J338,0)</f>
        <v>0</v>
      </c>
      <c r="BH338" s="184">
        <f>IF(N338="sníž. přenesená",J338,0)</f>
        <v>0</v>
      </c>
      <c r="BI338" s="184">
        <f>IF(N338="nulová",J338,0)</f>
        <v>0</v>
      </c>
      <c r="BJ338" s="17" t="s">
        <v>23</v>
      </c>
      <c r="BK338" s="184">
        <f>ROUND(I338*H338,2)</f>
        <v>0</v>
      </c>
      <c r="BL338" s="17" t="s">
        <v>136</v>
      </c>
      <c r="BM338" s="183" t="s">
        <v>373</v>
      </c>
    </row>
    <row r="339" spans="1:65" s="2" customFormat="1">
      <c r="A339" s="35"/>
      <c r="B339" s="36"/>
      <c r="C339" s="37"/>
      <c r="D339" s="185" t="s">
        <v>138</v>
      </c>
      <c r="E339" s="37"/>
      <c r="F339" s="186" t="s">
        <v>374</v>
      </c>
      <c r="G339" s="37"/>
      <c r="H339" s="37"/>
      <c r="I339" s="187"/>
      <c r="J339" s="37"/>
      <c r="K339" s="37"/>
      <c r="L339" s="40"/>
      <c r="M339" s="188"/>
      <c r="N339" s="189"/>
      <c r="O339" s="65"/>
      <c r="P339" s="65"/>
      <c r="Q339" s="65"/>
      <c r="R339" s="65"/>
      <c r="S339" s="65"/>
      <c r="T339" s="66"/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T339" s="17" t="s">
        <v>138</v>
      </c>
      <c r="AU339" s="17" t="s">
        <v>157</v>
      </c>
    </row>
    <row r="340" spans="1:65" s="2" customFormat="1" ht="44.25" customHeight="1">
      <c r="A340" s="35"/>
      <c r="B340" s="36"/>
      <c r="C340" s="172" t="s">
        <v>375</v>
      </c>
      <c r="D340" s="172" t="s">
        <v>131</v>
      </c>
      <c r="E340" s="173" t="s">
        <v>376</v>
      </c>
      <c r="F340" s="174" t="s">
        <v>377</v>
      </c>
      <c r="G340" s="175" t="s">
        <v>299</v>
      </c>
      <c r="H340" s="176">
        <v>69.117999999999995</v>
      </c>
      <c r="I340" s="177"/>
      <c r="J340" s="178">
        <f>ROUND(I340*H340,2)</f>
        <v>0</v>
      </c>
      <c r="K340" s="174" t="s">
        <v>135</v>
      </c>
      <c r="L340" s="40"/>
      <c r="M340" s="179" t="s">
        <v>48</v>
      </c>
      <c r="N340" s="180" t="s">
        <v>56</v>
      </c>
      <c r="O340" s="65"/>
      <c r="P340" s="181">
        <f>O340*H340</f>
        <v>0</v>
      </c>
      <c r="Q340" s="181">
        <v>0</v>
      </c>
      <c r="R340" s="181">
        <f>Q340*H340</f>
        <v>0</v>
      </c>
      <c r="S340" s="181">
        <v>0</v>
      </c>
      <c r="T340" s="182">
        <f>S340*H340</f>
        <v>0</v>
      </c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R340" s="183" t="s">
        <v>136</v>
      </c>
      <c r="AT340" s="183" t="s">
        <v>131</v>
      </c>
      <c r="AU340" s="183" t="s">
        <v>157</v>
      </c>
      <c r="AY340" s="17" t="s">
        <v>129</v>
      </c>
      <c r="BE340" s="184">
        <f>IF(N340="základní",J340,0)</f>
        <v>0</v>
      </c>
      <c r="BF340" s="184">
        <f>IF(N340="snížená",J340,0)</f>
        <v>0</v>
      </c>
      <c r="BG340" s="184">
        <f>IF(N340="zákl. přenesená",J340,0)</f>
        <v>0</v>
      </c>
      <c r="BH340" s="184">
        <f>IF(N340="sníž. přenesená",J340,0)</f>
        <v>0</v>
      </c>
      <c r="BI340" s="184">
        <f>IF(N340="nulová",J340,0)</f>
        <v>0</v>
      </c>
      <c r="BJ340" s="17" t="s">
        <v>23</v>
      </c>
      <c r="BK340" s="184">
        <f>ROUND(I340*H340,2)</f>
        <v>0</v>
      </c>
      <c r="BL340" s="17" t="s">
        <v>136</v>
      </c>
      <c r="BM340" s="183" t="s">
        <v>378</v>
      </c>
    </row>
    <row r="341" spans="1:65" s="2" customFormat="1">
      <c r="A341" s="35"/>
      <c r="B341" s="36"/>
      <c r="C341" s="37"/>
      <c r="D341" s="185" t="s">
        <v>138</v>
      </c>
      <c r="E341" s="37"/>
      <c r="F341" s="186" t="s">
        <v>379</v>
      </c>
      <c r="G341" s="37"/>
      <c r="H341" s="37"/>
      <c r="I341" s="187"/>
      <c r="J341" s="37"/>
      <c r="K341" s="37"/>
      <c r="L341" s="40"/>
      <c r="M341" s="188"/>
      <c r="N341" s="189"/>
      <c r="O341" s="65"/>
      <c r="P341" s="65"/>
      <c r="Q341" s="65"/>
      <c r="R341" s="65"/>
      <c r="S341" s="65"/>
      <c r="T341" s="66"/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T341" s="17" t="s">
        <v>138</v>
      </c>
      <c r="AU341" s="17" t="s">
        <v>157</v>
      </c>
    </row>
    <row r="342" spans="1:65" s="2" customFormat="1" ht="49.15" customHeight="1">
      <c r="A342" s="35"/>
      <c r="B342" s="36"/>
      <c r="C342" s="172" t="s">
        <v>380</v>
      </c>
      <c r="D342" s="172" t="s">
        <v>131</v>
      </c>
      <c r="E342" s="173" t="s">
        <v>381</v>
      </c>
      <c r="F342" s="174" t="s">
        <v>382</v>
      </c>
      <c r="G342" s="175" t="s">
        <v>299</v>
      </c>
      <c r="H342" s="176">
        <v>69.117999999999995</v>
      </c>
      <c r="I342" s="177"/>
      <c r="J342" s="178">
        <f>ROUND(I342*H342,2)</f>
        <v>0</v>
      </c>
      <c r="K342" s="174" t="s">
        <v>135</v>
      </c>
      <c r="L342" s="40"/>
      <c r="M342" s="179" t="s">
        <v>48</v>
      </c>
      <c r="N342" s="180" t="s">
        <v>56</v>
      </c>
      <c r="O342" s="65"/>
      <c r="P342" s="181">
        <f>O342*H342</f>
        <v>0</v>
      </c>
      <c r="Q342" s="181">
        <v>0</v>
      </c>
      <c r="R342" s="181">
        <f>Q342*H342</f>
        <v>0</v>
      </c>
      <c r="S342" s="181">
        <v>0</v>
      </c>
      <c r="T342" s="182">
        <f>S342*H342</f>
        <v>0</v>
      </c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R342" s="183" t="s">
        <v>136</v>
      </c>
      <c r="AT342" s="183" t="s">
        <v>131</v>
      </c>
      <c r="AU342" s="183" t="s">
        <v>157</v>
      </c>
      <c r="AY342" s="17" t="s">
        <v>129</v>
      </c>
      <c r="BE342" s="184">
        <f>IF(N342="základní",J342,0)</f>
        <v>0</v>
      </c>
      <c r="BF342" s="184">
        <f>IF(N342="snížená",J342,0)</f>
        <v>0</v>
      </c>
      <c r="BG342" s="184">
        <f>IF(N342="zákl. přenesená",J342,0)</f>
        <v>0</v>
      </c>
      <c r="BH342" s="184">
        <f>IF(N342="sníž. přenesená",J342,0)</f>
        <v>0</v>
      </c>
      <c r="BI342" s="184">
        <f>IF(N342="nulová",J342,0)</f>
        <v>0</v>
      </c>
      <c r="BJ342" s="17" t="s">
        <v>23</v>
      </c>
      <c r="BK342" s="184">
        <f>ROUND(I342*H342,2)</f>
        <v>0</v>
      </c>
      <c r="BL342" s="17" t="s">
        <v>136</v>
      </c>
      <c r="BM342" s="183" t="s">
        <v>383</v>
      </c>
    </row>
    <row r="343" spans="1:65" s="2" customFormat="1">
      <c r="A343" s="35"/>
      <c r="B343" s="36"/>
      <c r="C343" s="37"/>
      <c r="D343" s="185" t="s">
        <v>138</v>
      </c>
      <c r="E343" s="37"/>
      <c r="F343" s="186" t="s">
        <v>384</v>
      </c>
      <c r="G343" s="37"/>
      <c r="H343" s="37"/>
      <c r="I343" s="187"/>
      <c r="J343" s="37"/>
      <c r="K343" s="37"/>
      <c r="L343" s="40"/>
      <c r="M343" s="188"/>
      <c r="N343" s="189"/>
      <c r="O343" s="65"/>
      <c r="P343" s="65"/>
      <c r="Q343" s="65"/>
      <c r="R343" s="65"/>
      <c r="S343" s="65"/>
      <c r="T343" s="66"/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T343" s="17" t="s">
        <v>138</v>
      </c>
      <c r="AU343" s="17" t="s">
        <v>157</v>
      </c>
    </row>
    <row r="344" spans="1:65" s="2" customFormat="1" ht="44.25" customHeight="1">
      <c r="A344" s="35"/>
      <c r="B344" s="36"/>
      <c r="C344" s="172" t="s">
        <v>385</v>
      </c>
      <c r="D344" s="172" t="s">
        <v>131</v>
      </c>
      <c r="E344" s="173" t="s">
        <v>386</v>
      </c>
      <c r="F344" s="174" t="s">
        <v>387</v>
      </c>
      <c r="G344" s="175" t="s">
        <v>299</v>
      </c>
      <c r="H344" s="176">
        <v>10.516</v>
      </c>
      <c r="I344" s="177"/>
      <c r="J344" s="178">
        <f>ROUND(I344*H344,2)</f>
        <v>0</v>
      </c>
      <c r="K344" s="174" t="s">
        <v>135</v>
      </c>
      <c r="L344" s="40"/>
      <c r="M344" s="179" t="s">
        <v>48</v>
      </c>
      <c r="N344" s="180" t="s">
        <v>56</v>
      </c>
      <c r="O344" s="65"/>
      <c r="P344" s="181">
        <f>O344*H344</f>
        <v>0</v>
      </c>
      <c r="Q344" s="181">
        <v>0</v>
      </c>
      <c r="R344" s="181">
        <f>Q344*H344</f>
        <v>0</v>
      </c>
      <c r="S344" s="181">
        <v>0</v>
      </c>
      <c r="T344" s="182">
        <f>S344*H344</f>
        <v>0</v>
      </c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R344" s="183" t="s">
        <v>136</v>
      </c>
      <c r="AT344" s="183" t="s">
        <v>131</v>
      </c>
      <c r="AU344" s="183" t="s">
        <v>157</v>
      </c>
      <c r="AY344" s="17" t="s">
        <v>129</v>
      </c>
      <c r="BE344" s="184">
        <f>IF(N344="základní",J344,0)</f>
        <v>0</v>
      </c>
      <c r="BF344" s="184">
        <f>IF(N344="snížená",J344,0)</f>
        <v>0</v>
      </c>
      <c r="BG344" s="184">
        <f>IF(N344="zákl. přenesená",J344,0)</f>
        <v>0</v>
      </c>
      <c r="BH344" s="184">
        <f>IF(N344="sníž. přenesená",J344,0)</f>
        <v>0</v>
      </c>
      <c r="BI344" s="184">
        <f>IF(N344="nulová",J344,0)</f>
        <v>0</v>
      </c>
      <c r="BJ344" s="17" t="s">
        <v>23</v>
      </c>
      <c r="BK344" s="184">
        <f>ROUND(I344*H344,2)</f>
        <v>0</v>
      </c>
      <c r="BL344" s="17" t="s">
        <v>136</v>
      </c>
      <c r="BM344" s="183" t="s">
        <v>388</v>
      </c>
    </row>
    <row r="345" spans="1:65" s="2" customFormat="1">
      <c r="A345" s="35"/>
      <c r="B345" s="36"/>
      <c r="C345" s="37"/>
      <c r="D345" s="185" t="s">
        <v>138</v>
      </c>
      <c r="E345" s="37"/>
      <c r="F345" s="186" t="s">
        <v>389</v>
      </c>
      <c r="G345" s="37"/>
      <c r="H345" s="37"/>
      <c r="I345" s="187"/>
      <c r="J345" s="37"/>
      <c r="K345" s="37"/>
      <c r="L345" s="40"/>
      <c r="M345" s="188"/>
      <c r="N345" s="189"/>
      <c r="O345" s="65"/>
      <c r="P345" s="65"/>
      <c r="Q345" s="65"/>
      <c r="R345" s="65"/>
      <c r="S345" s="65"/>
      <c r="T345" s="66"/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T345" s="17" t="s">
        <v>138</v>
      </c>
      <c r="AU345" s="17" t="s">
        <v>157</v>
      </c>
    </row>
    <row r="346" spans="1:65" s="2" customFormat="1" ht="55.5" customHeight="1">
      <c r="A346" s="35"/>
      <c r="B346" s="36"/>
      <c r="C346" s="172" t="s">
        <v>390</v>
      </c>
      <c r="D346" s="172" t="s">
        <v>131</v>
      </c>
      <c r="E346" s="173" t="s">
        <v>391</v>
      </c>
      <c r="F346" s="174" t="s">
        <v>392</v>
      </c>
      <c r="G346" s="175" t="s">
        <v>299</v>
      </c>
      <c r="H346" s="176">
        <v>10.516</v>
      </c>
      <c r="I346" s="177"/>
      <c r="J346" s="178">
        <f>ROUND(I346*H346,2)</f>
        <v>0</v>
      </c>
      <c r="K346" s="174" t="s">
        <v>135</v>
      </c>
      <c r="L346" s="40"/>
      <c r="M346" s="179" t="s">
        <v>48</v>
      </c>
      <c r="N346" s="180" t="s">
        <v>56</v>
      </c>
      <c r="O346" s="65"/>
      <c r="P346" s="181">
        <f>O346*H346</f>
        <v>0</v>
      </c>
      <c r="Q346" s="181">
        <v>0</v>
      </c>
      <c r="R346" s="181">
        <f>Q346*H346</f>
        <v>0</v>
      </c>
      <c r="S346" s="181">
        <v>0</v>
      </c>
      <c r="T346" s="182">
        <f>S346*H346</f>
        <v>0</v>
      </c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R346" s="183" t="s">
        <v>136</v>
      </c>
      <c r="AT346" s="183" t="s">
        <v>131</v>
      </c>
      <c r="AU346" s="183" t="s">
        <v>157</v>
      </c>
      <c r="AY346" s="17" t="s">
        <v>129</v>
      </c>
      <c r="BE346" s="184">
        <f>IF(N346="základní",J346,0)</f>
        <v>0</v>
      </c>
      <c r="BF346" s="184">
        <f>IF(N346="snížená",J346,0)</f>
        <v>0</v>
      </c>
      <c r="BG346" s="184">
        <f>IF(N346="zákl. přenesená",J346,0)</f>
        <v>0</v>
      </c>
      <c r="BH346" s="184">
        <f>IF(N346="sníž. přenesená",J346,0)</f>
        <v>0</v>
      </c>
      <c r="BI346" s="184">
        <f>IF(N346="nulová",J346,0)</f>
        <v>0</v>
      </c>
      <c r="BJ346" s="17" t="s">
        <v>23</v>
      </c>
      <c r="BK346" s="184">
        <f>ROUND(I346*H346,2)</f>
        <v>0</v>
      </c>
      <c r="BL346" s="17" t="s">
        <v>136</v>
      </c>
      <c r="BM346" s="183" t="s">
        <v>393</v>
      </c>
    </row>
    <row r="347" spans="1:65" s="2" customFormat="1">
      <c r="A347" s="35"/>
      <c r="B347" s="36"/>
      <c r="C347" s="37"/>
      <c r="D347" s="185" t="s">
        <v>138</v>
      </c>
      <c r="E347" s="37"/>
      <c r="F347" s="186" t="s">
        <v>394</v>
      </c>
      <c r="G347" s="37"/>
      <c r="H347" s="37"/>
      <c r="I347" s="187"/>
      <c r="J347" s="37"/>
      <c r="K347" s="37"/>
      <c r="L347" s="40"/>
      <c r="M347" s="188"/>
      <c r="N347" s="189"/>
      <c r="O347" s="65"/>
      <c r="P347" s="65"/>
      <c r="Q347" s="65"/>
      <c r="R347" s="65"/>
      <c r="S347" s="65"/>
      <c r="T347" s="66"/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T347" s="17" t="s">
        <v>138</v>
      </c>
      <c r="AU347" s="17" t="s">
        <v>157</v>
      </c>
    </row>
    <row r="348" spans="1:65" s="2" customFormat="1" ht="62.65" customHeight="1">
      <c r="A348" s="35"/>
      <c r="B348" s="36"/>
      <c r="C348" s="172" t="s">
        <v>395</v>
      </c>
      <c r="D348" s="172" t="s">
        <v>131</v>
      </c>
      <c r="E348" s="173" t="s">
        <v>396</v>
      </c>
      <c r="F348" s="174" t="s">
        <v>397</v>
      </c>
      <c r="G348" s="175" t="s">
        <v>299</v>
      </c>
      <c r="H348" s="176">
        <v>10.516</v>
      </c>
      <c r="I348" s="177"/>
      <c r="J348" s="178">
        <f>ROUND(I348*H348,2)</f>
        <v>0</v>
      </c>
      <c r="K348" s="174" t="s">
        <v>135</v>
      </c>
      <c r="L348" s="40"/>
      <c r="M348" s="179" t="s">
        <v>48</v>
      </c>
      <c r="N348" s="180" t="s">
        <v>56</v>
      </c>
      <c r="O348" s="65"/>
      <c r="P348" s="181">
        <f>O348*H348</f>
        <v>0</v>
      </c>
      <c r="Q348" s="181">
        <v>0</v>
      </c>
      <c r="R348" s="181">
        <f>Q348*H348</f>
        <v>0</v>
      </c>
      <c r="S348" s="181">
        <v>0</v>
      </c>
      <c r="T348" s="182">
        <f>S348*H348</f>
        <v>0</v>
      </c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R348" s="183" t="s">
        <v>136</v>
      </c>
      <c r="AT348" s="183" t="s">
        <v>131</v>
      </c>
      <c r="AU348" s="183" t="s">
        <v>157</v>
      </c>
      <c r="AY348" s="17" t="s">
        <v>129</v>
      </c>
      <c r="BE348" s="184">
        <f>IF(N348="základní",J348,0)</f>
        <v>0</v>
      </c>
      <c r="BF348" s="184">
        <f>IF(N348="snížená",J348,0)</f>
        <v>0</v>
      </c>
      <c r="BG348" s="184">
        <f>IF(N348="zákl. přenesená",J348,0)</f>
        <v>0</v>
      </c>
      <c r="BH348" s="184">
        <f>IF(N348="sníž. přenesená",J348,0)</f>
        <v>0</v>
      </c>
      <c r="BI348" s="184">
        <f>IF(N348="nulová",J348,0)</f>
        <v>0</v>
      </c>
      <c r="BJ348" s="17" t="s">
        <v>23</v>
      </c>
      <c r="BK348" s="184">
        <f>ROUND(I348*H348,2)</f>
        <v>0</v>
      </c>
      <c r="BL348" s="17" t="s">
        <v>136</v>
      </c>
      <c r="BM348" s="183" t="s">
        <v>398</v>
      </c>
    </row>
    <row r="349" spans="1:65" s="2" customFormat="1">
      <c r="A349" s="35"/>
      <c r="B349" s="36"/>
      <c r="C349" s="37"/>
      <c r="D349" s="185" t="s">
        <v>138</v>
      </c>
      <c r="E349" s="37"/>
      <c r="F349" s="186" t="s">
        <v>399</v>
      </c>
      <c r="G349" s="37"/>
      <c r="H349" s="37"/>
      <c r="I349" s="187"/>
      <c r="J349" s="37"/>
      <c r="K349" s="37"/>
      <c r="L349" s="40"/>
      <c r="M349" s="188"/>
      <c r="N349" s="189"/>
      <c r="O349" s="65"/>
      <c r="P349" s="65"/>
      <c r="Q349" s="65"/>
      <c r="R349" s="65"/>
      <c r="S349" s="65"/>
      <c r="T349" s="66"/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T349" s="17" t="s">
        <v>138</v>
      </c>
      <c r="AU349" s="17" t="s">
        <v>157</v>
      </c>
    </row>
    <row r="350" spans="1:65" s="12" customFormat="1" ht="25.9" customHeight="1">
      <c r="B350" s="156"/>
      <c r="C350" s="157"/>
      <c r="D350" s="158" t="s">
        <v>84</v>
      </c>
      <c r="E350" s="159" t="s">
        <v>224</v>
      </c>
      <c r="F350" s="159" t="s">
        <v>400</v>
      </c>
      <c r="G350" s="157"/>
      <c r="H350" s="157"/>
      <c r="I350" s="160"/>
      <c r="J350" s="161">
        <f>BK350</f>
        <v>0</v>
      </c>
      <c r="K350" s="157"/>
      <c r="L350" s="162"/>
      <c r="M350" s="163"/>
      <c r="N350" s="164"/>
      <c r="O350" s="164"/>
      <c r="P350" s="165">
        <f>P351+P360+P413</f>
        <v>0</v>
      </c>
      <c r="Q350" s="164"/>
      <c r="R350" s="165">
        <f>R351+R360+R413</f>
        <v>88.240197699999996</v>
      </c>
      <c r="S350" s="164"/>
      <c r="T350" s="166">
        <f>T351+T360+T413</f>
        <v>0</v>
      </c>
      <c r="AR350" s="167" t="s">
        <v>23</v>
      </c>
      <c r="AT350" s="168" t="s">
        <v>84</v>
      </c>
      <c r="AU350" s="168" t="s">
        <v>85</v>
      </c>
      <c r="AY350" s="167" t="s">
        <v>129</v>
      </c>
      <c r="BK350" s="169">
        <f>BK351+BK360+BK413</f>
        <v>0</v>
      </c>
    </row>
    <row r="351" spans="1:65" s="12" customFormat="1" ht="22.9" customHeight="1">
      <c r="B351" s="156"/>
      <c r="C351" s="157"/>
      <c r="D351" s="158" t="s">
        <v>84</v>
      </c>
      <c r="E351" s="170" t="s">
        <v>401</v>
      </c>
      <c r="F351" s="170" t="s">
        <v>402</v>
      </c>
      <c r="G351" s="157"/>
      <c r="H351" s="157"/>
      <c r="I351" s="160"/>
      <c r="J351" s="171">
        <f>BK351</f>
        <v>0</v>
      </c>
      <c r="K351" s="157"/>
      <c r="L351" s="162"/>
      <c r="M351" s="163"/>
      <c r="N351" s="164"/>
      <c r="O351" s="164"/>
      <c r="P351" s="165">
        <f>SUM(P352:P359)</f>
        <v>0</v>
      </c>
      <c r="Q351" s="164"/>
      <c r="R351" s="165">
        <f>SUM(R352:R359)</f>
        <v>0</v>
      </c>
      <c r="S351" s="164"/>
      <c r="T351" s="166">
        <f>SUM(T352:T359)</f>
        <v>0</v>
      </c>
      <c r="AR351" s="167" t="s">
        <v>157</v>
      </c>
      <c r="AT351" s="168" t="s">
        <v>84</v>
      </c>
      <c r="AU351" s="168" t="s">
        <v>23</v>
      </c>
      <c r="AY351" s="167" t="s">
        <v>129</v>
      </c>
      <c r="BK351" s="169">
        <f>SUM(BK352:BK359)</f>
        <v>0</v>
      </c>
    </row>
    <row r="352" spans="1:65" s="2" customFormat="1" ht="37.9" customHeight="1">
      <c r="A352" s="35"/>
      <c r="B352" s="36"/>
      <c r="C352" s="172" t="s">
        <v>403</v>
      </c>
      <c r="D352" s="172" t="s">
        <v>131</v>
      </c>
      <c r="E352" s="173" t="s">
        <v>404</v>
      </c>
      <c r="F352" s="174" t="s">
        <v>405</v>
      </c>
      <c r="G352" s="175" t="s">
        <v>256</v>
      </c>
      <c r="H352" s="176">
        <v>47</v>
      </c>
      <c r="I352" s="177"/>
      <c r="J352" s="178">
        <f>ROUND(I352*H352,2)</f>
        <v>0</v>
      </c>
      <c r="K352" s="174" t="s">
        <v>135</v>
      </c>
      <c r="L352" s="40"/>
      <c r="M352" s="179" t="s">
        <v>48</v>
      </c>
      <c r="N352" s="180" t="s">
        <v>56</v>
      </c>
      <c r="O352" s="65"/>
      <c r="P352" s="181">
        <f>O352*H352</f>
        <v>0</v>
      </c>
      <c r="Q352" s="181">
        <v>0</v>
      </c>
      <c r="R352" s="181">
        <f>Q352*H352</f>
        <v>0</v>
      </c>
      <c r="S352" s="181">
        <v>0</v>
      </c>
      <c r="T352" s="182">
        <f>S352*H352</f>
        <v>0</v>
      </c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R352" s="183" t="s">
        <v>23</v>
      </c>
      <c r="AT352" s="183" t="s">
        <v>131</v>
      </c>
      <c r="AU352" s="183" t="s">
        <v>94</v>
      </c>
      <c r="AY352" s="17" t="s">
        <v>129</v>
      </c>
      <c r="BE352" s="184">
        <f>IF(N352="základní",J352,0)</f>
        <v>0</v>
      </c>
      <c r="BF352" s="184">
        <f>IF(N352="snížená",J352,0)</f>
        <v>0</v>
      </c>
      <c r="BG352" s="184">
        <f>IF(N352="zákl. přenesená",J352,0)</f>
        <v>0</v>
      </c>
      <c r="BH352" s="184">
        <f>IF(N352="sníž. přenesená",J352,0)</f>
        <v>0</v>
      </c>
      <c r="BI352" s="184">
        <f>IF(N352="nulová",J352,0)</f>
        <v>0</v>
      </c>
      <c r="BJ352" s="17" t="s">
        <v>23</v>
      </c>
      <c r="BK352" s="184">
        <f>ROUND(I352*H352,2)</f>
        <v>0</v>
      </c>
      <c r="BL352" s="17" t="s">
        <v>23</v>
      </c>
      <c r="BM352" s="183" t="s">
        <v>406</v>
      </c>
    </row>
    <row r="353" spans="1:65" s="2" customFormat="1">
      <c r="A353" s="35"/>
      <c r="B353" s="36"/>
      <c r="C353" s="37"/>
      <c r="D353" s="185" t="s">
        <v>138</v>
      </c>
      <c r="E353" s="37"/>
      <c r="F353" s="186" t="s">
        <v>407</v>
      </c>
      <c r="G353" s="37"/>
      <c r="H353" s="37"/>
      <c r="I353" s="187"/>
      <c r="J353" s="37"/>
      <c r="K353" s="37"/>
      <c r="L353" s="40"/>
      <c r="M353" s="188"/>
      <c r="N353" s="189"/>
      <c r="O353" s="65"/>
      <c r="P353" s="65"/>
      <c r="Q353" s="65"/>
      <c r="R353" s="65"/>
      <c r="S353" s="65"/>
      <c r="T353" s="66"/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T353" s="17" t="s">
        <v>138</v>
      </c>
      <c r="AU353" s="17" t="s">
        <v>94</v>
      </c>
    </row>
    <row r="354" spans="1:65" s="13" customFormat="1">
      <c r="B354" s="190"/>
      <c r="C354" s="191"/>
      <c r="D354" s="192" t="s">
        <v>140</v>
      </c>
      <c r="E354" s="193" t="s">
        <v>48</v>
      </c>
      <c r="F354" s="194" t="s">
        <v>141</v>
      </c>
      <c r="G354" s="191"/>
      <c r="H354" s="193" t="s">
        <v>48</v>
      </c>
      <c r="I354" s="195"/>
      <c r="J354" s="191"/>
      <c r="K354" s="191"/>
      <c r="L354" s="196"/>
      <c r="M354" s="197"/>
      <c r="N354" s="198"/>
      <c r="O354" s="198"/>
      <c r="P354" s="198"/>
      <c r="Q354" s="198"/>
      <c r="R354" s="198"/>
      <c r="S354" s="198"/>
      <c r="T354" s="199"/>
      <c r="AT354" s="200" t="s">
        <v>140</v>
      </c>
      <c r="AU354" s="200" t="s">
        <v>94</v>
      </c>
      <c r="AV354" s="13" t="s">
        <v>23</v>
      </c>
      <c r="AW354" s="13" t="s">
        <v>46</v>
      </c>
      <c r="AX354" s="13" t="s">
        <v>85</v>
      </c>
      <c r="AY354" s="200" t="s">
        <v>129</v>
      </c>
    </row>
    <row r="355" spans="1:65" s="13" customFormat="1">
      <c r="B355" s="190"/>
      <c r="C355" s="191"/>
      <c r="D355" s="192" t="s">
        <v>140</v>
      </c>
      <c r="E355" s="193" t="s">
        <v>48</v>
      </c>
      <c r="F355" s="194" t="s">
        <v>408</v>
      </c>
      <c r="G355" s="191"/>
      <c r="H355" s="193" t="s">
        <v>48</v>
      </c>
      <c r="I355" s="195"/>
      <c r="J355" s="191"/>
      <c r="K355" s="191"/>
      <c r="L355" s="196"/>
      <c r="M355" s="197"/>
      <c r="N355" s="198"/>
      <c r="O355" s="198"/>
      <c r="P355" s="198"/>
      <c r="Q355" s="198"/>
      <c r="R355" s="198"/>
      <c r="S355" s="198"/>
      <c r="T355" s="199"/>
      <c r="AT355" s="200" t="s">
        <v>140</v>
      </c>
      <c r="AU355" s="200" t="s">
        <v>94</v>
      </c>
      <c r="AV355" s="13" t="s">
        <v>23</v>
      </c>
      <c r="AW355" s="13" t="s">
        <v>46</v>
      </c>
      <c r="AX355" s="13" t="s">
        <v>85</v>
      </c>
      <c r="AY355" s="200" t="s">
        <v>129</v>
      </c>
    </row>
    <row r="356" spans="1:65" s="14" customFormat="1">
      <c r="B356" s="201"/>
      <c r="C356" s="202"/>
      <c r="D356" s="192" t="s">
        <v>140</v>
      </c>
      <c r="E356" s="203" t="s">
        <v>48</v>
      </c>
      <c r="F356" s="204" t="s">
        <v>209</v>
      </c>
      <c r="G356" s="202"/>
      <c r="H356" s="205">
        <v>11</v>
      </c>
      <c r="I356" s="206"/>
      <c r="J356" s="202"/>
      <c r="K356" s="202"/>
      <c r="L356" s="207"/>
      <c r="M356" s="208"/>
      <c r="N356" s="209"/>
      <c r="O356" s="209"/>
      <c r="P356" s="209"/>
      <c r="Q356" s="209"/>
      <c r="R356" s="209"/>
      <c r="S356" s="209"/>
      <c r="T356" s="210"/>
      <c r="AT356" s="211" t="s">
        <v>140</v>
      </c>
      <c r="AU356" s="211" t="s">
        <v>94</v>
      </c>
      <c r="AV356" s="14" t="s">
        <v>94</v>
      </c>
      <c r="AW356" s="14" t="s">
        <v>46</v>
      </c>
      <c r="AX356" s="14" t="s">
        <v>85</v>
      </c>
      <c r="AY356" s="211" t="s">
        <v>129</v>
      </c>
    </row>
    <row r="357" spans="1:65" s="13" customFormat="1" ht="22.5">
      <c r="B357" s="190"/>
      <c r="C357" s="191"/>
      <c r="D357" s="192" t="s">
        <v>140</v>
      </c>
      <c r="E357" s="193" t="s">
        <v>48</v>
      </c>
      <c r="F357" s="194" t="s">
        <v>409</v>
      </c>
      <c r="G357" s="191"/>
      <c r="H357" s="193" t="s">
        <v>48</v>
      </c>
      <c r="I357" s="195"/>
      <c r="J357" s="191"/>
      <c r="K357" s="191"/>
      <c r="L357" s="196"/>
      <c r="M357" s="197"/>
      <c r="N357" s="198"/>
      <c r="O357" s="198"/>
      <c r="P357" s="198"/>
      <c r="Q357" s="198"/>
      <c r="R357" s="198"/>
      <c r="S357" s="198"/>
      <c r="T357" s="199"/>
      <c r="AT357" s="200" t="s">
        <v>140</v>
      </c>
      <c r="AU357" s="200" t="s">
        <v>94</v>
      </c>
      <c r="AV357" s="13" t="s">
        <v>23</v>
      </c>
      <c r="AW357" s="13" t="s">
        <v>46</v>
      </c>
      <c r="AX357" s="13" t="s">
        <v>85</v>
      </c>
      <c r="AY357" s="200" t="s">
        <v>129</v>
      </c>
    </row>
    <row r="358" spans="1:65" s="14" customFormat="1">
      <c r="B358" s="201"/>
      <c r="C358" s="202"/>
      <c r="D358" s="192" t="s">
        <v>140</v>
      </c>
      <c r="E358" s="203" t="s">
        <v>48</v>
      </c>
      <c r="F358" s="204" t="s">
        <v>410</v>
      </c>
      <c r="G358" s="202"/>
      <c r="H358" s="205">
        <v>36</v>
      </c>
      <c r="I358" s="206"/>
      <c r="J358" s="202"/>
      <c r="K358" s="202"/>
      <c r="L358" s="207"/>
      <c r="M358" s="208"/>
      <c r="N358" s="209"/>
      <c r="O358" s="209"/>
      <c r="P358" s="209"/>
      <c r="Q358" s="209"/>
      <c r="R358" s="209"/>
      <c r="S358" s="209"/>
      <c r="T358" s="210"/>
      <c r="AT358" s="211" t="s">
        <v>140</v>
      </c>
      <c r="AU358" s="211" t="s">
        <v>94</v>
      </c>
      <c r="AV358" s="14" t="s">
        <v>94</v>
      </c>
      <c r="AW358" s="14" t="s">
        <v>46</v>
      </c>
      <c r="AX358" s="14" t="s">
        <v>85</v>
      </c>
      <c r="AY358" s="211" t="s">
        <v>129</v>
      </c>
    </row>
    <row r="359" spans="1:65" s="15" customFormat="1">
      <c r="B359" s="212"/>
      <c r="C359" s="213"/>
      <c r="D359" s="192" t="s">
        <v>140</v>
      </c>
      <c r="E359" s="214" t="s">
        <v>48</v>
      </c>
      <c r="F359" s="215" t="s">
        <v>147</v>
      </c>
      <c r="G359" s="213"/>
      <c r="H359" s="216">
        <v>47</v>
      </c>
      <c r="I359" s="217"/>
      <c r="J359" s="213"/>
      <c r="K359" s="213"/>
      <c r="L359" s="218"/>
      <c r="M359" s="219"/>
      <c r="N359" s="220"/>
      <c r="O359" s="220"/>
      <c r="P359" s="220"/>
      <c r="Q359" s="220"/>
      <c r="R359" s="220"/>
      <c r="S359" s="220"/>
      <c r="T359" s="221"/>
      <c r="AT359" s="222" t="s">
        <v>140</v>
      </c>
      <c r="AU359" s="222" t="s">
        <v>94</v>
      </c>
      <c r="AV359" s="15" t="s">
        <v>136</v>
      </c>
      <c r="AW359" s="15" t="s">
        <v>46</v>
      </c>
      <c r="AX359" s="15" t="s">
        <v>23</v>
      </c>
      <c r="AY359" s="222" t="s">
        <v>129</v>
      </c>
    </row>
    <row r="360" spans="1:65" s="12" customFormat="1" ht="22.9" customHeight="1">
      <c r="B360" s="156"/>
      <c r="C360" s="157"/>
      <c r="D360" s="158" t="s">
        <v>84</v>
      </c>
      <c r="E360" s="170" t="s">
        <v>411</v>
      </c>
      <c r="F360" s="170" t="s">
        <v>412</v>
      </c>
      <c r="G360" s="157"/>
      <c r="H360" s="157"/>
      <c r="I360" s="160"/>
      <c r="J360" s="171">
        <f>BK360</f>
        <v>0</v>
      </c>
      <c r="K360" s="157"/>
      <c r="L360" s="162"/>
      <c r="M360" s="163"/>
      <c r="N360" s="164"/>
      <c r="O360" s="164"/>
      <c r="P360" s="165">
        <f>SUM(P361:P412)</f>
        <v>0</v>
      </c>
      <c r="Q360" s="164"/>
      <c r="R360" s="165">
        <f>SUM(R361:R412)</f>
        <v>1.0999999999999999E-2</v>
      </c>
      <c r="S360" s="164"/>
      <c r="T360" s="166">
        <f>SUM(T361:T412)</f>
        <v>0</v>
      </c>
      <c r="AR360" s="167" t="s">
        <v>23</v>
      </c>
      <c r="AT360" s="168" t="s">
        <v>84</v>
      </c>
      <c r="AU360" s="168" t="s">
        <v>23</v>
      </c>
      <c r="AY360" s="167" t="s">
        <v>129</v>
      </c>
      <c r="BK360" s="169">
        <f>SUM(BK361:BK412)</f>
        <v>0</v>
      </c>
    </row>
    <row r="361" spans="1:65" s="2" customFormat="1" ht="37.9" customHeight="1">
      <c r="A361" s="35"/>
      <c r="B361" s="36"/>
      <c r="C361" s="172" t="s">
        <v>413</v>
      </c>
      <c r="D361" s="172" t="s">
        <v>131</v>
      </c>
      <c r="E361" s="173" t="s">
        <v>414</v>
      </c>
      <c r="F361" s="174" t="s">
        <v>415</v>
      </c>
      <c r="G361" s="175" t="s">
        <v>416</v>
      </c>
      <c r="H361" s="176">
        <v>2</v>
      </c>
      <c r="I361" s="177"/>
      <c r="J361" s="178">
        <f>ROUND(I361*H361,2)</f>
        <v>0</v>
      </c>
      <c r="K361" s="174" t="s">
        <v>135</v>
      </c>
      <c r="L361" s="40"/>
      <c r="M361" s="179" t="s">
        <v>48</v>
      </c>
      <c r="N361" s="180" t="s">
        <v>56</v>
      </c>
      <c r="O361" s="65"/>
      <c r="P361" s="181">
        <f>O361*H361</f>
        <v>0</v>
      </c>
      <c r="Q361" s="181">
        <v>0</v>
      </c>
      <c r="R361" s="181">
        <f>Q361*H361</f>
        <v>0</v>
      </c>
      <c r="S361" s="181">
        <v>0</v>
      </c>
      <c r="T361" s="182">
        <f>S361*H361</f>
        <v>0</v>
      </c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R361" s="183" t="s">
        <v>23</v>
      </c>
      <c r="AT361" s="183" t="s">
        <v>131</v>
      </c>
      <c r="AU361" s="183" t="s">
        <v>94</v>
      </c>
      <c r="AY361" s="17" t="s">
        <v>129</v>
      </c>
      <c r="BE361" s="184">
        <f>IF(N361="základní",J361,0)</f>
        <v>0</v>
      </c>
      <c r="BF361" s="184">
        <f>IF(N361="snížená",J361,0)</f>
        <v>0</v>
      </c>
      <c r="BG361" s="184">
        <f>IF(N361="zákl. přenesená",J361,0)</f>
        <v>0</v>
      </c>
      <c r="BH361" s="184">
        <f>IF(N361="sníž. přenesená",J361,0)</f>
        <v>0</v>
      </c>
      <c r="BI361" s="184">
        <f>IF(N361="nulová",J361,0)</f>
        <v>0</v>
      </c>
      <c r="BJ361" s="17" t="s">
        <v>23</v>
      </c>
      <c r="BK361" s="184">
        <f>ROUND(I361*H361,2)</f>
        <v>0</v>
      </c>
      <c r="BL361" s="17" t="s">
        <v>23</v>
      </c>
      <c r="BM361" s="183" t="s">
        <v>417</v>
      </c>
    </row>
    <row r="362" spans="1:65" s="2" customFormat="1">
      <c r="A362" s="35"/>
      <c r="B362" s="36"/>
      <c r="C362" s="37"/>
      <c r="D362" s="185" t="s">
        <v>138</v>
      </c>
      <c r="E362" s="37"/>
      <c r="F362" s="186" t="s">
        <v>418</v>
      </c>
      <c r="G362" s="37"/>
      <c r="H362" s="37"/>
      <c r="I362" s="187"/>
      <c r="J362" s="37"/>
      <c r="K362" s="37"/>
      <c r="L362" s="40"/>
      <c r="M362" s="188"/>
      <c r="N362" s="189"/>
      <c r="O362" s="65"/>
      <c r="P362" s="65"/>
      <c r="Q362" s="65"/>
      <c r="R362" s="65"/>
      <c r="S362" s="65"/>
      <c r="T362" s="66"/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T362" s="17" t="s">
        <v>138</v>
      </c>
      <c r="AU362" s="17" t="s">
        <v>94</v>
      </c>
    </row>
    <row r="363" spans="1:65" s="13" customFormat="1">
      <c r="B363" s="190"/>
      <c r="C363" s="191"/>
      <c r="D363" s="192" t="s">
        <v>140</v>
      </c>
      <c r="E363" s="193" t="s">
        <v>48</v>
      </c>
      <c r="F363" s="194" t="s">
        <v>419</v>
      </c>
      <c r="G363" s="191"/>
      <c r="H363" s="193" t="s">
        <v>48</v>
      </c>
      <c r="I363" s="195"/>
      <c r="J363" s="191"/>
      <c r="K363" s="191"/>
      <c r="L363" s="196"/>
      <c r="M363" s="197"/>
      <c r="N363" s="198"/>
      <c r="O363" s="198"/>
      <c r="P363" s="198"/>
      <c r="Q363" s="198"/>
      <c r="R363" s="198"/>
      <c r="S363" s="198"/>
      <c r="T363" s="199"/>
      <c r="AT363" s="200" t="s">
        <v>140</v>
      </c>
      <c r="AU363" s="200" t="s">
        <v>94</v>
      </c>
      <c r="AV363" s="13" t="s">
        <v>23</v>
      </c>
      <c r="AW363" s="13" t="s">
        <v>46</v>
      </c>
      <c r="AX363" s="13" t="s">
        <v>85</v>
      </c>
      <c r="AY363" s="200" t="s">
        <v>129</v>
      </c>
    </row>
    <row r="364" spans="1:65" s="13" customFormat="1" ht="22.5">
      <c r="B364" s="190"/>
      <c r="C364" s="191"/>
      <c r="D364" s="192" t="s">
        <v>140</v>
      </c>
      <c r="E364" s="193" t="s">
        <v>48</v>
      </c>
      <c r="F364" s="194" t="s">
        <v>420</v>
      </c>
      <c r="G364" s="191"/>
      <c r="H364" s="193" t="s">
        <v>48</v>
      </c>
      <c r="I364" s="195"/>
      <c r="J364" s="191"/>
      <c r="K364" s="191"/>
      <c r="L364" s="196"/>
      <c r="M364" s="197"/>
      <c r="N364" s="198"/>
      <c r="O364" s="198"/>
      <c r="P364" s="198"/>
      <c r="Q364" s="198"/>
      <c r="R364" s="198"/>
      <c r="S364" s="198"/>
      <c r="T364" s="199"/>
      <c r="AT364" s="200" t="s">
        <v>140</v>
      </c>
      <c r="AU364" s="200" t="s">
        <v>94</v>
      </c>
      <c r="AV364" s="13" t="s">
        <v>23</v>
      </c>
      <c r="AW364" s="13" t="s">
        <v>46</v>
      </c>
      <c r="AX364" s="13" t="s">
        <v>85</v>
      </c>
      <c r="AY364" s="200" t="s">
        <v>129</v>
      </c>
    </row>
    <row r="365" spans="1:65" s="14" customFormat="1">
      <c r="B365" s="201"/>
      <c r="C365" s="202"/>
      <c r="D365" s="192" t="s">
        <v>140</v>
      </c>
      <c r="E365" s="203" t="s">
        <v>48</v>
      </c>
      <c r="F365" s="204" t="s">
        <v>421</v>
      </c>
      <c r="G365" s="202"/>
      <c r="H365" s="205">
        <v>2</v>
      </c>
      <c r="I365" s="206"/>
      <c r="J365" s="202"/>
      <c r="K365" s="202"/>
      <c r="L365" s="207"/>
      <c r="M365" s="208"/>
      <c r="N365" s="209"/>
      <c r="O365" s="209"/>
      <c r="P365" s="209"/>
      <c r="Q365" s="209"/>
      <c r="R365" s="209"/>
      <c r="S365" s="209"/>
      <c r="T365" s="210"/>
      <c r="AT365" s="211" t="s">
        <v>140</v>
      </c>
      <c r="AU365" s="211" t="s">
        <v>94</v>
      </c>
      <c r="AV365" s="14" t="s">
        <v>94</v>
      </c>
      <c r="AW365" s="14" t="s">
        <v>46</v>
      </c>
      <c r="AX365" s="14" t="s">
        <v>23</v>
      </c>
      <c r="AY365" s="211" t="s">
        <v>129</v>
      </c>
    </row>
    <row r="366" spans="1:65" s="2" customFormat="1" ht="16.5" customHeight="1">
      <c r="A366" s="35"/>
      <c r="B366" s="36"/>
      <c r="C366" s="223" t="s">
        <v>422</v>
      </c>
      <c r="D366" s="223" t="s">
        <v>224</v>
      </c>
      <c r="E366" s="224" t="s">
        <v>423</v>
      </c>
      <c r="F366" s="225" t="s">
        <v>424</v>
      </c>
      <c r="G366" s="226" t="s">
        <v>416</v>
      </c>
      <c r="H366" s="227">
        <v>2</v>
      </c>
      <c r="I366" s="228"/>
      <c r="J366" s="229">
        <f>ROUND(I366*H366,2)</f>
        <v>0</v>
      </c>
      <c r="K366" s="225" t="s">
        <v>135</v>
      </c>
      <c r="L366" s="230"/>
      <c r="M366" s="231" t="s">
        <v>48</v>
      </c>
      <c r="N366" s="232" t="s">
        <v>56</v>
      </c>
      <c r="O366" s="65"/>
      <c r="P366" s="181">
        <f>O366*H366</f>
        <v>0</v>
      </c>
      <c r="Q366" s="181">
        <v>0</v>
      </c>
      <c r="R366" s="181">
        <f>Q366*H366</f>
        <v>0</v>
      </c>
      <c r="S366" s="181">
        <v>0</v>
      </c>
      <c r="T366" s="182">
        <f>S366*H366</f>
        <v>0</v>
      </c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R366" s="183" t="s">
        <v>94</v>
      </c>
      <c r="AT366" s="183" t="s">
        <v>224</v>
      </c>
      <c r="AU366" s="183" t="s">
        <v>94</v>
      </c>
      <c r="AY366" s="17" t="s">
        <v>129</v>
      </c>
      <c r="BE366" s="184">
        <f>IF(N366="základní",J366,0)</f>
        <v>0</v>
      </c>
      <c r="BF366" s="184">
        <f>IF(N366="snížená",J366,0)</f>
        <v>0</v>
      </c>
      <c r="BG366" s="184">
        <f>IF(N366="zákl. přenesená",J366,0)</f>
        <v>0</v>
      </c>
      <c r="BH366" s="184">
        <f>IF(N366="sníž. přenesená",J366,0)</f>
        <v>0</v>
      </c>
      <c r="BI366" s="184">
        <f>IF(N366="nulová",J366,0)</f>
        <v>0</v>
      </c>
      <c r="BJ366" s="17" t="s">
        <v>23</v>
      </c>
      <c r="BK366" s="184">
        <f>ROUND(I366*H366,2)</f>
        <v>0</v>
      </c>
      <c r="BL366" s="17" t="s">
        <v>23</v>
      </c>
      <c r="BM366" s="183" t="s">
        <v>425</v>
      </c>
    </row>
    <row r="367" spans="1:65" s="2" customFormat="1">
      <c r="A367" s="35"/>
      <c r="B367" s="36"/>
      <c r="C367" s="37"/>
      <c r="D367" s="185" t="s">
        <v>138</v>
      </c>
      <c r="E367" s="37"/>
      <c r="F367" s="186" t="s">
        <v>426</v>
      </c>
      <c r="G367" s="37"/>
      <c r="H367" s="37"/>
      <c r="I367" s="187"/>
      <c r="J367" s="37"/>
      <c r="K367" s="37"/>
      <c r="L367" s="40"/>
      <c r="M367" s="188"/>
      <c r="N367" s="189"/>
      <c r="O367" s="65"/>
      <c r="P367" s="65"/>
      <c r="Q367" s="65"/>
      <c r="R367" s="65"/>
      <c r="S367" s="65"/>
      <c r="T367" s="66"/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T367" s="17" t="s">
        <v>138</v>
      </c>
      <c r="AU367" s="17" t="s">
        <v>94</v>
      </c>
    </row>
    <row r="368" spans="1:65" s="13" customFormat="1">
      <c r="B368" s="190"/>
      <c r="C368" s="191"/>
      <c r="D368" s="192" t="s">
        <v>140</v>
      </c>
      <c r="E368" s="193" t="s">
        <v>48</v>
      </c>
      <c r="F368" s="194" t="s">
        <v>419</v>
      </c>
      <c r="G368" s="191"/>
      <c r="H368" s="193" t="s">
        <v>48</v>
      </c>
      <c r="I368" s="195"/>
      <c r="J368" s="191"/>
      <c r="K368" s="191"/>
      <c r="L368" s="196"/>
      <c r="M368" s="197"/>
      <c r="N368" s="198"/>
      <c r="O368" s="198"/>
      <c r="P368" s="198"/>
      <c r="Q368" s="198"/>
      <c r="R368" s="198"/>
      <c r="S368" s="198"/>
      <c r="T368" s="199"/>
      <c r="AT368" s="200" t="s">
        <v>140</v>
      </c>
      <c r="AU368" s="200" t="s">
        <v>94</v>
      </c>
      <c r="AV368" s="13" t="s">
        <v>23</v>
      </c>
      <c r="AW368" s="13" t="s">
        <v>46</v>
      </c>
      <c r="AX368" s="13" t="s">
        <v>85</v>
      </c>
      <c r="AY368" s="200" t="s">
        <v>129</v>
      </c>
    </row>
    <row r="369" spans="1:65" s="13" customFormat="1" ht="22.5">
      <c r="B369" s="190"/>
      <c r="C369" s="191"/>
      <c r="D369" s="192" t="s">
        <v>140</v>
      </c>
      <c r="E369" s="193" t="s">
        <v>48</v>
      </c>
      <c r="F369" s="194" t="s">
        <v>420</v>
      </c>
      <c r="G369" s="191"/>
      <c r="H369" s="193" t="s">
        <v>48</v>
      </c>
      <c r="I369" s="195"/>
      <c r="J369" s="191"/>
      <c r="K369" s="191"/>
      <c r="L369" s="196"/>
      <c r="M369" s="197"/>
      <c r="N369" s="198"/>
      <c r="O369" s="198"/>
      <c r="P369" s="198"/>
      <c r="Q369" s="198"/>
      <c r="R369" s="198"/>
      <c r="S369" s="198"/>
      <c r="T369" s="199"/>
      <c r="AT369" s="200" t="s">
        <v>140</v>
      </c>
      <c r="AU369" s="200" t="s">
        <v>94</v>
      </c>
      <c r="AV369" s="13" t="s">
        <v>23</v>
      </c>
      <c r="AW369" s="13" t="s">
        <v>46</v>
      </c>
      <c r="AX369" s="13" t="s">
        <v>85</v>
      </c>
      <c r="AY369" s="200" t="s">
        <v>129</v>
      </c>
    </row>
    <row r="370" spans="1:65" s="14" customFormat="1">
      <c r="B370" s="201"/>
      <c r="C370" s="202"/>
      <c r="D370" s="192" t="s">
        <v>140</v>
      </c>
      <c r="E370" s="203" t="s">
        <v>48</v>
      </c>
      <c r="F370" s="204" t="s">
        <v>421</v>
      </c>
      <c r="G370" s="202"/>
      <c r="H370" s="205">
        <v>2</v>
      </c>
      <c r="I370" s="206"/>
      <c r="J370" s="202"/>
      <c r="K370" s="202"/>
      <c r="L370" s="207"/>
      <c r="M370" s="208"/>
      <c r="N370" s="209"/>
      <c r="O370" s="209"/>
      <c r="P370" s="209"/>
      <c r="Q370" s="209"/>
      <c r="R370" s="209"/>
      <c r="S370" s="209"/>
      <c r="T370" s="210"/>
      <c r="AT370" s="211" t="s">
        <v>140</v>
      </c>
      <c r="AU370" s="211" t="s">
        <v>94</v>
      </c>
      <c r="AV370" s="14" t="s">
        <v>94</v>
      </c>
      <c r="AW370" s="14" t="s">
        <v>46</v>
      </c>
      <c r="AX370" s="14" t="s">
        <v>23</v>
      </c>
      <c r="AY370" s="211" t="s">
        <v>129</v>
      </c>
    </row>
    <row r="371" spans="1:65" s="2" customFormat="1" ht="24.2" customHeight="1">
      <c r="A371" s="35"/>
      <c r="B371" s="36"/>
      <c r="C371" s="172" t="s">
        <v>427</v>
      </c>
      <c r="D371" s="172" t="s">
        <v>131</v>
      </c>
      <c r="E371" s="173" t="s">
        <v>428</v>
      </c>
      <c r="F371" s="174" t="s">
        <v>429</v>
      </c>
      <c r="G371" s="175" t="s">
        <v>256</v>
      </c>
      <c r="H371" s="176">
        <v>355</v>
      </c>
      <c r="I371" s="177"/>
      <c r="J371" s="178">
        <f>ROUND(I371*H371,2)</f>
        <v>0</v>
      </c>
      <c r="K371" s="174" t="s">
        <v>135</v>
      </c>
      <c r="L371" s="40"/>
      <c r="M371" s="179" t="s">
        <v>48</v>
      </c>
      <c r="N371" s="180" t="s">
        <v>56</v>
      </c>
      <c r="O371" s="65"/>
      <c r="P371" s="181">
        <f>O371*H371</f>
        <v>0</v>
      </c>
      <c r="Q371" s="181">
        <v>0</v>
      </c>
      <c r="R371" s="181">
        <f>Q371*H371</f>
        <v>0</v>
      </c>
      <c r="S371" s="181">
        <v>0</v>
      </c>
      <c r="T371" s="182">
        <f>S371*H371</f>
        <v>0</v>
      </c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R371" s="183" t="s">
        <v>23</v>
      </c>
      <c r="AT371" s="183" t="s">
        <v>131</v>
      </c>
      <c r="AU371" s="183" t="s">
        <v>94</v>
      </c>
      <c r="AY371" s="17" t="s">
        <v>129</v>
      </c>
      <c r="BE371" s="184">
        <f>IF(N371="základní",J371,0)</f>
        <v>0</v>
      </c>
      <c r="BF371" s="184">
        <f>IF(N371="snížená",J371,0)</f>
        <v>0</v>
      </c>
      <c r="BG371" s="184">
        <f>IF(N371="zákl. přenesená",J371,0)</f>
        <v>0</v>
      </c>
      <c r="BH371" s="184">
        <f>IF(N371="sníž. přenesená",J371,0)</f>
        <v>0</v>
      </c>
      <c r="BI371" s="184">
        <f>IF(N371="nulová",J371,0)</f>
        <v>0</v>
      </c>
      <c r="BJ371" s="17" t="s">
        <v>23</v>
      </c>
      <c r="BK371" s="184">
        <f>ROUND(I371*H371,2)</f>
        <v>0</v>
      </c>
      <c r="BL371" s="17" t="s">
        <v>23</v>
      </c>
      <c r="BM371" s="183" t="s">
        <v>430</v>
      </c>
    </row>
    <row r="372" spans="1:65" s="2" customFormat="1">
      <c r="A372" s="35"/>
      <c r="B372" s="36"/>
      <c r="C372" s="37"/>
      <c r="D372" s="185" t="s">
        <v>138</v>
      </c>
      <c r="E372" s="37"/>
      <c r="F372" s="186" t="s">
        <v>431</v>
      </c>
      <c r="G372" s="37"/>
      <c r="H372" s="37"/>
      <c r="I372" s="187"/>
      <c r="J372" s="37"/>
      <c r="K372" s="37"/>
      <c r="L372" s="40"/>
      <c r="M372" s="188"/>
      <c r="N372" s="189"/>
      <c r="O372" s="65"/>
      <c r="P372" s="65"/>
      <c r="Q372" s="65"/>
      <c r="R372" s="65"/>
      <c r="S372" s="65"/>
      <c r="T372" s="66"/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T372" s="17" t="s">
        <v>138</v>
      </c>
      <c r="AU372" s="17" t="s">
        <v>94</v>
      </c>
    </row>
    <row r="373" spans="1:65" s="13" customFormat="1">
      <c r="B373" s="190"/>
      <c r="C373" s="191"/>
      <c r="D373" s="192" t="s">
        <v>140</v>
      </c>
      <c r="E373" s="193" t="s">
        <v>48</v>
      </c>
      <c r="F373" s="194" t="s">
        <v>141</v>
      </c>
      <c r="G373" s="191"/>
      <c r="H373" s="193" t="s">
        <v>48</v>
      </c>
      <c r="I373" s="195"/>
      <c r="J373" s="191"/>
      <c r="K373" s="191"/>
      <c r="L373" s="196"/>
      <c r="M373" s="197"/>
      <c r="N373" s="198"/>
      <c r="O373" s="198"/>
      <c r="P373" s="198"/>
      <c r="Q373" s="198"/>
      <c r="R373" s="198"/>
      <c r="S373" s="198"/>
      <c r="T373" s="199"/>
      <c r="AT373" s="200" t="s">
        <v>140</v>
      </c>
      <c r="AU373" s="200" t="s">
        <v>94</v>
      </c>
      <c r="AV373" s="13" t="s">
        <v>23</v>
      </c>
      <c r="AW373" s="13" t="s">
        <v>46</v>
      </c>
      <c r="AX373" s="13" t="s">
        <v>85</v>
      </c>
      <c r="AY373" s="200" t="s">
        <v>129</v>
      </c>
    </row>
    <row r="374" spans="1:65" s="13" customFormat="1">
      <c r="B374" s="190"/>
      <c r="C374" s="191"/>
      <c r="D374" s="192" t="s">
        <v>140</v>
      </c>
      <c r="E374" s="193" t="s">
        <v>48</v>
      </c>
      <c r="F374" s="194" t="s">
        <v>419</v>
      </c>
      <c r="G374" s="191"/>
      <c r="H374" s="193" t="s">
        <v>48</v>
      </c>
      <c r="I374" s="195"/>
      <c r="J374" s="191"/>
      <c r="K374" s="191"/>
      <c r="L374" s="196"/>
      <c r="M374" s="197"/>
      <c r="N374" s="198"/>
      <c r="O374" s="198"/>
      <c r="P374" s="198"/>
      <c r="Q374" s="198"/>
      <c r="R374" s="198"/>
      <c r="S374" s="198"/>
      <c r="T374" s="199"/>
      <c r="AT374" s="200" t="s">
        <v>140</v>
      </c>
      <c r="AU374" s="200" t="s">
        <v>94</v>
      </c>
      <c r="AV374" s="13" t="s">
        <v>23</v>
      </c>
      <c r="AW374" s="13" t="s">
        <v>46</v>
      </c>
      <c r="AX374" s="13" t="s">
        <v>85</v>
      </c>
      <c r="AY374" s="200" t="s">
        <v>129</v>
      </c>
    </row>
    <row r="375" spans="1:65" s="13" customFormat="1" ht="22.5">
      <c r="B375" s="190"/>
      <c r="C375" s="191"/>
      <c r="D375" s="192" t="s">
        <v>140</v>
      </c>
      <c r="E375" s="193" t="s">
        <v>48</v>
      </c>
      <c r="F375" s="194" t="s">
        <v>432</v>
      </c>
      <c r="G375" s="191"/>
      <c r="H375" s="193" t="s">
        <v>48</v>
      </c>
      <c r="I375" s="195"/>
      <c r="J375" s="191"/>
      <c r="K375" s="191"/>
      <c r="L375" s="196"/>
      <c r="M375" s="197"/>
      <c r="N375" s="198"/>
      <c r="O375" s="198"/>
      <c r="P375" s="198"/>
      <c r="Q375" s="198"/>
      <c r="R375" s="198"/>
      <c r="S375" s="198"/>
      <c r="T375" s="199"/>
      <c r="AT375" s="200" t="s">
        <v>140</v>
      </c>
      <c r="AU375" s="200" t="s">
        <v>94</v>
      </c>
      <c r="AV375" s="13" t="s">
        <v>23</v>
      </c>
      <c r="AW375" s="13" t="s">
        <v>46</v>
      </c>
      <c r="AX375" s="13" t="s">
        <v>85</v>
      </c>
      <c r="AY375" s="200" t="s">
        <v>129</v>
      </c>
    </row>
    <row r="376" spans="1:65" s="14" customFormat="1">
      <c r="B376" s="201"/>
      <c r="C376" s="202"/>
      <c r="D376" s="192" t="s">
        <v>140</v>
      </c>
      <c r="E376" s="203" t="s">
        <v>48</v>
      </c>
      <c r="F376" s="204" t="s">
        <v>433</v>
      </c>
      <c r="G376" s="202"/>
      <c r="H376" s="205">
        <v>305</v>
      </c>
      <c r="I376" s="206"/>
      <c r="J376" s="202"/>
      <c r="K376" s="202"/>
      <c r="L376" s="207"/>
      <c r="M376" s="208"/>
      <c r="N376" s="209"/>
      <c r="O376" s="209"/>
      <c r="P376" s="209"/>
      <c r="Q376" s="209"/>
      <c r="R376" s="209"/>
      <c r="S376" s="209"/>
      <c r="T376" s="210"/>
      <c r="AT376" s="211" t="s">
        <v>140</v>
      </c>
      <c r="AU376" s="211" t="s">
        <v>94</v>
      </c>
      <c r="AV376" s="14" t="s">
        <v>94</v>
      </c>
      <c r="AW376" s="14" t="s">
        <v>46</v>
      </c>
      <c r="AX376" s="14" t="s">
        <v>23</v>
      </c>
      <c r="AY376" s="211" t="s">
        <v>129</v>
      </c>
    </row>
    <row r="377" spans="1:65" s="2" customFormat="1" ht="21.75" customHeight="1">
      <c r="A377" s="35"/>
      <c r="B377" s="36"/>
      <c r="C377" s="172" t="s">
        <v>434</v>
      </c>
      <c r="D377" s="172" t="s">
        <v>131</v>
      </c>
      <c r="E377" s="173" t="s">
        <v>435</v>
      </c>
      <c r="F377" s="174" t="s">
        <v>436</v>
      </c>
      <c r="G377" s="175" t="s">
        <v>416</v>
      </c>
      <c r="H377" s="176">
        <v>7</v>
      </c>
      <c r="I377" s="177"/>
      <c r="J377" s="178">
        <f>ROUND(I377*H377,2)</f>
        <v>0</v>
      </c>
      <c r="K377" s="174" t="s">
        <v>135</v>
      </c>
      <c r="L377" s="40"/>
      <c r="M377" s="179" t="s">
        <v>48</v>
      </c>
      <c r="N377" s="180" t="s">
        <v>56</v>
      </c>
      <c r="O377" s="65"/>
      <c r="P377" s="181">
        <f>O377*H377</f>
        <v>0</v>
      </c>
      <c r="Q377" s="181">
        <v>0</v>
      </c>
      <c r="R377" s="181">
        <f>Q377*H377</f>
        <v>0</v>
      </c>
      <c r="S377" s="181">
        <v>0</v>
      </c>
      <c r="T377" s="182">
        <f>S377*H377</f>
        <v>0</v>
      </c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R377" s="183" t="s">
        <v>23</v>
      </c>
      <c r="AT377" s="183" t="s">
        <v>131</v>
      </c>
      <c r="AU377" s="183" t="s">
        <v>94</v>
      </c>
      <c r="AY377" s="17" t="s">
        <v>129</v>
      </c>
      <c r="BE377" s="184">
        <f>IF(N377="základní",J377,0)</f>
        <v>0</v>
      </c>
      <c r="BF377" s="184">
        <f>IF(N377="snížená",J377,0)</f>
        <v>0</v>
      </c>
      <c r="BG377" s="184">
        <f>IF(N377="zákl. přenesená",J377,0)</f>
        <v>0</v>
      </c>
      <c r="BH377" s="184">
        <f>IF(N377="sníž. přenesená",J377,0)</f>
        <v>0</v>
      </c>
      <c r="BI377" s="184">
        <f>IF(N377="nulová",J377,0)</f>
        <v>0</v>
      </c>
      <c r="BJ377" s="17" t="s">
        <v>23</v>
      </c>
      <c r="BK377" s="184">
        <f>ROUND(I377*H377,2)</f>
        <v>0</v>
      </c>
      <c r="BL377" s="17" t="s">
        <v>23</v>
      </c>
      <c r="BM377" s="183" t="s">
        <v>437</v>
      </c>
    </row>
    <row r="378" spans="1:65" s="2" customFormat="1">
      <c r="A378" s="35"/>
      <c r="B378" s="36"/>
      <c r="C378" s="37"/>
      <c r="D378" s="185" t="s">
        <v>138</v>
      </c>
      <c r="E378" s="37"/>
      <c r="F378" s="186" t="s">
        <v>438</v>
      </c>
      <c r="G378" s="37"/>
      <c r="H378" s="37"/>
      <c r="I378" s="187"/>
      <c r="J378" s="37"/>
      <c r="K378" s="37"/>
      <c r="L378" s="40"/>
      <c r="M378" s="188"/>
      <c r="N378" s="189"/>
      <c r="O378" s="65"/>
      <c r="P378" s="65"/>
      <c r="Q378" s="65"/>
      <c r="R378" s="65"/>
      <c r="S378" s="65"/>
      <c r="T378" s="66"/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T378" s="17" t="s">
        <v>138</v>
      </c>
      <c r="AU378" s="17" t="s">
        <v>94</v>
      </c>
    </row>
    <row r="379" spans="1:65" s="13" customFormat="1">
      <c r="B379" s="190"/>
      <c r="C379" s="191"/>
      <c r="D379" s="192" t="s">
        <v>140</v>
      </c>
      <c r="E379" s="193" t="s">
        <v>48</v>
      </c>
      <c r="F379" s="194" t="s">
        <v>419</v>
      </c>
      <c r="G379" s="191"/>
      <c r="H379" s="193" t="s">
        <v>48</v>
      </c>
      <c r="I379" s="195"/>
      <c r="J379" s="191"/>
      <c r="K379" s="191"/>
      <c r="L379" s="196"/>
      <c r="M379" s="197"/>
      <c r="N379" s="198"/>
      <c r="O379" s="198"/>
      <c r="P379" s="198"/>
      <c r="Q379" s="198"/>
      <c r="R379" s="198"/>
      <c r="S379" s="198"/>
      <c r="T379" s="199"/>
      <c r="AT379" s="200" t="s">
        <v>140</v>
      </c>
      <c r="AU379" s="200" t="s">
        <v>94</v>
      </c>
      <c r="AV379" s="13" t="s">
        <v>23</v>
      </c>
      <c r="AW379" s="13" t="s">
        <v>46</v>
      </c>
      <c r="AX379" s="13" t="s">
        <v>85</v>
      </c>
      <c r="AY379" s="200" t="s">
        <v>129</v>
      </c>
    </row>
    <row r="380" spans="1:65" s="13" customFormat="1">
      <c r="B380" s="190"/>
      <c r="C380" s="191"/>
      <c r="D380" s="192" t="s">
        <v>140</v>
      </c>
      <c r="E380" s="193" t="s">
        <v>48</v>
      </c>
      <c r="F380" s="194" t="s">
        <v>439</v>
      </c>
      <c r="G380" s="191"/>
      <c r="H380" s="193" t="s">
        <v>48</v>
      </c>
      <c r="I380" s="195"/>
      <c r="J380" s="191"/>
      <c r="K380" s="191"/>
      <c r="L380" s="196"/>
      <c r="M380" s="197"/>
      <c r="N380" s="198"/>
      <c r="O380" s="198"/>
      <c r="P380" s="198"/>
      <c r="Q380" s="198"/>
      <c r="R380" s="198"/>
      <c r="S380" s="198"/>
      <c r="T380" s="199"/>
      <c r="AT380" s="200" t="s">
        <v>140</v>
      </c>
      <c r="AU380" s="200" t="s">
        <v>94</v>
      </c>
      <c r="AV380" s="13" t="s">
        <v>23</v>
      </c>
      <c r="AW380" s="13" t="s">
        <v>46</v>
      </c>
      <c r="AX380" s="13" t="s">
        <v>85</v>
      </c>
      <c r="AY380" s="200" t="s">
        <v>129</v>
      </c>
    </row>
    <row r="381" spans="1:65" s="14" customFormat="1">
      <c r="B381" s="201"/>
      <c r="C381" s="202"/>
      <c r="D381" s="192" t="s">
        <v>140</v>
      </c>
      <c r="E381" s="203" t="s">
        <v>48</v>
      </c>
      <c r="F381" s="204" t="s">
        <v>186</v>
      </c>
      <c r="G381" s="202"/>
      <c r="H381" s="205">
        <v>7</v>
      </c>
      <c r="I381" s="206"/>
      <c r="J381" s="202"/>
      <c r="K381" s="202"/>
      <c r="L381" s="207"/>
      <c r="M381" s="208"/>
      <c r="N381" s="209"/>
      <c r="O381" s="209"/>
      <c r="P381" s="209"/>
      <c r="Q381" s="209"/>
      <c r="R381" s="209"/>
      <c r="S381" s="209"/>
      <c r="T381" s="210"/>
      <c r="AT381" s="211" t="s">
        <v>140</v>
      </c>
      <c r="AU381" s="211" t="s">
        <v>94</v>
      </c>
      <c r="AV381" s="14" t="s">
        <v>94</v>
      </c>
      <c r="AW381" s="14" t="s">
        <v>46</v>
      </c>
      <c r="AX381" s="14" t="s">
        <v>23</v>
      </c>
      <c r="AY381" s="211" t="s">
        <v>129</v>
      </c>
    </row>
    <row r="382" spans="1:65" s="2" customFormat="1" ht="21.75" customHeight="1">
      <c r="A382" s="35"/>
      <c r="B382" s="36"/>
      <c r="C382" s="172" t="s">
        <v>440</v>
      </c>
      <c r="D382" s="172" t="s">
        <v>131</v>
      </c>
      <c r="E382" s="173" t="s">
        <v>441</v>
      </c>
      <c r="F382" s="174" t="s">
        <v>442</v>
      </c>
      <c r="G382" s="175" t="s">
        <v>443</v>
      </c>
      <c r="H382" s="176">
        <v>2.1349999999999998</v>
      </c>
      <c r="I382" s="177"/>
      <c r="J382" s="178">
        <f>ROUND(I382*H382,2)</f>
        <v>0</v>
      </c>
      <c r="K382" s="174" t="s">
        <v>135</v>
      </c>
      <c r="L382" s="40"/>
      <c r="M382" s="179" t="s">
        <v>48</v>
      </c>
      <c r="N382" s="180" t="s">
        <v>56</v>
      </c>
      <c r="O382" s="65"/>
      <c r="P382" s="181">
        <f>O382*H382</f>
        <v>0</v>
      </c>
      <c r="Q382" s="181">
        <v>0</v>
      </c>
      <c r="R382" s="181">
        <f>Q382*H382</f>
        <v>0</v>
      </c>
      <c r="S382" s="181">
        <v>0</v>
      </c>
      <c r="T382" s="182">
        <f>S382*H382</f>
        <v>0</v>
      </c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R382" s="183" t="s">
        <v>23</v>
      </c>
      <c r="AT382" s="183" t="s">
        <v>131</v>
      </c>
      <c r="AU382" s="183" t="s">
        <v>94</v>
      </c>
      <c r="AY382" s="17" t="s">
        <v>129</v>
      </c>
      <c r="BE382" s="184">
        <f>IF(N382="základní",J382,0)</f>
        <v>0</v>
      </c>
      <c r="BF382" s="184">
        <f>IF(N382="snížená",J382,0)</f>
        <v>0</v>
      </c>
      <c r="BG382" s="184">
        <f>IF(N382="zákl. přenesená",J382,0)</f>
        <v>0</v>
      </c>
      <c r="BH382" s="184">
        <f>IF(N382="sníž. přenesená",J382,0)</f>
        <v>0</v>
      </c>
      <c r="BI382" s="184">
        <f>IF(N382="nulová",J382,0)</f>
        <v>0</v>
      </c>
      <c r="BJ382" s="17" t="s">
        <v>23</v>
      </c>
      <c r="BK382" s="184">
        <f>ROUND(I382*H382,2)</f>
        <v>0</v>
      </c>
      <c r="BL382" s="17" t="s">
        <v>23</v>
      </c>
      <c r="BM382" s="183" t="s">
        <v>444</v>
      </c>
    </row>
    <row r="383" spans="1:65" s="2" customFormat="1">
      <c r="A383" s="35"/>
      <c r="B383" s="36"/>
      <c r="C383" s="37"/>
      <c r="D383" s="185" t="s">
        <v>138</v>
      </c>
      <c r="E383" s="37"/>
      <c r="F383" s="186" t="s">
        <v>445</v>
      </c>
      <c r="G383" s="37"/>
      <c r="H383" s="37"/>
      <c r="I383" s="187"/>
      <c r="J383" s="37"/>
      <c r="K383" s="37"/>
      <c r="L383" s="40"/>
      <c r="M383" s="188"/>
      <c r="N383" s="189"/>
      <c r="O383" s="65"/>
      <c r="P383" s="65"/>
      <c r="Q383" s="65"/>
      <c r="R383" s="65"/>
      <c r="S383" s="65"/>
      <c r="T383" s="66"/>
      <c r="U383" s="35"/>
      <c r="V383" s="35"/>
      <c r="W383" s="35"/>
      <c r="X383" s="35"/>
      <c r="Y383" s="35"/>
      <c r="Z383" s="35"/>
      <c r="AA383" s="35"/>
      <c r="AB383" s="35"/>
      <c r="AC383" s="35"/>
      <c r="AD383" s="35"/>
      <c r="AE383" s="35"/>
      <c r="AT383" s="17" t="s">
        <v>138</v>
      </c>
      <c r="AU383" s="17" t="s">
        <v>94</v>
      </c>
    </row>
    <row r="384" spans="1:65" s="13" customFormat="1">
      <c r="B384" s="190"/>
      <c r="C384" s="191"/>
      <c r="D384" s="192" t="s">
        <v>140</v>
      </c>
      <c r="E384" s="193" t="s">
        <v>48</v>
      </c>
      <c r="F384" s="194" t="s">
        <v>141</v>
      </c>
      <c r="G384" s="191"/>
      <c r="H384" s="193" t="s">
        <v>48</v>
      </c>
      <c r="I384" s="195"/>
      <c r="J384" s="191"/>
      <c r="K384" s="191"/>
      <c r="L384" s="196"/>
      <c r="M384" s="197"/>
      <c r="N384" s="198"/>
      <c r="O384" s="198"/>
      <c r="P384" s="198"/>
      <c r="Q384" s="198"/>
      <c r="R384" s="198"/>
      <c r="S384" s="198"/>
      <c r="T384" s="199"/>
      <c r="AT384" s="200" t="s">
        <v>140</v>
      </c>
      <c r="AU384" s="200" t="s">
        <v>94</v>
      </c>
      <c r="AV384" s="13" t="s">
        <v>23</v>
      </c>
      <c r="AW384" s="13" t="s">
        <v>46</v>
      </c>
      <c r="AX384" s="13" t="s">
        <v>85</v>
      </c>
      <c r="AY384" s="200" t="s">
        <v>129</v>
      </c>
    </row>
    <row r="385" spans="1:65" s="13" customFormat="1">
      <c r="B385" s="190"/>
      <c r="C385" s="191"/>
      <c r="D385" s="192" t="s">
        <v>140</v>
      </c>
      <c r="E385" s="193" t="s">
        <v>48</v>
      </c>
      <c r="F385" s="194" t="s">
        <v>419</v>
      </c>
      <c r="G385" s="191"/>
      <c r="H385" s="193" t="s">
        <v>48</v>
      </c>
      <c r="I385" s="195"/>
      <c r="J385" s="191"/>
      <c r="K385" s="191"/>
      <c r="L385" s="196"/>
      <c r="M385" s="197"/>
      <c r="N385" s="198"/>
      <c r="O385" s="198"/>
      <c r="P385" s="198"/>
      <c r="Q385" s="198"/>
      <c r="R385" s="198"/>
      <c r="S385" s="198"/>
      <c r="T385" s="199"/>
      <c r="AT385" s="200" t="s">
        <v>140</v>
      </c>
      <c r="AU385" s="200" t="s">
        <v>94</v>
      </c>
      <c r="AV385" s="13" t="s">
        <v>23</v>
      </c>
      <c r="AW385" s="13" t="s">
        <v>46</v>
      </c>
      <c r="AX385" s="13" t="s">
        <v>85</v>
      </c>
      <c r="AY385" s="200" t="s">
        <v>129</v>
      </c>
    </row>
    <row r="386" spans="1:65" s="13" customFormat="1" ht="22.5">
      <c r="B386" s="190"/>
      <c r="C386" s="191"/>
      <c r="D386" s="192" t="s">
        <v>140</v>
      </c>
      <c r="E386" s="193" t="s">
        <v>48</v>
      </c>
      <c r="F386" s="194" t="s">
        <v>446</v>
      </c>
      <c r="G386" s="191"/>
      <c r="H386" s="193" t="s">
        <v>48</v>
      </c>
      <c r="I386" s="195"/>
      <c r="J386" s="191"/>
      <c r="K386" s="191"/>
      <c r="L386" s="196"/>
      <c r="M386" s="197"/>
      <c r="N386" s="198"/>
      <c r="O386" s="198"/>
      <c r="P386" s="198"/>
      <c r="Q386" s="198"/>
      <c r="R386" s="198"/>
      <c r="S386" s="198"/>
      <c r="T386" s="199"/>
      <c r="AT386" s="200" t="s">
        <v>140</v>
      </c>
      <c r="AU386" s="200" t="s">
        <v>94</v>
      </c>
      <c r="AV386" s="13" t="s">
        <v>23</v>
      </c>
      <c r="AW386" s="13" t="s">
        <v>46</v>
      </c>
      <c r="AX386" s="13" t="s">
        <v>85</v>
      </c>
      <c r="AY386" s="200" t="s">
        <v>129</v>
      </c>
    </row>
    <row r="387" spans="1:65" s="14" customFormat="1">
      <c r="B387" s="201"/>
      <c r="C387" s="202"/>
      <c r="D387" s="192" t="s">
        <v>140</v>
      </c>
      <c r="E387" s="203" t="s">
        <v>48</v>
      </c>
      <c r="F387" s="204" t="s">
        <v>447</v>
      </c>
      <c r="G387" s="202"/>
      <c r="H387" s="205">
        <v>2.1349999999999998</v>
      </c>
      <c r="I387" s="206"/>
      <c r="J387" s="202"/>
      <c r="K387" s="202"/>
      <c r="L387" s="207"/>
      <c r="M387" s="208"/>
      <c r="N387" s="209"/>
      <c r="O387" s="209"/>
      <c r="P387" s="209"/>
      <c r="Q387" s="209"/>
      <c r="R387" s="209"/>
      <c r="S387" s="209"/>
      <c r="T387" s="210"/>
      <c r="AT387" s="211" t="s">
        <v>140</v>
      </c>
      <c r="AU387" s="211" t="s">
        <v>94</v>
      </c>
      <c r="AV387" s="14" t="s">
        <v>94</v>
      </c>
      <c r="AW387" s="14" t="s">
        <v>46</v>
      </c>
      <c r="AX387" s="14" t="s">
        <v>23</v>
      </c>
      <c r="AY387" s="211" t="s">
        <v>129</v>
      </c>
    </row>
    <row r="388" spans="1:65" s="2" customFormat="1" ht="24.2" customHeight="1">
      <c r="A388" s="35"/>
      <c r="B388" s="36"/>
      <c r="C388" s="223" t="s">
        <v>448</v>
      </c>
      <c r="D388" s="223" t="s">
        <v>224</v>
      </c>
      <c r="E388" s="224" t="s">
        <v>449</v>
      </c>
      <c r="F388" s="225" t="s">
        <v>450</v>
      </c>
      <c r="G388" s="226" t="s">
        <v>256</v>
      </c>
      <c r="H388" s="227">
        <v>355</v>
      </c>
      <c r="I388" s="228"/>
      <c r="J388" s="229">
        <f>ROUND(I388*H388,2)</f>
        <v>0</v>
      </c>
      <c r="K388" s="225" t="s">
        <v>451</v>
      </c>
      <c r="L388" s="230"/>
      <c r="M388" s="231" t="s">
        <v>48</v>
      </c>
      <c r="N388" s="232" t="s">
        <v>56</v>
      </c>
      <c r="O388" s="65"/>
      <c r="P388" s="181">
        <f>O388*H388</f>
        <v>0</v>
      </c>
      <c r="Q388" s="181">
        <v>0</v>
      </c>
      <c r="R388" s="181">
        <f>Q388*H388</f>
        <v>0</v>
      </c>
      <c r="S388" s="181">
        <v>0</v>
      </c>
      <c r="T388" s="182">
        <f>S388*H388</f>
        <v>0</v>
      </c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  <c r="AR388" s="183" t="s">
        <v>94</v>
      </c>
      <c r="AT388" s="183" t="s">
        <v>224</v>
      </c>
      <c r="AU388" s="183" t="s">
        <v>94</v>
      </c>
      <c r="AY388" s="17" t="s">
        <v>129</v>
      </c>
      <c r="BE388" s="184">
        <f>IF(N388="základní",J388,0)</f>
        <v>0</v>
      </c>
      <c r="BF388" s="184">
        <f>IF(N388="snížená",J388,0)</f>
        <v>0</v>
      </c>
      <c r="BG388" s="184">
        <f>IF(N388="zákl. přenesená",J388,0)</f>
        <v>0</v>
      </c>
      <c r="BH388" s="184">
        <f>IF(N388="sníž. přenesená",J388,0)</f>
        <v>0</v>
      </c>
      <c r="BI388" s="184">
        <f>IF(N388="nulová",J388,0)</f>
        <v>0</v>
      </c>
      <c r="BJ388" s="17" t="s">
        <v>23</v>
      </c>
      <c r="BK388" s="184">
        <f>ROUND(I388*H388,2)</f>
        <v>0</v>
      </c>
      <c r="BL388" s="17" t="s">
        <v>23</v>
      </c>
      <c r="BM388" s="183" t="s">
        <v>452</v>
      </c>
    </row>
    <row r="389" spans="1:65" s="13" customFormat="1">
      <c r="B389" s="190"/>
      <c r="C389" s="191"/>
      <c r="D389" s="192" t="s">
        <v>140</v>
      </c>
      <c r="E389" s="193" t="s">
        <v>48</v>
      </c>
      <c r="F389" s="194" t="s">
        <v>141</v>
      </c>
      <c r="G389" s="191"/>
      <c r="H389" s="193" t="s">
        <v>48</v>
      </c>
      <c r="I389" s="195"/>
      <c r="J389" s="191"/>
      <c r="K389" s="191"/>
      <c r="L389" s="196"/>
      <c r="M389" s="197"/>
      <c r="N389" s="198"/>
      <c r="O389" s="198"/>
      <c r="P389" s="198"/>
      <c r="Q389" s="198"/>
      <c r="R389" s="198"/>
      <c r="S389" s="198"/>
      <c r="T389" s="199"/>
      <c r="AT389" s="200" t="s">
        <v>140</v>
      </c>
      <c r="AU389" s="200" t="s">
        <v>94</v>
      </c>
      <c r="AV389" s="13" t="s">
        <v>23</v>
      </c>
      <c r="AW389" s="13" t="s">
        <v>46</v>
      </c>
      <c r="AX389" s="13" t="s">
        <v>85</v>
      </c>
      <c r="AY389" s="200" t="s">
        <v>129</v>
      </c>
    </row>
    <row r="390" spans="1:65" s="13" customFormat="1">
      <c r="B390" s="190"/>
      <c r="C390" s="191"/>
      <c r="D390" s="192" t="s">
        <v>140</v>
      </c>
      <c r="E390" s="193" t="s">
        <v>48</v>
      </c>
      <c r="F390" s="194" t="s">
        <v>419</v>
      </c>
      <c r="G390" s="191"/>
      <c r="H390" s="193" t="s">
        <v>48</v>
      </c>
      <c r="I390" s="195"/>
      <c r="J390" s="191"/>
      <c r="K390" s="191"/>
      <c r="L390" s="196"/>
      <c r="M390" s="197"/>
      <c r="N390" s="198"/>
      <c r="O390" s="198"/>
      <c r="P390" s="198"/>
      <c r="Q390" s="198"/>
      <c r="R390" s="198"/>
      <c r="S390" s="198"/>
      <c r="T390" s="199"/>
      <c r="AT390" s="200" t="s">
        <v>140</v>
      </c>
      <c r="AU390" s="200" t="s">
        <v>94</v>
      </c>
      <c r="AV390" s="13" t="s">
        <v>23</v>
      </c>
      <c r="AW390" s="13" t="s">
        <v>46</v>
      </c>
      <c r="AX390" s="13" t="s">
        <v>85</v>
      </c>
      <c r="AY390" s="200" t="s">
        <v>129</v>
      </c>
    </row>
    <row r="391" spans="1:65" s="13" customFormat="1" ht="22.5">
      <c r="B391" s="190"/>
      <c r="C391" s="191"/>
      <c r="D391" s="192" t="s">
        <v>140</v>
      </c>
      <c r="E391" s="193" t="s">
        <v>48</v>
      </c>
      <c r="F391" s="194" t="s">
        <v>453</v>
      </c>
      <c r="G391" s="191"/>
      <c r="H391" s="193" t="s">
        <v>48</v>
      </c>
      <c r="I391" s="195"/>
      <c r="J391" s="191"/>
      <c r="K391" s="191"/>
      <c r="L391" s="196"/>
      <c r="M391" s="197"/>
      <c r="N391" s="198"/>
      <c r="O391" s="198"/>
      <c r="P391" s="198"/>
      <c r="Q391" s="198"/>
      <c r="R391" s="198"/>
      <c r="S391" s="198"/>
      <c r="T391" s="199"/>
      <c r="AT391" s="200" t="s">
        <v>140</v>
      </c>
      <c r="AU391" s="200" t="s">
        <v>94</v>
      </c>
      <c r="AV391" s="13" t="s">
        <v>23</v>
      </c>
      <c r="AW391" s="13" t="s">
        <v>46</v>
      </c>
      <c r="AX391" s="13" t="s">
        <v>85</v>
      </c>
      <c r="AY391" s="200" t="s">
        <v>129</v>
      </c>
    </row>
    <row r="392" spans="1:65" s="14" customFormat="1">
      <c r="B392" s="201"/>
      <c r="C392" s="202"/>
      <c r="D392" s="192" t="s">
        <v>140</v>
      </c>
      <c r="E392" s="203" t="s">
        <v>48</v>
      </c>
      <c r="F392" s="204">
        <v>355</v>
      </c>
      <c r="G392" s="202"/>
      <c r="H392" s="205">
        <v>355</v>
      </c>
      <c r="I392" s="206"/>
      <c r="J392" s="202"/>
      <c r="K392" s="202"/>
      <c r="L392" s="207"/>
      <c r="M392" s="208"/>
      <c r="N392" s="209"/>
      <c r="O392" s="209"/>
      <c r="P392" s="209"/>
      <c r="Q392" s="209"/>
      <c r="R392" s="209"/>
      <c r="S392" s="209"/>
      <c r="T392" s="210"/>
      <c r="AT392" s="211" t="s">
        <v>140</v>
      </c>
      <c r="AU392" s="211" t="s">
        <v>94</v>
      </c>
      <c r="AV392" s="14" t="s">
        <v>94</v>
      </c>
      <c r="AW392" s="14" t="s">
        <v>46</v>
      </c>
      <c r="AX392" s="14" t="s">
        <v>23</v>
      </c>
      <c r="AY392" s="211" t="s">
        <v>129</v>
      </c>
    </row>
    <row r="393" spans="1:65" s="2" customFormat="1" ht="24.2" customHeight="1">
      <c r="A393" s="35"/>
      <c r="B393" s="36"/>
      <c r="C393" s="172" t="s">
        <v>454</v>
      </c>
      <c r="D393" s="172" t="s">
        <v>131</v>
      </c>
      <c r="E393" s="173" t="s">
        <v>455</v>
      </c>
      <c r="F393" s="174" t="s">
        <v>456</v>
      </c>
      <c r="G393" s="175" t="s">
        <v>416</v>
      </c>
      <c r="H393" s="176">
        <v>14</v>
      </c>
      <c r="I393" s="177"/>
      <c r="J393" s="178">
        <f>ROUND(I393*H393,2)</f>
        <v>0</v>
      </c>
      <c r="K393" s="174" t="s">
        <v>135</v>
      </c>
      <c r="L393" s="40"/>
      <c r="M393" s="179" t="s">
        <v>48</v>
      </c>
      <c r="N393" s="180" t="s">
        <v>56</v>
      </c>
      <c r="O393" s="65"/>
      <c r="P393" s="181">
        <f>O393*H393</f>
        <v>0</v>
      </c>
      <c r="Q393" s="181">
        <v>0</v>
      </c>
      <c r="R393" s="181">
        <f>Q393*H393</f>
        <v>0</v>
      </c>
      <c r="S393" s="181">
        <v>0</v>
      </c>
      <c r="T393" s="182">
        <f>S393*H393</f>
        <v>0</v>
      </c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R393" s="183" t="s">
        <v>23</v>
      </c>
      <c r="AT393" s="183" t="s">
        <v>131</v>
      </c>
      <c r="AU393" s="183" t="s">
        <v>94</v>
      </c>
      <c r="AY393" s="17" t="s">
        <v>129</v>
      </c>
      <c r="BE393" s="184">
        <f>IF(N393="základní",J393,0)</f>
        <v>0</v>
      </c>
      <c r="BF393" s="184">
        <f>IF(N393="snížená",J393,0)</f>
        <v>0</v>
      </c>
      <c r="BG393" s="184">
        <f>IF(N393="zákl. přenesená",J393,0)</f>
        <v>0</v>
      </c>
      <c r="BH393" s="184">
        <f>IF(N393="sníž. přenesená",J393,0)</f>
        <v>0</v>
      </c>
      <c r="BI393" s="184">
        <f>IF(N393="nulová",J393,0)</f>
        <v>0</v>
      </c>
      <c r="BJ393" s="17" t="s">
        <v>23</v>
      </c>
      <c r="BK393" s="184">
        <f>ROUND(I393*H393,2)</f>
        <v>0</v>
      </c>
      <c r="BL393" s="17" t="s">
        <v>23</v>
      </c>
      <c r="BM393" s="183" t="s">
        <v>457</v>
      </c>
    </row>
    <row r="394" spans="1:65" s="2" customFormat="1">
      <c r="A394" s="35"/>
      <c r="B394" s="36"/>
      <c r="C394" s="37"/>
      <c r="D394" s="185" t="s">
        <v>138</v>
      </c>
      <c r="E394" s="37"/>
      <c r="F394" s="186" t="s">
        <v>458</v>
      </c>
      <c r="G394" s="37"/>
      <c r="H394" s="37"/>
      <c r="I394" s="187"/>
      <c r="J394" s="37"/>
      <c r="K394" s="37"/>
      <c r="L394" s="40"/>
      <c r="M394" s="188"/>
      <c r="N394" s="189"/>
      <c r="O394" s="65"/>
      <c r="P394" s="65"/>
      <c r="Q394" s="65"/>
      <c r="R394" s="65"/>
      <c r="S394" s="65"/>
      <c r="T394" s="66"/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T394" s="17" t="s">
        <v>138</v>
      </c>
      <c r="AU394" s="17" t="s">
        <v>94</v>
      </c>
    </row>
    <row r="395" spans="1:65" s="13" customFormat="1">
      <c r="B395" s="190"/>
      <c r="C395" s="191"/>
      <c r="D395" s="192" t="s">
        <v>140</v>
      </c>
      <c r="E395" s="193" t="s">
        <v>48</v>
      </c>
      <c r="F395" s="194" t="s">
        <v>419</v>
      </c>
      <c r="G395" s="191"/>
      <c r="H395" s="193" t="s">
        <v>48</v>
      </c>
      <c r="I395" s="195"/>
      <c r="J395" s="191"/>
      <c r="K395" s="191"/>
      <c r="L395" s="196"/>
      <c r="M395" s="197"/>
      <c r="N395" s="198"/>
      <c r="O395" s="198"/>
      <c r="P395" s="198"/>
      <c r="Q395" s="198"/>
      <c r="R395" s="198"/>
      <c r="S395" s="198"/>
      <c r="T395" s="199"/>
      <c r="AT395" s="200" t="s">
        <v>140</v>
      </c>
      <c r="AU395" s="200" t="s">
        <v>94</v>
      </c>
      <c r="AV395" s="13" t="s">
        <v>23</v>
      </c>
      <c r="AW395" s="13" t="s">
        <v>46</v>
      </c>
      <c r="AX395" s="13" t="s">
        <v>85</v>
      </c>
      <c r="AY395" s="200" t="s">
        <v>129</v>
      </c>
    </row>
    <row r="396" spans="1:65" s="13" customFormat="1">
      <c r="B396" s="190"/>
      <c r="C396" s="191"/>
      <c r="D396" s="192" t="s">
        <v>140</v>
      </c>
      <c r="E396" s="193" t="s">
        <v>48</v>
      </c>
      <c r="F396" s="194" t="s">
        <v>459</v>
      </c>
      <c r="G396" s="191"/>
      <c r="H396" s="193" t="s">
        <v>48</v>
      </c>
      <c r="I396" s="195"/>
      <c r="J396" s="191"/>
      <c r="K396" s="191"/>
      <c r="L396" s="196"/>
      <c r="M396" s="197"/>
      <c r="N396" s="198"/>
      <c r="O396" s="198"/>
      <c r="P396" s="198"/>
      <c r="Q396" s="198"/>
      <c r="R396" s="198"/>
      <c r="S396" s="198"/>
      <c r="T396" s="199"/>
      <c r="AT396" s="200" t="s">
        <v>140</v>
      </c>
      <c r="AU396" s="200" t="s">
        <v>94</v>
      </c>
      <c r="AV396" s="13" t="s">
        <v>23</v>
      </c>
      <c r="AW396" s="13" t="s">
        <v>46</v>
      </c>
      <c r="AX396" s="13" t="s">
        <v>85</v>
      </c>
      <c r="AY396" s="200" t="s">
        <v>129</v>
      </c>
    </row>
    <row r="397" spans="1:65" s="14" customFormat="1">
      <c r="B397" s="201"/>
      <c r="C397" s="202"/>
      <c r="D397" s="192" t="s">
        <v>140</v>
      </c>
      <c r="E397" s="203" t="s">
        <v>48</v>
      </c>
      <c r="F397" s="204" t="s">
        <v>460</v>
      </c>
      <c r="G397" s="202"/>
      <c r="H397" s="205">
        <v>14</v>
      </c>
      <c r="I397" s="206"/>
      <c r="J397" s="202"/>
      <c r="K397" s="202"/>
      <c r="L397" s="207"/>
      <c r="M397" s="208"/>
      <c r="N397" s="209"/>
      <c r="O397" s="209"/>
      <c r="P397" s="209"/>
      <c r="Q397" s="209"/>
      <c r="R397" s="209"/>
      <c r="S397" s="209"/>
      <c r="T397" s="210"/>
      <c r="AT397" s="211" t="s">
        <v>140</v>
      </c>
      <c r="AU397" s="211" t="s">
        <v>94</v>
      </c>
      <c r="AV397" s="14" t="s">
        <v>94</v>
      </c>
      <c r="AW397" s="14" t="s">
        <v>46</v>
      </c>
      <c r="AX397" s="14" t="s">
        <v>23</v>
      </c>
      <c r="AY397" s="211" t="s">
        <v>129</v>
      </c>
    </row>
    <row r="398" spans="1:65" s="2" customFormat="1" ht="21.75" customHeight="1">
      <c r="A398" s="35"/>
      <c r="B398" s="36"/>
      <c r="C398" s="223" t="s">
        <v>461</v>
      </c>
      <c r="D398" s="223" t="s">
        <v>224</v>
      </c>
      <c r="E398" s="224" t="s">
        <v>462</v>
      </c>
      <c r="F398" s="225" t="s">
        <v>463</v>
      </c>
      <c r="G398" s="226" t="s">
        <v>416</v>
      </c>
      <c r="H398" s="227">
        <v>14</v>
      </c>
      <c r="I398" s="228"/>
      <c r="J398" s="229">
        <f>ROUND(I398*H398,2)</f>
        <v>0</v>
      </c>
      <c r="K398" s="225" t="s">
        <v>451</v>
      </c>
      <c r="L398" s="230"/>
      <c r="M398" s="231" t="s">
        <v>48</v>
      </c>
      <c r="N398" s="232" t="s">
        <v>56</v>
      </c>
      <c r="O398" s="65"/>
      <c r="P398" s="181">
        <f>O398*H398</f>
        <v>0</v>
      </c>
      <c r="Q398" s="181">
        <v>0</v>
      </c>
      <c r="R398" s="181">
        <f>Q398*H398</f>
        <v>0</v>
      </c>
      <c r="S398" s="181">
        <v>0</v>
      </c>
      <c r="T398" s="182">
        <f>S398*H398</f>
        <v>0</v>
      </c>
      <c r="U398" s="35"/>
      <c r="V398" s="35"/>
      <c r="W398" s="35"/>
      <c r="X398" s="35"/>
      <c r="Y398" s="35"/>
      <c r="Z398" s="35"/>
      <c r="AA398" s="35"/>
      <c r="AB398" s="35"/>
      <c r="AC398" s="35"/>
      <c r="AD398" s="35"/>
      <c r="AE398" s="35"/>
      <c r="AR398" s="183" t="s">
        <v>94</v>
      </c>
      <c r="AT398" s="183" t="s">
        <v>224</v>
      </c>
      <c r="AU398" s="183" t="s">
        <v>94</v>
      </c>
      <c r="AY398" s="17" t="s">
        <v>129</v>
      </c>
      <c r="BE398" s="184">
        <f>IF(N398="základní",J398,0)</f>
        <v>0</v>
      </c>
      <c r="BF398" s="184">
        <f>IF(N398="snížená",J398,0)</f>
        <v>0</v>
      </c>
      <c r="BG398" s="184">
        <f>IF(N398="zákl. přenesená",J398,0)</f>
        <v>0</v>
      </c>
      <c r="BH398" s="184">
        <f>IF(N398="sníž. přenesená",J398,0)</f>
        <v>0</v>
      </c>
      <c r="BI398" s="184">
        <f>IF(N398="nulová",J398,0)</f>
        <v>0</v>
      </c>
      <c r="BJ398" s="17" t="s">
        <v>23</v>
      </c>
      <c r="BK398" s="184">
        <f>ROUND(I398*H398,2)</f>
        <v>0</v>
      </c>
      <c r="BL398" s="17" t="s">
        <v>23</v>
      </c>
      <c r="BM398" s="183" t="s">
        <v>464</v>
      </c>
    </row>
    <row r="399" spans="1:65" s="13" customFormat="1">
      <c r="B399" s="190"/>
      <c r="C399" s="191"/>
      <c r="D399" s="192" t="s">
        <v>140</v>
      </c>
      <c r="E399" s="193" t="s">
        <v>48</v>
      </c>
      <c r="F399" s="194" t="s">
        <v>419</v>
      </c>
      <c r="G399" s="191"/>
      <c r="H399" s="193" t="s">
        <v>48</v>
      </c>
      <c r="I399" s="195"/>
      <c r="J399" s="191"/>
      <c r="K399" s="191"/>
      <c r="L399" s="196"/>
      <c r="M399" s="197"/>
      <c r="N399" s="198"/>
      <c r="O399" s="198"/>
      <c r="P399" s="198"/>
      <c r="Q399" s="198"/>
      <c r="R399" s="198"/>
      <c r="S399" s="198"/>
      <c r="T399" s="199"/>
      <c r="AT399" s="200" t="s">
        <v>140</v>
      </c>
      <c r="AU399" s="200" t="s">
        <v>94</v>
      </c>
      <c r="AV399" s="13" t="s">
        <v>23</v>
      </c>
      <c r="AW399" s="13" t="s">
        <v>46</v>
      </c>
      <c r="AX399" s="13" t="s">
        <v>85</v>
      </c>
      <c r="AY399" s="200" t="s">
        <v>129</v>
      </c>
    </row>
    <row r="400" spans="1:65" s="13" customFormat="1">
      <c r="B400" s="190"/>
      <c r="C400" s="191"/>
      <c r="D400" s="192" t="s">
        <v>140</v>
      </c>
      <c r="E400" s="193" t="s">
        <v>48</v>
      </c>
      <c r="F400" s="194" t="s">
        <v>465</v>
      </c>
      <c r="G400" s="191"/>
      <c r="H400" s="193" t="s">
        <v>48</v>
      </c>
      <c r="I400" s="195"/>
      <c r="J400" s="191"/>
      <c r="K400" s="191"/>
      <c r="L400" s="196"/>
      <c r="M400" s="197"/>
      <c r="N400" s="198"/>
      <c r="O400" s="198"/>
      <c r="P400" s="198"/>
      <c r="Q400" s="198"/>
      <c r="R400" s="198"/>
      <c r="S400" s="198"/>
      <c r="T400" s="199"/>
      <c r="AT400" s="200" t="s">
        <v>140</v>
      </c>
      <c r="AU400" s="200" t="s">
        <v>94</v>
      </c>
      <c r="AV400" s="13" t="s">
        <v>23</v>
      </c>
      <c r="AW400" s="13" t="s">
        <v>46</v>
      </c>
      <c r="AX400" s="13" t="s">
        <v>85</v>
      </c>
      <c r="AY400" s="200" t="s">
        <v>129</v>
      </c>
    </row>
    <row r="401" spans="1:65" s="14" customFormat="1">
      <c r="B401" s="201"/>
      <c r="C401" s="202"/>
      <c r="D401" s="192" t="s">
        <v>140</v>
      </c>
      <c r="E401" s="203" t="s">
        <v>48</v>
      </c>
      <c r="F401" s="204" t="s">
        <v>460</v>
      </c>
      <c r="G401" s="202"/>
      <c r="H401" s="205">
        <v>14</v>
      </c>
      <c r="I401" s="206"/>
      <c r="J401" s="202"/>
      <c r="K401" s="202"/>
      <c r="L401" s="207"/>
      <c r="M401" s="208"/>
      <c r="N401" s="209"/>
      <c r="O401" s="209"/>
      <c r="P401" s="209"/>
      <c r="Q401" s="209"/>
      <c r="R401" s="209"/>
      <c r="S401" s="209"/>
      <c r="T401" s="210"/>
      <c r="AT401" s="211" t="s">
        <v>140</v>
      </c>
      <c r="AU401" s="211" t="s">
        <v>94</v>
      </c>
      <c r="AV401" s="14" t="s">
        <v>94</v>
      </c>
      <c r="AW401" s="14" t="s">
        <v>46</v>
      </c>
      <c r="AX401" s="14" t="s">
        <v>23</v>
      </c>
      <c r="AY401" s="211" t="s">
        <v>129</v>
      </c>
    </row>
    <row r="402" spans="1:65" s="2" customFormat="1" ht="24.2" customHeight="1">
      <c r="A402" s="35"/>
      <c r="B402" s="36"/>
      <c r="C402" s="172" t="s">
        <v>466</v>
      </c>
      <c r="D402" s="172" t="s">
        <v>131</v>
      </c>
      <c r="E402" s="173" t="s">
        <v>467</v>
      </c>
      <c r="F402" s="174" t="s">
        <v>468</v>
      </c>
      <c r="G402" s="175" t="s">
        <v>416</v>
      </c>
      <c r="H402" s="176">
        <v>1</v>
      </c>
      <c r="I402" s="177"/>
      <c r="J402" s="178">
        <f>ROUND(I402*H402,2)</f>
        <v>0</v>
      </c>
      <c r="K402" s="174" t="s">
        <v>135</v>
      </c>
      <c r="L402" s="40"/>
      <c r="M402" s="179" t="s">
        <v>48</v>
      </c>
      <c r="N402" s="180" t="s">
        <v>56</v>
      </c>
      <c r="O402" s="65"/>
      <c r="P402" s="181">
        <f>O402*H402</f>
        <v>0</v>
      </c>
      <c r="Q402" s="181">
        <v>0</v>
      </c>
      <c r="R402" s="181">
        <f>Q402*H402</f>
        <v>0</v>
      </c>
      <c r="S402" s="181">
        <v>0</v>
      </c>
      <c r="T402" s="182">
        <f>S402*H402</f>
        <v>0</v>
      </c>
      <c r="U402" s="35"/>
      <c r="V402" s="35"/>
      <c r="W402" s="35"/>
      <c r="X402" s="35"/>
      <c r="Y402" s="35"/>
      <c r="Z402" s="35"/>
      <c r="AA402" s="35"/>
      <c r="AB402" s="35"/>
      <c r="AC402" s="35"/>
      <c r="AD402" s="35"/>
      <c r="AE402" s="35"/>
      <c r="AR402" s="183" t="s">
        <v>23</v>
      </c>
      <c r="AT402" s="183" t="s">
        <v>131</v>
      </c>
      <c r="AU402" s="183" t="s">
        <v>94</v>
      </c>
      <c r="AY402" s="17" t="s">
        <v>129</v>
      </c>
      <c r="BE402" s="184">
        <f>IF(N402="základní",J402,0)</f>
        <v>0</v>
      </c>
      <c r="BF402" s="184">
        <f>IF(N402="snížená",J402,0)</f>
        <v>0</v>
      </c>
      <c r="BG402" s="184">
        <f>IF(N402="zákl. přenesená",J402,0)</f>
        <v>0</v>
      </c>
      <c r="BH402" s="184">
        <f>IF(N402="sníž. přenesená",J402,0)</f>
        <v>0</v>
      </c>
      <c r="BI402" s="184">
        <f>IF(N402="nulová",J402,0)</f>
        <v>0</v>
      </c>
      <c r="BJ402" s="17" t="s">
        <v>23</v>
      </c>
      <c r="BK402" s="184">
        <f>ROUND(I402*H402,2)</f>
        <v>0</v>
      </c>
      <c r="BL402" s="17" t="s">
        <v>23</v>
      </c>
      <c r="BM402" s="183" t="s">
        <v>469</v>
      </c>
    </row>
    <row r="403" spans="1:65" s="2" customFormat="1">
      <c r="A403" s="35"/>
      <c r="B403" s="36"/>
      <c r="C403" s="37"/>
      <c r="D403" s="185" t="s">
        <v>138</v>
      </c>
      <c r="E403" s="37"/>
      <c r="F403" s="186" t="s">
        <v>470</v>
      </c>
      <c r="G403" s="37"/>
      <c r="H403" s="37"/>
      <c r="I403" s="187"/>
      <c r="J403" s="37"/>
      <c r="K403" s="37"/>
      <c r="L403" s="40"/>
      <c r="M403" s="188"/>
      <c r="N403" s="189"/>
      <c r="O403" s="65"/>
      <c r="P403" s="65"/>
      <c r="Q403" s="65"/>
      <c r="R403" s="65"/>
      <c r="S403" s="65"/>
      <c r="T403" s="66"/>
      <c r="U403" s="35"/>
      <c r="V403" s="35"/>
      <c r="W403" s="35"/>
      <c r="X403" s="35"/>
      <c r="Y403" s="35"/>
      <c r="Z403" s="35"/>
      <c r="AA403" s="35"/>
      <c r="AB403" s="35"/>
      <c r="AC403" s="35"/>
      <c r="AD403" s="35"/>
      <c r="AE403" s="35"/>
      <c r="AT403" s="17" t="s">
        <v>138</v>
      </c>
      <c r="AU403" s="17" t="s">
        <v>94</v>
      </c>
    </row>
    <row r="404" spans="1:65" s="13" customFormat="1">
      <c r="B404" s="190"/>
      <c r="C404" s="191"/>
      <c r="D404" s="192" t="s">
        <v>140</v>
      </c>
      <c r="E404" s="193" t="s">
        <v>48</v>
      </c>
      <c r="F404" s="194" t="s">
        <v>141</v>
      </c>
      <c r="G404" s="191"/>
      <c r="H404" s="193" t="s">
        <v>48</v>
      </c>
      <c r="I404" s="195"/>
      <c r="J404" s="191"/>
      <c r="K404" s="191"/>
      <c r="L404" s="196"/>
      <c r="M404" s="197"/>
      <c r="N404" s="198"/>
      <c r="O404" s="198"/>
      <c r="P404" s="198"/>
      <c r="Q404" s="198"/>
      <c r="R404" s="198"/>
      <c r="S404" s="198"/>
      <c r="T404" s="199"/>
      <c r="AT404" s="200" t="s">
        <v>140</v>
      </c>
      <c r="AU404" s="200" t="s">
        <v>94</v>
      </c>
      <c r="AV404" s="13" t="s">
        <v>23</v>
      </c>
      <c r="AW404" s="13" t="s">
        <v>46</v>
      </c>
      <c r="AX404" s="13" t="s">
        <v>85</v>
      </c>
      <c r="AY404" s="200" t="s">
        <v>129</v>
      </c>
    </row>
    <row r="405" spans="1:65" s="13" customFormat="1">
      <c r="B405" s="190"/>
      <c r="C405" s="191"/>
      <c r="D405" s="192" t="s">
        <v>140</v>
      </c>
      <c r="E405" s="193" t="s">
        <v>48</v>
      </c>
      <c r="F405" s="194" t="s">
        <v>419</v>
      </c>
      <c r="G405" s="191"/>
      <c r="H405" s="193" t="s">
        <v>48</v>
      </c>
      <c r="I405" s="195"/>
      <c r="J405" s="191"/>
      <c r="K405" s="191"/>
      <c r="L405" s="196"/>
      <c r="M405" s="197"/>
      <c r="N405" s="198"/>
      <c r="O405" s="198"/>
      <c r="P405" s="198"/>
      <c r="Q405" s="198"/>
      <c r="R405" s="198"/>
      <c r="S405" s="198"/>
      <c r="T405" s="199"/>
      <c r="AT405" s="200" t="s">
        <v>140</v>
      </c>
      <c r="AU405" s="200" t="s">
        <v>94</v>
      </c>
      <c r="AV405" s="13" t="s">
        <v>23</v>
      </c>
      <c r="AW405" s="13" t="s">
        <v>46</v>
      </c>
      <c r="AX405" s="13" t="s">
        <v>85</v>
      </c>
      <c r="AY405" s="200" t="s">
        <v>129</v>
      </c>
    </row>
    <row r="406" spans="1:65" s="13" customFormat="1">
      <c r="B406" s="190"/>
      <c r="C406" s="191"/>
      <c r="D406" s="192" t="s">
        <v>140</v>
      </c>
      <c r="E406" s="193" t="s">
        <v>48</v>
      </c>
      <c r="F406" s="194" t="s">
        <v>471</v>
      </c>
      <c r="G406" s="191"/>
      <c r="H406" s="193" t="s">
        <v>48</v>
      </c>
      <c r="I406" s="195"/>
      <c r="J406" s="191"/>
      <c r="K406" s="191"/>
      <c r="L406" s="196"/>
      <c r="M406" s="197"/>
      <c r="N406" s="198"/>
      <c r="O406" s="198"/>
      <c r="P406" s="198"/>
      <c r="Q406" s="198"/>
      <c r="R406" s="198"/>
      <c r="S406" s="198"/>
      <c r="T406" s="199"/>
      <c r="AT406" s="200" t="s">
        <v>140</v>
      </c>
      <c r="AU406" s="200" t="s">
        <v>94</v>
      </c>
      <c r="AV406" s="13" t="s">
        <v>23</v>
      </c>
      <c r="AW406" s="13" t="s">
        <v>46</v>
      </c>
      <c r="AX406" s="13" t="s">
        <v>85</v>
      </c>
      <c r="AY406" s="200" t="s">
        <v>129</v>
      </c>
    </row>
    <row r="407" spans="1:65" s="14" customFormat="1">
      <c r="B407" s="201"/>
      <c r="C407" s="202"/>
      <c r="D407" s="192" t="s">
        <v>140</v>
      </c>
      <c r="E407" s="203" t="s">
        <v>48</v>
      </c>
      <c r="F407" s="204" t="s">
        <v>23</v>
      </c>
      <c r="G407" s="202"/>
      <c r="H407" s="205">
        <v>1</v>
      </c>
      <c r="I407" s="206"/>
      <c r="J407" s="202"/>
      <c r="K407" s="202"/>
      <c r="L407" s="207"/>
      <c r="M407" s="208"/>
      <c r="N407" s="209"/>
      <c r="O407" s="209"/>
      <c r="P407" s="209"/>
      <c r="Q407" s="209"/>
      <c r="R407" s="209"/>
      <c r="S407" s="209"/>
      <c r="T407" s="210"/>
      <c r="AT407" s="211" t="s">
        <v>140</v>
      </c>
      <c r="AU407" s="211" t="s">
        <v>94</v>
      </c>
      <c r="AV407" s="14" t="s">
        <v>94</v>
      </c>
      <c r="AW407" s="14" t="s">
        <v>46</v>
      </c>
      <c r="AX407" s="14" t="s">
        <v>23</v>
      </c>
      <c r="AY407" s="211" t="s">
        <v>129</v>
      </c>
    </row>
    <row r="408" spans="1:65" s="2" customFormat="1" ht="24.2" customHeight="1">
      <c r="A408" s="35"/>
      <c r="B408" s="36"/>
      <c r="C408" s="223" t="s">
        <v>472</v>
      </c>
      <c r="D408" s="223" t="s">
        <v>224</v>
      </c>
      <c r="E408" s="224" t="s">
        <v>473</v>
      </c>
      <c r="F408" s="225" t="s">
        <v>474</v>
      </c>
      <c r="G408" s="226" t="s">
        <v>416</v>
      </c>
      <c r="H408" s="227">
        <v>1</v>
      </c>
      <c r="I408" s="228"/>
      <c r="J408" s="229">
        <f>ROUND(I408*H408,2)</f>
        <v>0</v>
      </c>
      <c r="K408" s="225" t="s">
        <v>451</v>
      </c>
      <c r="L408" s="230"/>
      <c r="M408" s="231" t="s">
        <v>48</v>
      </c>
      <c r="N408" s="232" t="s">
        <v>56</v>
      </c>
      <c r="O408" s="65"/>
      <c r="P408" s="181">
        <f>O408*H408</f>
        <v>0</v>
      </c>
      <c r="Q408" s="181">
        <v>1.0999999999999999E-2</v>
      </c>
      <c r="R408" s="181">
        <f>Q408*H408</f>
        <v>1.0999999999999999E-2</v>
      </c>
      <c r="S408" s="181">
        <v>0</v>
      </c>
      <c r="T408" s="182">
        <f>S408*H408</f>
        <v>0</v>
      </c>
      <c r="U408" s="35"/>
      <c r="V408" s="35"/>
      <c r="W408" s="35"/>
      <c r="X408" s="35"/>
      <c r="Y408" s="35"/>
      <c r="Z408" s="35"/>
      <c r="AA408" s="35"/>
      <c r="AB408" s="35"/>
      <c r="AC408" s="35"/>
      <c r="AD408" s="35"/>
      <c r="AE408" s="35"/>
      <c r="AR408" s="183" t="s">
        <v>94</v>
      </c>
      <c r="AT408" s="183" t="s">
        <v>224</v>
      </c>
      <c r="AU408" s="183" t="s">
        <v>94</v>
      </c>
      <c r="AY408" s="17" t="s">
        <v>129</v>
      </c>
      <c r="BE408" s="184">
        <f>IF(N408="základní",J408,0)</f>
        <v>0</v>
      </c>
      <c r="BF408" s="184">
        <f>IF(N408="snížená",J408,0)</f>
        <v>0</v>
      </c>
      <c r="BG408" s="184">
        <f>IF(N408="zákl. přenesená",J408,0)</f>
        <v>0</v>
      </c>
      <c r="BH408" s="184">
        <f>IF(N408="sníž. přenesená",J408,0)</f>
        <v>0</v>
      </c>
      <c r="BI408" s="184">
        <f>IF(N408="nulová",J408,0)</f>
        <v>0</v>
      </c>
      <c r="BJ408" s="17" t="s">
        <v>23</v>
      </c>
      <c r="BK408" s="184">
        <f>ROUND(I408*H408,2)</f>
        <v>0</v>
      </c>
      <c r="BL408" s="17" t="s">
        <v>23</v>
      </c>
      <c r="BM408" s="183" t="s">
        <v>475</v>
      </c>
    </row>
    <row r="409" spans="1:65" s="13" customFormat="1">
      <c r="B409" s="190"/>
      <c r="C409" s="191"/>
      <c r="D409" s="192" t="s">
        <v>140</v>
      </c>
      <c r="E409" s="193" t="s">
        <v>48</v>
      </c>
      <c r="F409" s="194" t="s">
        <v>141</v>
      </c>
      <c r="G409" s="191"/>
      <c r="H409" s="193" t="s">
        <v>48</v>
      </c>
      <c r="I409" s="195"/>
      <c r="J409" s="191"/>
      <c r="K409" s="191"/>
      <c r="L409" s="196"/>
      <c r="M409" s="197"/>
      <c r="N409" s="198"/>
      <c r="O409" s="198"/>
      <c r="P409" s="198"/>
      <c r="Q409" s="198"/>
      <c r="R409" s="198"/>
      <c r="S409" s="198"/>
      <c r="T409" s="199"/>
      <c r="AT409" s="200" t="s">
        <v>140</v>
      </c>
      <c r="AU409" s="200" t="s">
        <v>94</v>
      </c>
      <c r="AV409" s="13" t="s">
        <v>23</v>
      </c>
      <c r="AW409" s="13" t="s">
        <v>46</v>
      </c>
      <c r="AX409" s="13" t="s">
        <v>85</v>
      </c>
      <c r="AY409" s="200" t="s">
        <v>129</v>
      </c>
    </row>
    <row r="410" spans="1:65" s="13" customFormat="1">
      <c r="B410" s="190"/>
      <c r="C410" s="191"/>
      <c r="D410" s="192" t="s">
        <v>140</v>
      </c>
      <c r="E410" s="193" t="s">
        <v>48</v>
      </c>
      <c r="F410" s="194" t="s">
        <v>419</v>
      </c>
      <c r="G410" s="191"/>
      <c r="H410" s="193" t="s">
        <v>48</v>
      </c>
      <c r="I410" s="195"/>
      <c r="J410" s="191"/>
      <c r="K410" s="191"/>
      <c r="L410" s="196"/>
      <c r="M410" s="197"/>
      <c r="N410" s="198"/>
      <c r="O410" s="198"/>
      <c r="P410" s="198"/>
      <c r="Q410" s="198"/>
      <c r="R410" s="198"/>
      <c r="S410" s="198"/>
      <c r="T410" s="199"/>
      <c r="AT410" s="200" t="s">
        <v>140</v>
      </c>
      <c r="AU410" s="200" t="s">
        <v>94</v>
      </c>
      <c r="AV410" s="13" t="s">
        <v>23</v>
      </c>
      <c r="AW410" s="13" t="s">
        <v>46</v>
      </c>
      <c r="AX410" s="13" t="s">
        <v>85</v>
      </c>
      <c r="AY410" s="200" t="s">
        <v>129</v>
      </c>
    </row>
    <row r="411" spans="1:65" s="13" customFormat="1">
      <c r="B411" s="190"/>
      <c r="C411" s="191"/>
      <c r="D411" s="192" t="s">
        <v>140</v>
      </c>
      <c r="E411" s="193" t="s">
        <v>48</v>
      </c>
      <c r="F411" s="194" t="s">
        <v>476</v>
      </c>
      <c r="G411" s="191"/>
      <c r="H411" s="193" t="s">
        <v>48</v>
      </c>
      <c r="I411" s="195"/>
      <c r="J411" s="191"/>
      <c r="K411" s="191"/>
      <c r="L411" s="196"/>
      <c r="M411" s="197"/>
      <c r="N411" s="198"/>
      <c r="O411" s="198"/>
      <c r="P411" s="198"/>
      <c r="Q411" s="198"/>
      <c r="R411" s="198"/>
      <c r="S411" s="198"/>
      <c r="T411" s="199"/>
      <c r="AT411" s="200" t="s">
        <v>140</v>
      </c>
      <c r="AU411" s="200" t="s">
        <v>94</v>
      </c>
      <c r="AV411" s="13" t="s">
        <v>23</v>
      </c>
      <c r="AW411" s="13" t="s">
        <v>46</v>
      </c>
      <c r="AX411" s="13" t="s">
        <v>85</v>
      </c>
      <c r="AY411" s="200" t="s">
        <v>129</v>
      </c>
    </row>
    <row r="412" spans="1:65" s="14" customFormat="1">
      <c r="B412" s="201"/>
      <c r="C412" s="202"/>
      <c r="D412" s="192" t="s">
        <v>140</v>
      </c>
      <c r="E412" s="203" t="s">
        <v>48</v>
      </c>
      <c r="F412" s="204" t="s">
        <v>23</v>
      </c>
      <c r="G412" s="202"/>
      <c r="H412" s="205">
        <v>1</v>
      </c>
      <c r="I412" s="206"/>
      <c r="J412" s="202"/>
      <c r="K412" s="202"/>
      <c r="L412" s="207"/>
      <c r="M412" s="208"/>
      <c r="N412" s="209"/>
      <c r="O412" s="209"/>
      <c r="P412" s="209"/>
      <c r="Q412" s="209"/>
      <c r="R412" s="209"/>
      <c r="S412" s="209"/>
      <c r="T412" s="210"/>
      <c r="AT412" s="211" t="s">
        <v>140</v>
      </c>
      <c r="AU412" s="211" t="s">
        <v>94</v>
      </c>
      <c r="AV412" s="14" t="s">
        <v>94</v>
      </c>
      <c r="AW412" s="14" t="s">
        <v>46</v>
      </c>
      <c r="AX412" s="14" t="s">
        <v>23</v>
      </c>
      <c r="AY412" s="211" t="s">
        <v>129</v>
      </c>
    </row>
    <row r="413" spans="1:65" s="12" customFormat="1" ht="22.9" customHeight="1">
      <c r="B413" s="156"/>
      <c r="C413" s="157"/>
      <c r="D413" s="158" t="s">
        <v>84</v>
      </c>
      <c r="E413" s="170" t="s">
        <v>477</v>
      </c>
      <c r="F413" s="170" t="s">
        <v>478</v>
      </c>
      <c r="G413" s="157"/>
      <c r="H413" s="157"/>
      <c r="I413" s="160"/>
      <c r="J413" s="171">
        <f>BK413</f>
        <v>0</v>
      </c>
      <c r="K413" s="157"/>
      <c r="L413" s="162"/>
      <c r="M413" s="163"/>
      <c r="N413" s="164"/>
      <c r="O413" s="164"/>
      <c r="P413" s="165">
        <f>SUM(P414:P501)</f>
        <v>0</v>
      </c>
      <c r="Q413" s="164"/>
      <c r="R413" s="165">
        <f>SUM(R414:R501)</f>
        <v>88.2291977</v>
      </c>
      <c r="S413" s="164"/>
      <c r="T413" s="166">
        <f>SUM(T414:T501)</f>
        <v>0</v>
      </c>
      <c r="AR413" s="167" t="s">
        <v>157</v>
      </c>
      <c r="AT413" s="168" t="s">
        <v>84</v>
      </c>
      <c r="AU413" s="168" t="s">
        <v>23</v>
      </c>
      <c r="AY413" s="167" t="s">
        <v>129</v>
      </c>
      <c r="BK413" s="169">
        <f>SUM(BK414:BK501)</f>
        <v>0</v>
      </c>
    </row>
    <row r="414" spans="1:65" s="2" customFormat="1" ht="24.2" customHeight="1">
      <c r="A414" s="35"/>
      <c r="B414" s="36"/>
      <c r="C414" s="172" t="s">
        <v>479</v>
      </c>
      <c r="D414" s="172" t="s">
        <v>131</v>
      </c>
      <c r="E414" s="173" t="s">
        <v>480</v>
      </c>
      <c r="F414" s="174" t="s">
        <v>481</v>
      </c>
      <c r="G414" s="175" t="s">
        <v>443</v>
      </c>
      <c r="H414" s="176">
        <v>0.27100000000000002</v>
      </c>
      <c r="I414" s="177"/>
      <c r="J414" s="178">
        <f>ROUND(I414*H414,2)</f>
        <v>0</v>
      </c>
      <c r="K414" s="174" t="s">
        <v>135</v>
      </c>
      <c r="L414" s="40"/>
      <c r="M414" s="179" t="s">
        <v>48</v>
      </c>
      <c r="N414" s="180" t="s">
        <v>56</v>
      </c>
      <c r="O414" s="65"/>
      <c r="P414" s="181">
        <f>O414*H414</f>
        <v>0</v>
      </c>
      <c r="Q414" s="181">
        <v>8.8000000000000005E-3</v>
      </c>
      <c r="R414" s="181">
        <f>Q414*H414</f>
        <v>2.3848000000000003E-3</v>
      </c>
      <c r="S414" s="181">
        <v>0</v>
      </c>
      <c r="T414" s="182">
        <f>S414*H414</f>
        <v>0</v>
      </c>
      <c r="U414" s="35"/>
      <c r="V414" s="35"/>
      <c r="W414" s="35"/>
      <c r="X414" s="35"/>
      <c r="Y414" s="35"/>
      <c r="Z414" s="35"/>
      <c r="AA414" s="35"/>
      <c r="AB414" s="35"/>
      <c r="AC414" s="35"/>
      <c r="AD414" s="35"/>
      <c r="AE414" s="35"/>
      <c r="AR414" s="183" t="s">
        <v>23</v>
      </c>
      <c r="AT414" s="183" t="s">
        <v>131</v>
      </c>
      <c r="AU414" s="183" t="s">
        <v>94</v>
      </c>
      <c r="AY414" s="17" t="s">
        <v>129</v>
      </c>
      <c r="BE414" s="184">
        <f>IF(N414="základní",J414,0)</f>
        <v>0</v>
      </c>
      <c r="BF414" s="184">
        <f>IF(N414="snížená",J414,0)</f>
        <v>0</v>
      </c>
      <c r="BG414" s="184">
        <f>IF(N414="zákl. přenesená",J414,0)</f>
        <v>0</v>
      </c>
      <c r="BH414" s="184">
        <f>IF(N414="sníž. přenesená",J414,0)</f>
        <v>0</v>
      </c>
      <c r="BI414" s="184">
        <f>IF(N414="nulová",J414,0)</f>
        <v>0</v>
      </c>
      <c r="BJ414" s="17" t="s">
        <v>23</v>
      </c>
      <c r="BK414" s="184">
        <f>ROUND(I414*H414,2)</f>
        <v>0</v>
      </c>
      <c r="BL414" s="17" t="s">
        <v>23</v>
      </c>
      <c r="BM414" s="183" t="s">
        <v>482</v>
      </c>
    </row>
    <row r="415" spans="1:65" s="2" customFormat="1">
      <c r="A415" s="35"/>
      <c r="B415" s="36"/>
      <c r="C415" s="37"/>
      <c r="D415" s="185" t="s">
        <v>138</v>
      </c>
      <c r="E415" s="37"/>
      <c r="F415" s="186" t="s">
        <v>483</v>
      </c>
      <c r="G415" s="37"/>
      <c r="H415" s="37"/>
      <c r="I415" s="187"/>
      <c r="J415" s="37"/>
      <c r="K415" s="37"/>
      <c r="L415" s="40"/>
      <c r="M415" s="188"/>
      <c r="N415" s="189"/>
      <c r="O415" s="65"/>
      <c r="P415" s="65"/>
      <c r="Q415" s="65"/>
      <c r="R415" s="65"/>
      <c r="S415" s="65"/>
      <c r="T415" s="66"/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  <c r="AT415" s="17" t="s">
        <v>138</v>
      </c>
      <c r="AU415" s="17" t="s">
        <v>94</v>
      </c>
    </row>
    <row r="416" spans="1:65" s="13" customFormat="1">
      <c r="B416" s="190"/>
      <c r="C416" s="191"/>
      <c r="D416" s="192" t="s">
        <v>140</v>
      </c>
      <c r="E416" s="193" t="s">
        <v>48</v>
      </c>
      <c r="F416" s="194" t="s">
        <v>141</v>
      </c>
      <c r="G416" s="191"/>
      <c r="H416" s="193" t="s">
        <v>48</v>
      </c>
      <c r="I416" s="195"/>
      <c r="J416" s="191"/>
      <c r="K416" s="191"/>
      <c r="L416" s="196"/>
      <c r="M416" s="197"/>
      <c r="N416" s="198"/>
      <c r="O416" s="198"/>
      <c r="P416" s="198"/>
      <c r="Q416" s="198"/>
      <c r="R416" s="198"/>
      <c r="S416" s="198"/>
      <c r="T416" s="199"/>
      <c r="AT416" s="200" t="s">
        <v>140</v>
      </c>
      <c r="AU416" s="200" t="s">
        <v>94</v>
      </c>
      <c r="AV416" s="13" t="s">
        <v>23</v>
      </c>
      <c r="AW416" s="13" t="s">
        <v>46</v>
      </c>
      <c r="AX416" s="13" t="s">
        <v>85</v>
      </c>
      <c r="AY416" s="200" t="s">
        <v>129</v>
      </c>
    </row>
    <row r="417" spans="1:65" s="13" customFormat="1">
      <c r="B417" s="190"/>
      <c r="C417" s="191"/>
      <c r="D417" s="192" t="s">
        <v>140</v>
      </c>
      <c r="E417" s="193" t="s">
        <v>48</v>
      </c>
      <c r="F417" s="194" t="s">
        <v>484</v>
      </c>
      <c r="G417" s="191"/>
      <c r="H417" s="193" t="s">
        <v>48</v>
      </c>
      <c r="I417" s="195"/>
      <c r="J417" s="191"/>
      <c r="K417" s="191"/>
      <c r="L417" s="196"/>
      <c r="M417" s="197"/>
      <c r="N417" s="198"/>
      <c r="O417" s="198"/>
      <c r="P417" s="198"/>
      <c r="Q417" s="198"/>
      <c r="R417" s="198"/>
      <c r="S417" s="198"/>
      <c r="T417" s="199"/>
      <c r="AT417" s="200" t="s">
        <v>140</v>
      </c>
      <c r="AU417" s="200" t="s">
        <v>94</v>
      </c>
      <c r="AV417" s="13" t="s">
        <v>23</v>
      </c>
      <c r="AW417" s="13" t="s">
        <v>46</v>
      </c>
      <c r="AX417" s="13" t="s">
        <v>85</v>
      </c>
      <c r="AY417" s="200" t="s">
        <v>129</v>
      </c>
    </row>
    <row r="418" spans="1:65" s="14" customFormat="1">
      <c r="B418" s="201"/>
      <c r="C418" s="202"/>
      <c r="D418" s="192" t="s">
        <v>140</v>
      </c>
      <c r="E418" s="203" t="s">
        <v>48</v>
      </c>
      <c r="F418" s="204" t="s">
        <v>485</v>
      </c>
      <c r="G418" s="202"/>
      <c r="H418" s="205">
        <v>0.23499999999999999</v>
      </c>
      <c r="I418" s="206"/>
      <c r="J418" s="202"/>
      <c r="K418" s="202"/>
      <c r="L418" s="207"/>
      <c r="M418" s="208"/>
      <c r="N418" s="209"/>
      <c r="O418" s="209"/>
      <c r="P418" s="209"/>
      <c r="Q418" s="209"/>
      <c r="R418" s="209"/>
      <c r="S418" s="209"/>
      <c r="T418" s="210"/>
      <c r="AT418" s="211" t="s">
        <v>140</v>
      </c>
      <c r="AU418" s="211" t="s">
        <v>94</v>
      </c>
      <c r="AV418" s="14" t="s">
        <v>94</v>
      </c>
      <c r="AW418" s="14" t="s">
        <v>46</v>
      </c>
      <c r="AX418" s="14" t="s">
        <v>85</v>
      </c>
      <c r="AY418" s="211" t="s">
        <v>129</v>
      </c>
    </row>
    <row r="419" spans="1:65" s="13" customFormat="1">
      <c r="B419" s="190"/>
      <c r="C419" s="191"/>
      <c r="D419" s="192" t="s">
        <v>140</v>
      </c>
      <c r="E419" s="193" t="s">
        <v>48</v>
      </c>
      <c r="F419" s="194" t="s">
        <v>486</v>
      </c>
      <c r="G419" s="191"/>
      <c r="H419" s="193" t="s">
        <v>48</v>
      </c>
      <c r="I419" s="195"/>
      <c r="J419" s="191"/>
      <c r="K419" s="191"/>
      <c r="L419" s="196"/>
      <c r="M419" s="197"/>
      <c r="N419" s="198"/>
      <c r="O419" s="198"/>
      <c r="P419" s="198"/>
      <c r="Q419" s="198"/>
      <c r="R419" s="198"/>
      <c r="S419" s="198"/>
      <c r="T419" s="199"/>
      <c r="AT419" s="200" t="s">
        <v>140</v>
      </c>
      <c r="AU419" s="200" t="s">
        <v>94</v>
      </c>
      <c r="AV419" s="13" t="s">
        <v>23</v>
      </c>
      <c r="AW419" s="13" t="s">
        <v>46</v>
      </c>
      <c r="AX419" s="13" t="s">
        <v>85</v>
      </c>
      <c r="AY419" s="200" t="s">
        <v>129</v>
      </c>
    </row>
    <row r="420" spans="1:65" s="14" customFormat="1">
      <c r="B420" s="201"/>
      <c r="C420" s="202"/>
      <c r="D420" s="192" t="s">
        <v>140</v>
      </c>
      <c r="E420" s="203" t="s">
        <v>48</v>
      </c>
      <c r="F420" s="204" t="s">
        <v>487</v>
      </c>
      <c r="G420" s="202"/>
      <c r="H420" s="205">
        <v>3.5999999999999997E-2</v>
      </c>
      <c r="I420" s="206"/>
      <c r="J420" s="202"/>
      <c r="K420" s="202"/>
      <c r="L420" s="207"/>
      <c r="M420" s="208"/>
      <c r="N420" s="209"/>
      <c r="O420" s="209"/>
      <c r="P420" s="209"/>
      <c r="Q420" s="209"/>
      <c r="R420" s="209"/>
      <c r="S420" s="209"/>
      <c r="T420" s="210"/>
      <c r="AT420" s="211" t="s">
        <v>140</v>
      </c>
      <c r="AU420" s="211" t="s">
        <v>94</v>
      </c>
      <c r="AV420" s="14" t="s">
        <v>94</v>
      </c>
      <c r="AW420" s="14" t="s">
        <v>46</v>
      </c>
      <c r="AX420" s="14" t="s">
        <v>85</v>
      </c>
      <c r="AY420" s="211" t="s">
        <v>129</v>
      </c>
    </row>
    <row r="421" spans="1:65" s="15" customFormat="1">
      <c r="B421" s="212"/>
      <c r="C421" s="213"/>
      <c r="D421" s="192" t="s">
        <v>140</v>
      </c>
      <c r="E421" s="214" t="s">
        <v>48</v>
      </c>
      <c r="F421" s="215" t="s">
        <v>147</v>
      </c>
      <c r="G421" s="213"/>
      <c r="H421" s="216">
        <v>0.27100000000000002</v>
      </c>
      <c r="I421" s="217"/>
      <c r="J421" s="213"/>
      <c r="K421" s="213"/>
      <c r="L421" s="218"/>
      <c r="M421" s="219"/>
      <c r="N421" s="220"/>
      <c r="O421" s="220"/>
      <c r="P421" s="220"/>
      <c r="Q421" s="220"/>
      <c r="R421" s="220"/>
      <c r="S421" s="220"/>
      <c r="T421" s="221"/>
      <c r="AT421" s="222" t="s">
        <v>140</v>
      </c>
      <c r="AU421" s="222" t="s">
        <v>94</v>
      </c>
      <c r="AV421" s="15" t="s">
        <v>136</v>
      </c>
      <c r="AW421" s="15" t="s">
        <v>46</v>
      </c>
      <c r="AX421" s="15" t="s">
        <v>23</v>
      </c>
      <c r="AY421" s="222" t="s">
        <v>129</v>
      </c>
    </row>
    <row r="422" spans="1:65" s="2" customFormat="1" ht="21.75" customHeight="1">
      <c r="A422" s="35"/>
      <c r="B422" s="36"/>
      <c r="C422" s="172" t="s">
        <v>488</v>
      </c>
      <c r="D422" s="172" t="s">
        <v>131</v>
      </c>
      <c r="E422" s="173" t="s">
        <v>489</v>
      </c>
      <c r="F422" s="174" t="s">
        <v>490</v>
      </c>
      <c r="G422" s="175" t="s">
        <v>443</v>
      </c>
      <c r="H422" s="176">
        <v>0.27100000000000002</v>
      </c>
      <c r="I422" s="177"/>
      <c r="J422" s="178">
        <f>ROUND(I422*H422,2)</f>
        <v>0</v>
      </c>
      <c r="K422" s="174" t="s">
        <v>135</v>
      </c>
      <c r="L422" s="40"/>
      <c r="M422" s="179" t="s">
        <v>48</v>
      </c>
      <c r="N422" s="180" t="s">
        <v>56</v>
      </c>
      <c r="O422" s="65"/>
      <c r="P422" s="181">
        <f>O422*H422</f>
        <v>0</v>
      </c>
      <c r="Q422" s="181">
        <v>9.9000000000000008E-3</v>
      </c>
      <c r="R422" s="181">
        <f>Q422*H422</f>
        <v>2.6829000000000002E-3</v>
      </c>
      <c r="S422" s="181">
        <v>0</v>
      </c>
      <c r="T422" s="182">
        <f>S422*H422</f>
        <v>0</v>
      </c>
      <c r="U422" s="35"/>
      <c r="V422" s="35"/>
      <c r="W422" s="35"/>
      <c r="X422" s="35"/>
      <c r="Y422" s="35"/>
      <c r="Z422" s="35"/>
      <c r="AA422" s="35"/>
      <c r="AB422" s="35"/>
      <c r="AC422" s="35"/>
      <c r="AD422" s="35"/>
      <c r="AE422" s="35"/>
      <c r="AR422" s="183" t="s">
        <v>23</v>
      </c>
      <c r="AT422" s="183" t="s">
        <v>131</v>
      </c>
      <c r="AU422" s="183" t="s">
        <v>94</v>
      </c>
      <c r="AY422" s="17" t="s">
        <v>129</v>
      </c>
      <c r="BE422" s="184">
        <f>IF(N422="základní",J422,0)</f>
        <v>0</v>
      </c>
      <c r="BF422" s="184">
        <f>IF(N422="snížená",J422,0)</f>
        <v>0</v>
      </c>
      <c r="BG422" s="184">
        <f>IF(N422="zákl. přenesená",J422,0)</f>
        <v>0</v>
      </c>
      <c r="BH422" s="184">
        <f>IF(N422="sníž. přenesená",J422,0)</f>
        <v>0</v>
      </c>
      <c r="BI422" s="184">
        <f>IF(N422="nulová",J422,0)</f>
        <v>0</v>
      </c>
      <c r="BJ422" s="17" t="s">
        <v>23</v>
      </c>
      <c r="BK422" s="184">
        <f>ROUND(I422*H422,2)</f>
        <v>0</v>
      </c>
      <c r="BL422" s="17" t="s">
        <v>23</v>
      </c>
      <c r="BM422" s="183" t="s">
        <v>491</v>
      </c>
    </row>
    <row r="423" spans="1:65" s="2" customFormat="1">
      <c r="A423" s="35"/>
      <c r="B423" s="36"/>
      <c r="C423" s="37"/>
      <c r="D423" s="185" t="s">
        <v>138</v>
      </c>
      <c r="E423" s="37"/>
      <c r="F423" s="186" t="s">
        <v>492</v>
      </c>
      <c r="G423" s="37"/>
      <c r="H423" s="37"/>
      <c r="I423" s="187"/>
      <c r="J423" s="37"/>
      <c r="K423" s="37"/>
      <c r="L423" s="40"/>
      <c r="M423" s="188"/>
      <c r="N423" s="189"/>
      <c r="O423" s="65"/>
      <c r="P423" s="65"/>
      <c r="Q423" s="65"/>
      <c r="R423" s="65"/>
      <c r="S423" s="65"/>
      <c r="T423" s="66"/>
      <c r="U423" s="35"/>
      <c r="V423" s="35"/>
      <c r="W423" s="35"/>
      <c r="X423" s="35"/>
      <c r="Y423" s="35"/>
      <c r="Z423" s="35"/>
      <c r="AA423" s="35"/>
      <c r="AB423" s="35"/>
      <c r="AC423" s="35"/>
      <c r="AD423" s="35"/>
      <c r="AE423" s="35"/>
      <c r="AT423" s="17" t="s">
        <v>138</v>
      </c>
      <c r="AU423" s="17" t="s">
        <v>94</v>
      </c>
    </row>
    <row r="424" spans="1:65" s="13" customFormat="1">
      <c r="B424" s="190"/>
      <c r="C424" s="191"/>
      <c r="D424" s="192" t="s">
        <v>140</v>
      </c>
      <c r="E424" s="193" t="s">
        <v>48</v>
      </c>
      <c r="F424" s="194" t="s">
        <v>141</v>
      </c>
      <c r="G424" s="191"/>
      <c r="H424" s="193" t="s">
        <v>48</v>
      </c>
      <c r="I424" s="195"/>
      <c r="J424" s="191"/>
      <c r="K424" s="191"/>
      <c r="L424" s="196"/>
      <c r="M424" s="197"/>
      <c r="N424" s="198"/>
      <c r="O424" s="198"/>
      <c r="P424" s="198"/>
      <c r="Q424" s="198"/>
      <c r="R424" s="198"/>
      <c r="S424" s="198"/>
      <c r="T424" s="199"/>
      <c r="AT424" s="200" t="s">
        <v>140</v>
      </c>
      <c r="AU424" s="200" t="s">
        <v>94</v>
      </c>
      <c r="AV424" s="13" t="s">
        <v>23</v>
      </c>
      <c r="AW424" s="13" t="s">
        <v>46</v>
      </c>
      <c r="AX424" s="13" t="s">
        <v>85</v>
      </c>
      <c r="AY424" s="200" t="s">
        <v>129</v>
      </c>
    </row>
    <row r="425" spans="1:65" s="13" customFormat="1">
      <c r="B425" s="190"/>
      <c r="C425" s="191"/>
      <c r="D425" s="192" t="s">
        <v>140</v>
      </c>
      <c r="E425" s="193" t="s">
        <v>48</v>
      </c>
      <c r="F425" s="194" t="s">
        <v>484</v>
      </c>
      <c r="G425" s="191"/>
      <c r="H425" s="193" t="s">
        <v>48</v>
      </c>
      <c r="I425" s="195"/>
      <c r="J425" s="191"/>
      <c r="K425" s="191"/>
      <c r="L425" s="196"/>
      <c r="M425" s="197"/>
      <c r="N425" s="198"/>
      <c r="O425" s="198"/>
      <c r="P425" s="198"/>
      <c r="Q425" s="198"/>
      <c r="R425" s="198"/>
      <c r="S425" s="198"/>
      <c r="T425" s="199"/>
      <c r="AT425" s="200" t="s">
        <v>140</v>
      </c>
      <c r="AU425" s="200" t="s">
        <v>94</v>
      </c>
      <c r="AV425" s="13" t="s">
        <v>23</v>
      </c>
      <c r="AW425" s="13" t="s">
        <v>46</v>
      </c>
      <c r="AX425" s="13" t="s">
        <v>85</v>
      </c>
      <c r="AY425" s="200" t="s">
        <v>129</v>
      </c>
    </row>
    <row r="426" spans="1:65" s="14" customFormat="1">
      <c r="B426" s="201"/>
      <c r="C426" s="202"/>
      <c r="D426" s="192" t="s">
        <v>140</v>
      </c>
      <c r="E426" s="203" t="s">
        <v>48</v>
      </c>
      <c r="F426" s="204" t="s">
        <v>485</v>
      </c>
      <c r="G426" s="202"/>
      <c r="H426" s="205">
        <v>0.23499999999999999</v>
      </c>
      <c r="I426" s="206"/>
      <c r="J426" s="202"/>
      <c r="K426" s="202"/>
      <c r="L426" s="207"/>
      <c r="M426" s="208"/>
      <c r="N426" s="209"/>
      <c r="O426" s="209"/>
      <c r="P426" s="209"/>
      <c r="Q426" s="209"/>
      <c r="R426" s="209"/>
      <c r="S426" s="209"/>
      <c r="T426" s="210"/>
      <c r="AT426" s="211" t="s">
        <v>140</v>
      </c>
      <c r="AU426" s="211" t="s">
        <v>94</v>
      </c>
      <c r="AV426" s="14" t="s">
        <v>94</v>
      </c>
      <c r="AW426" s="14" t="s">
        <v>46</v>
      </c>
      <c r="AX426" s="14" t="s">
        <v>85</v>
      </c>
      <c r="AY426" s="211" t="s">
        <v>129</v>
      </c>
    </row>
    <row r="427" spans="1:65" s="13" customFormat="1">
      <c r="B427" s="190"/>
      <c r="C427" s="191"/>
      <c r="D427" s="192" t="s">
        <v>140</v>
      </c>
      <c r="E427" s="193" t="s">
        <v>48</v>
      </c>
      <c r="F427" s="194" t="s">
        <v>486</v>
      </c>
      <c r="G427" s="191"/>
      <c r="H427" s="193" t="s">
        <v>48</v>
      </c>
      <c r="I427" s="195"/>
      <c r="J427" s="191"/>
      <c r="K427" s="191"/>
      <c r="L427" s="196"/>
      <c r="M427" s="197"/>
      <c r="N427" s="198"/>
      <c r="O427" s="198"/>
      <c r="P427" s="198"/>
      <c r="Q427" s="198"/>
      <c r="R427" s="198"/>
      <c r="S427" s="198"/>
      <c r="T427" s="199"/>
      <c r="AT427" s="200" t="s">
        <v>140</v>
      </c>
      <c r="AU427" s="200" t="s">
        <v>94</v>
      </c>
      <c r="AV427" s="13" t="s">
        <v>23</v>
      </c>
      <c r="AW427" s="13" t="s">
        <v>46</v>
      </c>
      <c r="AX427" s="13" t="s">
        <v>85</v>
      </c>
      <c r="AY427" s="200" t="s">
        <v>129</v>
      </c>
    </row>
    <row r="428" spans="1:65" s="14" customFormat="1">
      <c r="B428" s="201"/>
      <c r="C428" s="202"/>
      <c r="D428" s="192" t="s">
        <v>140</v>
      </c>
      <c r="E428" s="203" t="s">
        <v>48</v>
      </c>
      <c r="F428" s="204" t="s">
        <v>487</v>
      </c>
      <c r="G428" s="202"/>
      <c r="H428" s="205">
        <v>3.5999999999999997E-2</v>
      </c>
      <c r="I428" s="206"/>
      <c r="J428" s="202"/>
      <c r="K428" s="202"/>
      <c r="L428" s="207"/>
      <c r="M428" s="208"/>
      <c r="N428" s="209"/>
      <c r="O428" s="209"/>
      <c r="P428" s="209"/>
      <c r="Q428" s="209"/>
      <c r="R428" s="209"/>
      <c r="S428" s="209"/>
      <c r="T428" s="210"/>
      <c r="AT428" s="211" t="s">
        <v>140</v>
      </c>
      <c r="AU428" s="211" t="s">
        <v>94</v>
      </c>
      <c r="AV428" s="14" t="s">
        <v>94</v>
      </c>
      <c r="AW428" s="14" t="s">
        <v>46</v>
      </c>
      <c r="AX428" s="14" t="s">
        <v>85</v>
      </c>
      <c r="AY428" s="211" t="s">
        <v>129</v>
      </c>
    </row>
    <row r="429" spans="1:65" s="15" customFormat="1">
      <c r="B429" s="212"/>
      <c r="C429" s="213"/>
      <c r="D429" s="192" t="s">
        <v>140</v>
      </c>
      <c r="E429" s="214" t="s">
        <v>48</v>
      </c>
      <c r="F429" s="215" t="s">
        <v>147</v>
      </c>
      <c r="G429" s="213"/>
      <c r="H429" s="216">
        <v>0.27100000000000002</v>
      </c>
      <c r="I429" s="217"/>
      <c r="J429" s="213"/>
      <c r="K429" s="213"/>
      <c r="L429" s="218"/>
      <c r="M429" s="219"/>
      <c r="N429" s="220"/>
      <c r="O429" s="220"/>
      <c r="P429" s="220"/>
      <c r="Q429" s="220"/>
      <c r="R429" s="220"/>
      <c r="S429" s="220"/>
      <c r="T429" s="221"/>
      <c r="AT429" s="222" t="s">
        <v>140</v>
      </c>
      <c r="AU429" s="222" t="s">
        <v>94</v>
      </c>
      <c r="AV429" s="15" t="s">
        <v>136</v>
      </c>
      <c r="AW429" s="15" t="s">
        <v>46</v>
      </c>
      <c r="AX429" s="15" t="s">
        <v>23</v>
      </c>
      <c r="AY429" s="222" t="s">
        <v>129</v>
      </c>
    </row>
    <row r="430" spans="1:65" s="2" customFormat="1" ht="55.5" customHeight="1">
      <c r="A430" s="35"/>
      <c r="B430" s="36"/>
      <c r="C430" s="172" t="s">
        <v>493</v>
      </c>
      <c r="D430" s="172" t="s">
        <v>131</v>
      </c>
      <c r="E430" s="173" t="s">
        <v>494</v>
      </c>
      <c r="F430" s="174" t="s">
        <v>495</v>
      </c>
      <c r="G430" s="175" t="s">
        <v>496</v>
      </c>
      <c r="H430" s="176">
        <v>0.27</v>
      </c>
      <c r="I430" s="177"/>
      <c r="J430" s="178">
        <f>ROUND(I430*H430,2)</f>
        <v>0</v>
      </c>
      <c r="K430" s="174" t="s">
        <v>135</v>
      </c>
      <c r="L430" s="40"/>
      <c r="M430" s="179" t="s">
        <v>48</v>
      </c>
      <c r="N430" s="180" t="s">
        <v>56</v>
      </c>
      <c r="O430" s="65"/>
      <c r="P430" s="181">
        <f>O430*H430</f>
        <v>0</v>
      </c>
      <c r="Q430" s="181">
        <v>0</v>
      </c>
      <c r="R430" s="181">
        <f>Q430*H430</f>
        <v>0</v>
      </c>
      <c r="S430" s="181">
        <v>0</v>
      </c>
      <c r="T430" s="182">
        <f>S430*H430</f>
        <v>0</v>
      </c>
      <c r="U430" s="35"/>
      <c r="V430" s="35"/>
      <c r="W430" s="35"/>
      <c r="X430" s="35"/>
      <c r="Y430" s="35"/>
      <c r="Z430" s="35"/>
      <c r="AA430" s="35"/>
      <c r="AB430" s="35"/>
      <c r="AC430" s="35"/>
      <c r="AD430" s="35"/>
      <c r="AE430" s="35"/>
      <c r="AR430" s="183" t="s">
        <v>23</v>
      </c>
      <c r="AT430" s="183" t="s">
        <v>131</v>
      </c>
      <c r="AU430" s="183" t="s">
        <v>94</v>
      </c>
      <c r="AY430" s="17" t="s">
        <v>129</v>
      </c>
      <c r="BE430" s="184">
        <f>IF(N430="základní",J430,0)</f>
        <v>0</v>
      </c>
      <c r="BF430" s="184">
        <f>IF(N430="snížená",J430,0)</f>
        <v>0</v>
      </c>
      <c r="BG430" s="184">
        <f>IF(N430="zákl. přenesená",J430,0)</f>
        <v>0</v>
      </c>
      <c r="BH430" s="184">
        <f>IF(N430="sníž. přenesená",J430,0)</f>
        <v>0</v>
      </c>
      <c r="BI430" s="184">
        <f>IF(N430="nulová",J430,0)</f>
        <v>0</v>
      </c>
      <c r="BJ430" s="17" t="s">
        <v>23</v>
      </c>
      <c r="BK430" s="184">
        <f>ROUND(I430*H430,2)</f>
        <v>0</v>
      </c>
      <c r="BL430" s="17" t="s">
        <v>23</v>
      </c>
      <c r="BM430" s="183" t="s">
        <v>497</v>
      </c>
    </row>
    <row r="431" spans="1:65" s="2" customFormat="1">
      <c r="A431" s="35"/>
      <c r="B431" s="36"/>
      <c r="C431" s="37"/>
      <c r="D431" s="185" t="s">
        <v>138</v>
      </c>
      <c r="E431" s="37"/>
      <c r="F431" s="186" t="s">
        <v>498</v>
      </c>
      <c r="G431" s="37"/>
      <c r="H431" s="37"/>
      <c r="I431" s="187"/>
      <c r="J431" s="37"/>
      <c r="K431" s="37"/>
      <c r="L431" s="40"/>
      <c r="M431" s="188"/>
      <c r="N431" s="189"/>
      <c r="O431" s="65"/>
      <c r="P431" s="65"/>
      <c r="Q431" s="65"/>
      <c r="R431" s="65"/>
      <c r="S431" s="65"/>
      <c r="T431" s="66"/>
      <c r="U431" s="35"/>
      <c r="V431" s="35"/>
      <c r="W431" s="35"/>
      <c r="X431" s="35"/>
      <c r="Y431" s="35"/>
      <c r="Z431" s="35"/>
      <c r="AA431" s="35"/>
      <c r="AB431" s="35"/>
      <c r="AC431" s="35"/>
      <c r="AD431" s="35"/>
      <c r="AE431" s="35"/>
      <c r="AT431" s="17" t="s">
        <v>138</v>
      </c>
      <c r="AU431" s="17" t="s">
        <v>94</v>
      </c>
    </row>
    <row r="432" spans="1:65" s="13" customFormat="1">
      <c r="B432" s="190"/>
      <c r="C432" s="191"/>
      <c r="D432" s="192" t="s">
        <v>140</v>
      </c>
      <c r="E432" s="193" t="s">
        <v>48</v>
      </c>
      <c r="F432" s="194" t="s">
        <v>141</v>
      </c>
      <c r="G432" s="191"/>
      <c r="H432" s="193" t="s">
        <v>48</v>
      </c>
      <c r="I432" s="195"/>
      <c r="J432" s="191"/>
      <c r="K432" s="191"/>
      <c r="L432" s="196"/>
      <c r="M432" s="197"/>
      <c r="N432" s="198"/>
      <c r="O432" s="198"/>
      <c r="P432" s="198"/>
      <c r="Q432" s="198"/>
      <c r="R432" s="198"/>
      <c r="S432" s="198"/>
      <c r="T432" s="199"/>
      <c r="AT432" s="200" t="s">
        <v>140</v>
      </c>
      <c r="AU432" s="200" t="s">
        <v>94</v>
      </c>
      <c r="AV432" s="13" t="s">
        <v>23</v>
      </c>
      <c r="AW432" s="13" t="s">
        <v>46</v>
      </c>
      <c r="AX432" s="13" t="s">
        <v>85</v>
      </c>
      <c r="AY432" s="200" t="s">
        <v>129</v>
      </c>
    </row>
    <row r="433" spans="1:65" s="13" customFormat="1">
      <c r="B433" s="190"/>
      <c r="C433" s="191"/>
      <c r="D433" s="192" t="s">
        <v>140</v>
      </c>
      <c r="E433" s="193" t="s">
        <v>48</v>
      </c>
      <c r="F433" s="194" t="s">
        <v>499</v>
      </c>
      <c r="G433" s="191"/>
      <c r="H433" s="193" t="s">
        <v>48</v>
      </c>
      <c r="I433" s="195"/>
      <c r="J433" s="191"/>
      <c r="K433" s="191"/>
      <c r="L433" s="196"/>
      <c r="M433" s="197"/>
      <c r="N433" s="198"/>
      <c r="O433" s="198"/>
      <c r="P433" s="198"/>
      <c r="Q433" s="198"/>
      <c r="R433" s="198"/>
      <c r="S433" s="198"/>
      <c r="T433" s="199"/>
      <c r="AT433" s="200" t="s">
        <v>140</v>
      </c>
      <c r="AU433" s="200" t="s">
        <v>94</v>
      </c>
      <c r="AV433" s="13" t="s">
        <v>23</v>
      </c>
      <c r="AW433" s="13" t="s">
        <v>46</v>
      </c>
      <c r="AX433" s="13" t="s">
        <v>85</v>
      </c>
      <c r="AY433" s="200" t="s">
        <v>129</v>
      </c>
    </row>
    <row r="434" spans="1:65" s="14" customFormat="1">
      <c r="B434" s="201"/>
      <c r="C434" s="202"/>
      <c r="D434" s="192" t="s">
        <v>140</v>
      </c>
      <c r="E434" s="203" t="s">
        <v>48</v>
      </c>
      <c r="F434" s="204" t="s">
        <v>500</v>
      </c>
      <c r="G434" s="202"/>
      <c r="H434" s="205">
        <v>0.27</v>
      </c>
      <c r="I434" s="206"/>
      <c r="J434" s="202"/>
      <c r="K434" s="202"/>
      <c r="L434" s="207"/>
      <c r="M434" s="208"/>
      <c r="N434" s="209"/>
      <c r="O434" s="209"/>
      <c r="P434" s="209"/>
      <c r="Q434" s="209"/>
      <c r="R434" s="209"/>
      <c r="S434" s="209"/>
      <c r="T434" s="210"/>
      <c r="AT434" s="211" t="s">
        <v>140</v>
      </c>
      <c r="AU434" s="211" t="s">
        <v>94</v>
      </c>
      <c r="AV434" s="14" t="s">
        <v>94</v>
      </c>
      <c r="AW434" s="14" t="s">
        <v>46</v>
      </c>
      <c r="AX434" s="14" t="s">
        <v>23</v>
      </c>
      <c r="AY434" s="211" t="s">
        <v>129</v>
      </c>
    </row>
    <row r="435" spans="1:65" s="2" customFormat="1" ht="66.75" customHeight="1">
      <c r="A435" s="35"/>
      <c r="B435" s="36"/>
      <c r="C435" s="172" t="s">
        <v>501</v>
      </c>
      <c r="D435" s="172" t="s">
        <v>131</v>
      </c>
      <c r="E435" s="173" t="s">
        <v>502</v>
      </c>
      <c r="F435" s="174" t="s">
        <v>503</v>
      </c>
      <c r="G435" s="175" t="s">
        <v>256</v>
      </c>
      <c r="H435" s="176">
        <v>295</v>
      </c>
      <c r="I435" s="177"/>
      <c r="J435" s="178">
        <f>ROUND(I435*H435,2)</f>
        <v>0</v>
      </c>
      <c r="K435" s="174" t="s">
        <v>135</v>
      </c>
      <c r="L435" s="40"/>
      <c r="M435" s="179" t="s">
        <v>48</v>
      </c>
      <c r="N435" s="180" t="s">
        <v>56</v>
      </c>
      <c r="O435" s="65"/>
      <c r="P435" s="181">
        <f>O435*H435</f>
        <v>0</v>
      </c>
      <c r="Q435" s="181">
        <v>0</v>
      </c>
      <c r="R435" s="181">
        <f>Q435*H435</f>
        <v>0</v>
      </c>
      <c r="S435" s="181">
        <v>0</v>
      </c>
      <c r="T435" s="182">
        <f>S435*H435</f>
        <v>0</v>
      </c>
      <c r="U435" s="35"/>
      <c r="V435" s="35"/>
      <c r="W435" s="35"/>
      <c r="X435" s="35"/>
      <c r="Y435" s="35"/>
      <c r="Z435" s="35"/>
      <c r="AA435" s="35"/>
      <c r="AB435" s="35"/>
      <c r="AC435" s="35"/>
      <c r="AD435" s="35"/>
      <c r="AE435" s="35"/>
      <c r="AR435" s="183" t="s">
        <v>23</v>
      </c>
      <c r="AT435" s="183" t="s">
        <v>131</v>
      </c>
      <c r="AU435" s="183" t="s">
        <v>94</v>
      </c>
      <c r="AY435" s="17" t="s">
        <v>129</v>
      </c>
      <c r="BE435" s="184">
        <f>IF(N435="základní",J435,0)</f>
        <v>0</v>
      </c>
      <c r="BF435" s="184">
        <f>IF(N435="snížená",J435,0)</f>
        <v>0</v>
      </c>
      <c r="BG435" s="184">
        <f>IF(N435="zákl. přenesená",J435,0)</f>
        <v>0</v>
      </c>
      <c r="BH435" s="184">
        <f>IF(N435="sníž. přenesená",J435,0)</f>
        <v>0</v>
      </c>
      <c r="BI435" s="184">
        <f>IF(N435="nulová",J435,0)</f>
        <v>0</v>
      </c>
      <c r="BJ435" s="17" t="s">
        <v>23</v>
      </c>
      <c r="BK435" s="184">
        <f>ROUND(I435*H435,2)</f>
        <v>0</v>
      </c>
      <c r="BL435" s="17" t="s">
        <v>23</v>
      </c>
      <c r="BM435" s="183" t="s">
        <v>504</v>
      </c>
    </row>
    <row r="436" spans="1:65" s="2" customFormat="1">
      <c r="A436" s="35"/>
      <c r="B436" s="36"/>
      <c r="C436" s="37"/>
      <c r="D436" s="185" t="s">
        <v>138</v>
      </c>
      <c r="E436" s="37"/>
      <c r="F436" s="186" t="s">
        <v>505</v>
      </c>
      <c r="G436" s="37"/>
      <c r="H436" s="37"/>
      <c r="I436" s="187"/>
      <c r="J436" s="37"/>
      <c r="K436" s="37"/>
      <c r="L436" s="40"/>
      <c r="M436" s="188"/>
      <c r="N436" s="189"/>
      <c r="O436" s="65"/>
      <c r="P436" s="65"/>
      <c r="Q436" s="65"/>
      <c r="R436" s="65"/>
      <c r="S436" s="65"/>
      <c r="T436" s="66"/>
      <c r="U436" s="35"/>
      <c r="V436" s="35"/>
      <c r="W436" s="35"/>
      <c r="X436" s="35"/>
      <c r="Y436" s="35"/>
      <c r="Z436" s="35"/>
      <c r="AA436" s="35"/>
      <c r="AB436" s="35"/>
      <c r="AC436" s="35"/>
      <c r="AD436" s="35"/>
      <c r="AE436" s="35"/>
      <c r="AT436" s="17" t="s">
        <v>138</v>
      </c>
      <c r="AU436" s="17" t="s">
        <v>94</v>
      </c>
    </row>
    <row r="437" spans="1:65" s="13" customFormat="1">
      <c r="B437" s="190"/>
      <c r="C437" s="191"/>
      <c r="D437" s="192" t="s">
        <v>140</v>
      </c>
      <c r="E437" s="193" t="s">
        <v>48</v>
      </c>
      <c r="F437" s="194" t="s">
        <v>141</v>
      </c>
      <c r="G437" s="191"/>
      <c r="H437" s="193" t="s">
        <v>48</v>
      </c>
      <c r="I437" s="195"/>
      <c r="J437" s="191"/>
      <c r="K437" s="191"/>
      <c r="L437" s="196"/>
      <c r="M437" s="197"/>
      <c r="N437" s="198"/>
      <c r="O437" s="198"/>
      <c r="P437" s="198"/>
      <c r="Q437" s="198"/>
      <c r="R437" s="198"/>
      <c r="S437" s="198"/>
      <c r="T437" s="199"/>
      <c r="AT437" s="200" t="s">
        <v>140</v>
      </c>
      <c r="AU437" s="200" t="s">
        <v>94</v>
      </c>
      <c r="AV437" s="13" t="s">
        <v>23</v>
      </c>
      <c r="AW437" s="13" t="s">
        <v>46</v>
      </c>
      <c r="AX437" s="13" t="s">
        <v>85</v>
      </c>
      <c r="AY437" s="200" t="s">
        <v>129</v>
      </c>
    </row>
    <row r="438" spans="1:65" s="13" customFormat="1">
      <c r="B438" s="190"/>
      <c r="C438" s="191"/>
      <c r="D438" s="192" t="s">
        <v>140</v>
      </c>
      <c r="E438" s="193" t="s">
        <v>48</v>
      </c>
      <c r="F438" s="194" t="s">
        <v>484</v>
      </c>
      <c r="G438" s="191"/>
      <c r="H438" s="193" t="s">
        <v>48</v>
      </c>
      <c r="I438" s="195"/>
      <c r="J438" s="191"/>
      <c r="K438" s="191"/>
      <c r="L438" s="196"/>
      <c r="M438" s="197"/>
      <c r="N438" s="198"/>
      <c r="O438" s="198"/>
      <c r="P438" s="198"/>
      <c r="Q438" s="198"/>
      <c r="R438" s="198"/>
      <c r="S438" s="198"/>
      <c r="T438" s="199"/>
      <c r="AT438" s="200" t="s">
        <v>140</v>
      </c>
      <c r="AU438" s="200" t="s">
        <v>94</v>
      </c>
      <c r="AV438" s="13" t="s">
        <v>23</v>
      </c>
      <c r="AW438" s="13" t="s">
        <v>46</v>
      </c>
      <c r="AX438" s="13" t="s">
        <v>85</v>
      </c>
      <c r="AY438" s="200" t="s">
        <v>129</v>
      </c>
    </row>
    <row r="439" spans="1:65" s="14" customFormat="1">
      <c r="B439" s="201"/>
      <c r="C439" s="202"/>
      <c r="D439" s="192" t="s">
        <v>140</v>
      </c>
      <c r="E439" s="203" t="s">
        <v>48</v>
      </c>
      <c r="F439" s="204" t="s">
        <v>603</v>
      </c>
      <c r="G439" s="202"/>
      <c r="H439" s="205">
        <v>295</v>
      </c>
      <c r="I439" s="206"/>
      <c r="J439" s="202"/>
      <c r="K439" s="202"/>
      <c r="L439" s="207"/>
      <c r="M439" s="208"/>
      <c r="N439" s="209"/>
      <c r="O439" s="209"/>
      <c r="P439" s="209"/>
      <c r="Q439" s="209"/>
      <c r="R439" s="209"/>
      <c r="S439" s="209"/>
      <c r="T439" s="210"/>
      <c r="AT439" s="211" t="s">
        <v>140</v>
      </c>
      <c r="AU439" s="211" t="s">
        <v>94</v>
      </c>
      <c r="AV439" s="14" t="s">
        <v>94</v>
      </c>
      <c r="AW439" s="14" t="s">
        <v>46</v>
      </c>
      <c r="AX439" s="14" t="s">
        <v>23</v>
      </c>
      <c r="AY439" s="211" t="s">
        <v>129</v>
      </c>
    </row>
    <row r="440" spans="1:65" s="2" customFormat="1" ht="66.75" customHeight="1">
      <c r="A440" s="35"/>
      <c r="B440" s="36"/>
      <c r="C440" s="172" t="s">
        <v>506</v>
      </c>
      <c r="D440" s="172" t="s">
        <v>131</v>
      </c>
      <c r="E440" s="173" t="s">
        <v>507</v>
      </c>
      <c r="F440" s="174" t="s">
        <v>508</v>
      </c>
      <c r="G440" s="175" t="s">
        <v>256</v>
      </c>
      <c r="H440" s="176">
        <v>36</v>
      </c>
      <c r="I440" s="177"/>
      <c r="J440" s="178">
        <f>ROUND(I440*H440,2)</f>
        <v>0</v>
      </c>
      <c r="K440" s="174" t="s">
        <v>135</v>
      </c>
      <c r="L440" s="40"/>
      <c r="M440" s="179" t="s">
        <v>48</v>
      </c>
      <c r="N440" s="180" t="s">
        <v>56</v>
      </c>
      <c r="O440" s="65"/>
      <c r="P440" s="181">
        <f>O440*H440</f>
        <v>0</v>
      </c>
      <c r="Q440" s="181">
        <v>0</v>
      </c>
      <c r="R440" s="181">
        <f>Q440*H440</f>
        <v>0</v>
      </c>
      <c r="S440" s="181">
        <v>0</v>
      </c>
      <c r="T440" s="182">
        <f>S440*H440</f>
        <v>0</v>
      </c>
      <c r="U440" s="35"/>
      <c r="V440" s="35"/>
      <c r="W440" s="35"/>
      <c r="X440" s="35"/>
      <c r="Y440" s="35"/>
      <c r="Z440" s="35"/>
      <c r="AA440" s="35"/>
      <c r="AB440" s="35"/>
      <c r="AC440" s="35"/>
      <c r="AD440" s="35"/>
      <c r="AE440" s="35"/>
      <c r="AR440" s="183" t="s">
        <v>23</v>
      </c>
      <c r="AT440" s="183" t="s">
        <v>131</v>
      </c>
      <c r="AU440" s="183" t="s">
        <v>94</v>
      </c>
      <c r="AY440" s="17" t="s">
        <v>129</v>
      </c>
      <c r="BE440" s="184">
        <f>IF(N440="základní",J440,0)</f>
        <v>0</v>
      </c>
      <c r="BF440" s="184">
        <f>IF(N440="snížená",J440,0)</f>
        <v>0</v>
      </c>
      <c r="BG440" s="184">
        <f>IF(N440="zákl. přenesená",J440,0)</f>
        <v>0</v>
      </c>
      <c r="BH440" s="184">
        <f>IF(N440="sníž. přenesená",J440,0)</f>
        <v>0</v>
      </c>
      <c r="BI440" s="184">
        <f>IF(N440="nulová",J440,0)</f>
        <v>0</v>
      </c>
      <c r="BJ440" s="17" t="s">
        <v>23</v>
      </c>
      <c r="BK440" s="184">
        <f>ROUND(I440*H440,2)</f>
        <v>0</v>
      </c>
      <c r="BL440" s="17" t="s">
        <v>23</v>
      </c>
      <c r="BM440" s="183" t="s">
        <v>509</v>
      </c>
    </row>
    <row r="441" spans="1:65" s="2" customFormat="1">
      <c r="A441" s="35"/>
      <c r="B441" s="36"/>
      <c r="C441" s="37"/>
      <c r="D441" s="185" t="s">
        <v>138</v>
      </c>
      <c r="E441" s="37"/>
      <c r="F441" s="186" t="s">
        <v>510</v>
      </c>
      <c r="G441" s="37"/>
      <c r="H441" s="37"/>
      <c r="I441" s="187"/>
      <c r="J441" s="37"/>
      <c r="K441" s="37"/>
      <c r="L441" s="40"/>
      <c r="M441" s="188"/>
      <c r="N441" s="189"/>
      <c r="O441" s="65"/>
      <c r="P441" s="65"/>
      <c r="Q441" s="65"/>
      <c r="R441" s="65"/>
      <c r="S441" s="65"/>
      <c r="T441" s="66"/>
      <c r="U441" s="35"/>
      <c r="V441" s="35"/>
      <c r="W441" s="35"/>
      <c r="X441" s="35"/>
      <c r="Y441" s="35"/>
      <c r="Z441" s="35"/>
      <c r="AA441" s="35"/>
      <c r="AB441" s="35"/>
      <c r="AC441" s="35"/>
      <c r="AD441" s="35"/>
      <c r="AE441" s="35"/>
      <c r="AT441" s="17" t="s">
        <v>138</v>
      </c>
      <c r="AU441" s="17" t="s">
        <v>94</v>
      </c>
    </row>
    <row r="442" spans="1:65" s="13" customFormat="1">
      <c r="B442" s="190"/>
      <c r="C442" s="191"/>
      <c r="D442" s="192" t="s">
        <v>140</v>
      </c>
      <c r="E442" s="193" t="s">
        <v>48</v>
      </c>
      <c r="F442" s="194" t="s">
        <v>141</v>
      </c>
      <c r="G442" s="191"/>
      <c r="H442" s="193" t="s">
        <v>48</v>
      </c>
      <c r="I442" s="195"/>
      <c r="J442" s="191"/>
      <c r="K442" s="191"/>
      <c r="L442" s="196"/>
      <c r="M442" s="197"/>
      <c r="N442" s="198"/>
      <c r="O442" s="198"/>
      <c r="P442" s="198"/>
      <c r="Q442" s="198"/>
      <c r="R442" s="198"/>
      <c r="S442" s="198"/>
      <c r="T442" s="199"/>
      <c r="AT442" s="200" t="s">
        <v>140</v>
      </c>
      <c r="AU442" s="200" t="s">
        <v>94</v>
      </c>
      <c r="AV442" s="13" t="s">
        <v>23</v>
      </c>
      <c r="AW442" s="13" t="s">
        <v>46</v>
      </c>
      <c r="AX442" s="13" t="s">
        <v>85</v>
      </c>
      <c r="AY442" s="200" t="s">
        <v>129</v>
      </c>
    </row>
    <row r="443" spans="1:65" s="13" customFormat="1">
      <c r="B443" s="190"/>
      <c r="C443" s="191"/>
      <c r="D443" s="192" t="s">
        <v>140</v>
      </c>
      <c r="E443" s="193" t="s">
        <v>48</v>
      </c>
      <c r="F443" s="194" t="s">
        <v>486</v>
      </c>
      <c r="G443" s="191"/>
      <c r="H443" s="193" t="s">
        <v>48</v>
      </c>
      <c r="I443" s="195"/>
      <c r="J443" s="191"/>
      <c r="K443" s="191"/>
      <c r="L443" s="196"/>
      <c r="M443" s="197"/>
      <c r="N443" s="198"/>
      <c r="O443" s="198"/>
      <c r="P443" s="198"/>
      <c r="Q443" s="198"/>
      <c r="R443" s="198"/>
      <c r="S443" s="198"/>
      <c r="T443" s="199"/>
      <c r="AT443" s="200" t="s">
        <v>140</v>
      </c>
      <c r="AU443" s="200" t="s">
        <v>94</v>
      </c>
      <c r="AV443" s="13" t="s">
        <v>23</v>
      </c>
      <c r="AW443" s="13" t="s">
        <v>46</v>
      </c>
      <c r="AX443" s="13" t="s">
        <v>85</v>
      </c>
      <c r="AY443" s="200" t="s">
        <v>129</v>
      </c>
    </row>
    <row r="444" spans="1:65" s="14" customFormat="1">
      <c r="B444" s="201"/>
      <c r="C444" s="202"/>
      <c r="D444" s="192" t="s">
        <v>140</v>
      </c>
      <c r="E444" s="203" t="s">
        <v>48</v>
      </c>
      <c r="F444" s="204" t="s">
        <v>511</v>
      </c>
      <c r="G444" s="202"/>
      <c r="H444" s="205">
        <v>36</v>
      </c>
      <c r="I444" s="206"/>
      <c r="J444" s="202"/>
      <c r="K444" s="202"/>
      <c r="L444" s="207"/>
      <c r="M444" s="208"/>
      <c r="N444" s="209"/>
      <c r="O444" s="209"/>
      <c r="P444" s="209"/>
      <c r="Q444" s="209"/>
      <c r="R444" s="209"/>
      <c r="S444" s="209"/>
      <c r="T444" s="210"/>
      <c r="AT444" s="211" t="s">
        <v>140</v>
      </c>
      <c r="AU444" s="211" t="s">
        <v>94</v>
      </c>
      <c r="AV444" s="14" t="s">
        <v>94</v>
      </c>
      <c r="AW444" s="14" t="s">
        <v>46</v>
      </c>
      <c r="AX444" s="14" t="s">
        <v>23</v>
      </c>
      <c r="AY444" s="211" t="s">
        <v>129</v>
      </c>
    </row>
    <row r="445" spans="1:65" s="2" customFormat="1" ht="49.15" customHeight="1">
      <c r="A445" s="35"/>
      <c r="B445" s="36"/>
      <c r="C445" s="172" t="s">
        <v>512</v>
      </c>
      <c r="D445" s="172" t="s">
        <v>131</v>
      </c>
      <c r="E445" s="173" t="s">
        <v>513</v>
      </c>
      <c r="F445" s="174" t="s">
        <v>514</v>
      </c>
      <c r="G445" s="175" t="s">
        <v>496</v>
      </c>
      <c r="H445" s="176">
        <v>0.191</v>
      </c>
      <c r="I445" s="177"/>
      <c r="J445" s="178">
        <f>ROUND(I445*H445,2)</f>
        <v>0</v>
      </c>
      <c r="K445" s="174" t="s">
        <v>135</v>
      </c>
      <c r="L445" s="40"/>
      <c r="M445" s="179" t="s">
        <v>48</v>
      </c>
      <c r="N445" s="180" t="s">
        <v>56</v>
      </c>
      <c r="O445" s="65"/>
      <c r="P445" s="181">
        <f>O445*H445</f>
        <v>0</v>
      </c>
      <c r="Q445" s="181">
        <v>0</v>
      </c>
      <c r="R445" s="181">
        <f>Q445*H445</f>
        <v>0</v>
      </c>
      <c r="S445" s="181">
        <v>0</v>
      </c>
      <c r="T445" s="182">
        <f>S445*H445</f>
        <v>0</v>
      </c>
      <c r="U445" s="35"/>
      <c r="V445" s="35"/>
      <c r="W445" s="35"/>
      <c r="X445" s="35"/>
      <c r="Y445" s="35"/>
      <c r="Z445" s="35"/>
      <c r="AA445" s="35"/>
      <c r="AB445" s="35"/>
      <c r="AC445" s="35"/>
      <c r="AD445" s="35"/>
      <c r="AE445" s="35"/>
      <c r="AR445" s="183" t="s">
        <v>23</v>
      </c>
      <c r="AT445" s="183" t="s">
        <v>131</v>
      </c>
      <c r="AU445" s="183" t="s">
        <v>94</v>
      </c>
      <c r="AY445" s="17" t="s">
        <v>129</v>
      </c>
      <c r="BE445" s="184">
        <f>IF(N445="základní",J445,0)</f>
        <v>0</v>
      </c>
      <c r="BF445" s="184">
        <f>IF(N445="snížená",J445,0)</f>
        <v>0</v>
      </c>
      <c r="BG445" s="184">
        <f>IF(N445="zákl. přenesená",J445,0)</f>
        <v>0</v>
      </c>
      <c r="BH445" s="184">
        <f>IF(N445="sníž. přenesená",J445,0)</f>
        <v>0</v>
      </c>
      <c r="BI445" s="184">
        <f>IF(N445="nulová",J445,0)</f>
        <v>0</v>
      </c>
      <c r="BJ445" s="17" t="s">
        <v>23</v>
      </c>
      <c r="BK445" s="184">
        <f>ROUND(I445*H445,2)</f>
        <v>0</v>
      </c>
      <c r="BL445" s="17" t="s">
        <v>23</v>
      </c>
      <c r="BM445" s="183" t="s">
        <v>515</v>
      </c>
    </row>
    <row r="446" spans="1:65" s="2" customFormat="1">
      <c r="A446" s="35"/>
      <c r="B446" s="36"/>
      <c r="C446" s="37"/>
      <c r="D446" s="185" t="s">
        <v>138</v>
      </c>
      <c r="E446" s="37"/>
      <c r="F446" s="186" t="s">
        <v>516</v>
      </c>
      <c r="G446" s="37"/>
      <c r="H446" s="37"/>
      <c r="I446" s="187"/>
      <c r="J446" s="37"/>
      <c r="K446" s="37"/>
      <c r="L446" s="40"/>
      <c r="M446" s="188"/>
      <c r="N446" s="189"/>
      <c r="O446" s="65"/>
      <c r="P446" s="65"/>
      <c r="Q446" s="65"/>
      <c r="R446" s="65"/>
      <c r="S446" s="65"/>
      <c r="T446" s="66"/>
      <c r="U446" s="35"/>
      <c r="V446" s="35"/>
      <c r="W446" s="35"/>
      <c r="X446" s="35"/>
      <c r="Y446" s="35"/>
      <c r="Z446" s="35"/>
      <c r="AA446" s="35"/>
      <c r="AB446" s="35"/>
      <c r="AC446" s="35"/>
      <c r="AD446" s="35"/>
      <c r="AE446" s="35"/>
      <c r="AT446" s="17" t="s">
        <v>138</v>
      </c>
      <c r="AU446" s="17" t="s">
        <v>94</v>
      </c>
    </row>
    <row r="447" spans="1:65" s="13" customFormat="1">
      <c r="B447" s="190"/>
      <c r="C447" s="191"/>
      <c r="D447" s="192" t="s">
        <v>140</v>
      </c>
      <c r="E447" s="193" t="s">
        <v>48</v>
      </c>
      <c r="F447" s="194" t="s">
        <v>141</v>
      </c>
      <c r="G447" s="191"/>
      <c r="H447" s="193" t="s">
        <v>48</v>
      </c>
      <c r="I447" s="195"/>
      <c r="J447" s="191"/>
      <c r="K447" s="191"/>
      <c r="L447" s="196"/>
      <c r="M447" s="197"/>
      <c r="N447" s="198"/>
      <c r="O447" s="198"/>
      <c r="P447" s="198"/>
      <c r="Q447" s="198"/>
      <c r="R447" s="198"/>
      <c r="S447" s="198"/>
      <c r="T447" s="199"/>
      <c r="AT447" s="200" t="s">
        <v>140</v>
      </c>
      <c r="AU447" s="200" t="s">
        <v>94</v>
      </c>
      <c r="AV447" s="13" t="s">
        <v>23</v>
      </c>
      <c r="AW447" s="13" t="s">
        <v>46</v>
      </c>
      <c r="AX447" s="13" t="s">
        <v>85</v>
      </c>
      <c r="AY447" s="200" t="s">
        <v>129</v>
      </c>
    </row>
    <row r="448" spans="1:65" s="13" customFormat="1">
      <c r="B448" s="190"/>
      <c r="C448" s="191"/>
      <c r="D448" s="192" t="s">
        <v>140</v>
      </c>
      <c r="E448" s="193" t="s">
        <v>48</v>
      </c>
      <c r="F448" s="194" t="s">
        <v>517</v>
      </c>
      <c r="G448" s="191"/>
      <c r="H448" s="193" t="s">
        <v>48</v>
      </c>
      <c r="I448" s="195"/>
      <c r="J448" s="191"/>
      <c r="K448" s="191"/>
      <c r="L448" s="196"/>
      <c r="M448" s="197"/>
      <c r="N448" s="198"/>
      <c r="O448" s="198"/>
      <c r="P448" s="198"/>
      <c r="Q448" s="198"/>
      <c r="R448" s="198"/>
      <c r="S448" s="198"/>
      <c r="T448" s="199"/>
      <c r="AT448" s="200" t="s">
        <v>140</v>
      </c>
      <c r="AU448" s="200" t="s">
        <v>94</v>
      </c>
      <c r="AV448" s="13" t="s">
        <v>23</v>
      </c>
      <c r="AW448" s="13" t="s">
        <v>46</v>
      </c>
      <c r="AX448" s="13" t="s">
        <v>85</v>
      </c>
      <c r="AY448" s="200" t="s">
        <v>129</v>
      </c>
    </row>
    <row r="449" spans="1:65" s="14" customFormat="1">
      <c r="B449" s="201"/>
      <c r="C449" s="202"/>
      <c r="D449" s="192" t="s">
        <v>140</v>
      </c>
      <c r="E449" s="203" t="s">
        <v>48</v>
      </c>
      <c r="F449" s="204" t="s">
        <v>500</v>
      </c>
      <c r="G449" s="202"/>
      <c r="H449" s="205">
        <v>0.27</v>
      </c>
      <c r="I449" s="206"/>
      <c r="J449" s="202"/>
      <c r="K449" s="202"/>
      <c r="L449" s="207"/>
      <c r="M449" s="208"/>
      <c r="N449" s="209"/>
      <c r="O449" s="209"/>
      <c r="P449" s="209"/>
      <c r="Q449" s="209"/>
      <c r="R449" s="209"/>
      <c r="S449" s="209"/>
      <c r="T449" s="210"/>
      <c r="AT449" s="211" t="s">
        <v>140</v>
      </c>
      <c r="AU449" s="211" t="s">
        <v>94</v>
      </c>
      <c r="AV449" s="14" t="s">
        <v>94</v>
      </c>
      <c r="AW449" s="14" t="s">
        <v>46</v>
      </c>
      <c r="AX449" s="14" t="s">
        <v>85</v>
      </c>
      <c r="AY449" s="211" t="s">
        <v>129</v>
      </c>
    </row>
    <row r="450" spans="1:65" s="14" customFormat="1">
      <c r="B450" s="201"/>
      <c r="C450" s="202"/>
      <c r="D450" s="192" t="s">
        <v>140</v>
      </c>
      <c r="E450" s="203" t="s">
        <v>48</v>
      </c>
      <c r="F450" s="204" t="s">
        <v>518</v>
      </c>
      <c r="G450" s="202"/>
      <c r="H450" s="205">
        <v>-7.9000000000000001E-2</v>
      </c>
      <c r="I450" s="206"/>
      <c r="J450" s="202"/>
      <c r="K450" s="202"/>
      <c r="L450" s="207"/>
      <c r="M450" s="208"/>
      <c r="N450" s="209"/>
      <c r="O450" s="209"/>
      <c r="P450" s="209"/>
      <c r="Q450" s="209"/>
      <c r="R450" s="209"/>
      <c r="S450" s="209"/>
      <c r="T450" s="210"/>
      <c r="AT450" s="211" t="s">
        <v>140</v>
      </c>
      <c r="AU450" s="211" t="s">
        <v>94</v>
      </c>
      <c r="AV450" s="14" t="s">
        <v>94</v>
      </c>
      <c r="AW450" s="14" t="s">
        <v>46</v>
      </c>
      <c r="AX450" s="14" t="s">
        <v>85</v>
      </c>
      <c r="AY450" s="211" t="s">
        <v>129</v>
      </c>
    </row>
    <row r="451" spans="1:65" s="15" customFormat="1">
      <c r="B451" s="212"/>
      <c r="C451" s="213"/>
      <c r="D451" s="192" t="s">
        <v>140</v>
      </c>
      <c r="E451" s="214" t="s">
        <v>48</v>
      </c>
      <c r="F451" s="215" t="s">
        <v>147</v>
      </c>
      <c r="G451" s="213"/>
      <c r="H451" s="216">
        <v>0.191</v>
      </c>
      <c r="I451" s="217"/>
      <c r="J451" s="213"/>
      <c r="K451" s="213"/>
      <c r="L451" s="218"/>
      <c r="M451" s="219"/>
      <c r="N451" s="220"/>
      <c r="O451" s="220"/>
      <c r="P451" s="220"/>
      <c r="Q451" s="220"/>
      <c r="R451" s="220"/>
      <c r="S451" s="220"/>
      <c r="T451" s="221"/>
      <c r="AT451" s="222" t="s">
        <v>140</v>
      </c>
      <c r="AU451" s="222" t="s">
        <v>94</v>
      </c>
      <c r="AV451" s="15" t="s">
        <v>136</v>
      </c>
      <c r="AW451" s="15" t="s">
        <v>46</v>
      </c>
      <c r="AX451" s="15" t="s">
        <v>23</v>
      </c>
      <c r="AY451" s="222" t="s">
        <v>129</v>
      </c>
    </row>
    <row r="452" spans="1:65" s="2" customFormat="1" ht="37.9" customHeight="1">
      <c r="A452" s="35"/>
      <c r="B452" s="36"/>
      <c r="C452" s="172" t="s">
        <v>519</v>
      </c>
      <c r="D452" s="172" t="s">
        <v>131</v>
      </c>
      <c r="E452" s="173" t="s">
        <v>520</v>
      </c>
      <c r="F452" s="174" t="s">
        <v>521</v>
      </c>
      <c r="G452" s="175" t="s">
        <v>256</v>
      </c>
      <c r="H452" s="176">
        <v>295</v>
      </c>
      <c r="I452" s="177"/>
      <c r="J452" s="178">
        <f>ROUND(I452*H452,2)</f>
        <v>0</v>
      </c>
      <c r="K452" s="174" t="s">
        <v>135</v>
      </c>
      <c r="L452" s="40"/>
      <c r="M452" s="179" t="s">
        <v>48</v>
      </c>
      <c r="N452" s="180" t="s">
        <v>56</v>
      </c>
      <c r="O452" s="65"/>
      <c r="P452" s="181">
        <f>O452*H452</f>
        <v>0</v>
      </c>
      <c r="Q452" s="181">
        <v>0.27015</v>
      </c>
      <c r="R452" s="181">
        <f>Q452*H452</f>
        <v>79.694249999999997</v>
      </c>
      <c r="S452" s="181">
        <v>0</v>
      </c>
      <c r="T452" s="182">
        <f>S452*H452</f>
        <v>0</v>
      </c>
      <c r="U452" s="35"/>
      <c r="V452" s="35"/>
      <c r="W452" s="35"/>
      <c r="X452" s="35"/>
      <c r="Y452" s="35"/>
      <c r="Z452" s="35"/>
      <c r="AA452" s="35"/>
      <c r="AB452" s="35"/>
      <c r="AC452" s="35"/>
      <c r="AD452" s="35"/>
      <c r="AE452" s="35"/>
      <c r="AR452" s="183" t="s">
        <v>23</v>
      </c>
      <c r="AT452" s="183" t="s">
        <v>131</v>
      </c>
      <c r="AU452" s="183" t="s">
        <v>94</v>
      </c>
      <c r="AY452" s="17" t="s">
        <v>129</v>
      </c>
      <c r="BE452" s="184">
        <f>IF(N452="základní",J452,0)</f>
        <v>0</v>
      </c>
      <c r="BF452" s="184">
        <f>IF(N452="snížená",J452,0)</f>
        <v>0</v>
      </c>
      <c r="BG452" s="184">
        <f>IF(N452="zákl. přenesená",J452,0)</f>
        <v>0</v>
      </c>
      <c r="BH452" s="184">
        <f>IF(N452="sníž. přenesená",J452,0)</f>
        <v>0</v>
      </c>
      <c r="BI452" s="184">
        <f>IF(N452="nulová",J452,0)</f>
        <v>0</v>
      </c>
      <c r="BJ452" s="17" t="s">
        <v>23</v>
      </c>
      <c r="BK452" s="184">
        <f>ROUND(I452*H452,2)</f>
        <v>0</v>
      </c>
      <c r="BL452" s="17" t="s">
        <v>23</v>
      </c>
      <c r="BM452" s="183" t="s">
        <v>522</v>
      </c>
    </row>
    <row r="453" spans="1:65" s="2" customFormat="1">
      <c r="A453" s="35"/>
      <c r="B453" s="36"/>
      <c r="C453" s="37"/>
      <c r="D453" s="185" t="s">
        <v>138</v>
      </c>
      <c r="E453" s="37"/>
      <c r="F453" s="186" t="s">
        <v>523</v>
      </c>
      <c r="G453" s="37"/>
      <c r="H453" s="37"/>
      <c r="I453" s="187"/>
      <c r="J453" s="37"/>
      <c r="K453" s="37"/>
      <c r="L453" s="40"/>
      <c r="M453" s="188"/>
      <c r="N453" s="189"/>
      <c r="O453" s="65"/>
      <c r="P453" s="65"/>
      <c r="Q453" s="65"/>
      <c r="R453" s="65"/>
      <c r="S453" s="65"/>
      <c r="T453" s="66"/>
      <c r="U453" s="35"/>
      <c r="V453" s="35"/>
      <c r="W453" s="35"/>
      <c r="X453" s="35"/>
      <c r="Y453" s="35"/>
      <c r="Z453" s="35"/>
      <c r="AA453" s="35"/>
      <c r="AB453" s="35"/>
      <c r="AC453" s="35"/>
      <c r="AD453" s="35"/>
      <c r="AE453" s="35"/>
      <c r="AT453" s="17" t="s">
        <v>138</v>
      </c>
      <c r="AU453" s="17" t="s">
        <v>94</v>
      </c>
    </row>
    <row r="454" spans="1:65" s="13" customFormat="1">
      <c r="B454" s="190"/>
      <c r="C454" s="191"/>
      <c r="D454" s="192" t="s">
        <v>140</v>
      </c>
      <c r="E454" s="193" t="s">
        <v>48</v>
      </c>
      <c r="F454" s="194" t="s">
        <v>141</v>
      </c>
      <c r="G454" s="191"/>
      <c r="H454" s="193" t="s">
        <v>48</v>
      </c>
      <c r="I454" s="195"/>
      <c r="J454" s="191"/>
      <c r="K454" s="191"/>
      <c r="L454" s="196"/>
      <c r="M454" s="197"/>
      <c r="N454" s="198"/>
      <c r="O454" s="198"/>
      <c r="P454" s="198"/>
      <c r="Q454" s="198"/>
      <c r="R454" s="198"/>
      <c r="S454" s="198"/>
      <c r="T454" s="199"/>
      <c r="AT454" s="200" t="s">
        <v>140</v>
      </c>
      <c r="AU454" s="200" t="s">
        <v>94</v>
      </c>
      <c r="AV454" s="13" t="s">
        <v>23</v>
      </c>
      <c r="AW454" s="13" t="s">
        <v>46</v>
      </c>
      <c r="AX454" s="13" t="s">
        <v>85</v>
      </c>
      <c r="AY454" s="200" t="s">
        <v>129</v>
      </c>
    </row>
    <row r="455" spans="1:65" s="13" customFormat="1">
      <c r="B455" s="190"/>
      <c r="C455" s="191"/>
      <c r="D455" s="192" t="s">
        <v>140</v>
      </c>
      <c r="E455" s="193" t="s">
        <v>48</v>
      </c>
      <c r="F455" s="194" t="s">
        <v>484</v>
      </c>
      <c r="G455" s="191"/>
      <c r="H455" s="193" t="s">
        <v>48</v>
      </c>
      <c r="I455" s="195"/>
      <c r="J455" s="191"/>
      <c r="K455" s="191"/>
      <c r="L455" s="196"/>
      <c r="M455" s="197"/>
      <c r="N455" s="198"/>
      <c r="O455" s="198"/>
      <c r="P455" s="198"/>
      <c r="Q455" s="198"/>
      <c r="R455" s="198"/>
      <c r="S455" s="198"/>
      <c r="T455" s="199"/>
      <c r="AT455" s="200" t="s">
        <v>140</v>
      </c>
      <c r="AU455" s="200" t="s">
        <v>94</v>
      </c>
      <c r="AV455" s="13" t="s">
        <v>23</v>
      </c>
      <c r="AW455" s="13" t="s">
        <v>46</v>
      </c>
      <c r="AX455" s="13" t="s">
        <v>85</v>
      </c>
      <c r="AY455" s="200" t="s">
        <v>129</v>
      </c>
    </row>
    <row r="456" spans="1:65" s="14" customFormat="1">
      <c r="B456" s="201"/>
      <c r="C456" s="202"/>
      <c r="D456" s="192" t="s">
        <v>140</v>
      </c>
      <c r="E456" s="203" t="s">
        <v>48</v>
      </c>
      <c r="F456" s="204">
        <v>295</v>
      </c>
      <c r="G456" s="202"/>
      <c r="H456" s="205">
        <v>295</v>
      </c>
      <c r="I456" s="206"/>
      <c r="J456" s="202"/>
      <c r="K456" s="202"/>
      <c r="L456" s="207"/>
      <c r="M456" s="208"/>
      <c r="N456" s="209"/>
      <c r="O456" s="209"/>
      <c r="P456" s="209"/>
      <c r="Q456" s="209"/>
      <c r="R456" s="209"/>
      <c r="S456" s="209"/>
      <c r="T456" s="210"/>
      <c r="AT456" s="211" t="s">
        <v>140</v>
      </c>
      <c r="AU456" s="211" t="s">
        <v>94</v>
      </c>
      <c r="AV456" s="14" t="s">
        <v>94</v>
      </c>
      <c r="AW456" s="14" t="s">
        <v>46</v>
      </c>
      <c r="AX456" s="14" t="s">
        <v>23</v>
      </c>
      <c r="AY456" s="211" t="s">
        <v>129</v>
      </c>
    </row>
    <row r="457" spans="1:65" s="2" customFormat="1" ht="16.5" customHeight="1">
      <c r="A457" s="35"/>
      <c r="B457" s="36"/>
      <c r="C457" s="223" t="s">
        <v>524</v>
      </c>
      <c r="D457" s="223" t="s">
        <v>224</v>
      </c>
      <c r="E457" s="224" t="s">
        <v>525</v>
      </c>
      <c r="F457" s="225" t="s">
        <v>526</v>
      </c>
      <c r="G457" s="226" t="s">
        <v>256</v>
      </c>
      <c r="H457" s="227">
        <v>295</v>
      </c>
      <c r="I457" s="228"/>
      <c r="J457" s="229">
        <f>ROUND(I457*H457,2)</f>
        <v>0</v>
      </c>
      <c r="K457" s="225" t="s">
        <v>135</v>
      </c>
      <c r="L457" s="230"/>
      <c r="M457" s="231" t="s">
        <v>48</v>
      </c>
      <c r="N457" s="232" t="s">
        <v>56</v>
      </c>
      <c r="O457" s="65"/>
      <c r="P457" s="181">
        <f>O457*H457</f>
        <v>0</v>
      </c>
      <c r="Q457" s="181">
        <v>2.0000000000000002E-5</v>
      </c>
      <c r="R457" s="181">
        <f>Q457*H457</f>
        <v>5.9000000000000007E-3</v>
      </c>
      <c r="S457" s="181">
        <v>0</v>
      </c>
      <c r="T457" s="182">
        <f>S457*H457</f>
        <v>0</v>
      </c>
      <c r="U457" s="35"/>
      <c r="V457" s="35"/>
      <c r="W457" s="35"/>
      <c r="X457" s="35"/>
      <c r="Y457" s="35"/>
      <c r="Z457" s="35"/>
      <c r="AA457" s="35"/>
      <c r="AB457" s="35"/>
      <c r="AC457" s="35"/>
      <c r="AD457" s="35"/>
      <c r="AE457" s="35"/>
      <c r="AR457" s="183" t="s">
        <v>94</v>
      </c>
      <c r="AT457" s="183" t="s">
        <v>224</v>
      </c>
      <c r="AU457" s="183" t="s">
        <v>94</v>
      </c>
      <c r="AY457" s="17" t="s">
        <v>129</v>
      </c>
      <c r="BE457" s="184">
        <f>IF(N457="základní",J457,0)</f>
        <v>0</v>
      </c>
      <c r="BF457" s="184">
        <f>IF(N457="snížená",J457,0)</f>
        <v>0</v>
      </c>
      <c r="BG457" s="184">
        <f>IF(N457="zákl. přenesená",J457,0)</f>
        <v>0</v>
      </c>
      <c r="BH457" s="184">
        <f>IF(N457="sníž. přenesená",J457,0)</f>
        <v>0</v>
      </c>
      <c r="BI457" s="184">
        <f>IF(N457="nulová",J457,0)</f>
        <v>0</v>
      </c>
      <c r="BJ457" s="17" t="s">
        <v>23</v>
      </c>
      <c r="BK457" s="184">
        <f>ROUND(I457*H457,2)</f>
        <v>0</v>
      </c>
      <c r="BL457" s="17" t="s">
        <v>23</v>
      </c>
      <c r="BM457" s="183" t="s">
        <v>527</v>
      </c>
    </row>
    <row r="458" spans="1:65" s="2" customFormat="1">
      <c r="A458" s="35"/>
      <c r="B458" s="36"/>
      <c r="C458" s="37"/>
      <c r="D458" s="185" t="s">
        <v>138</v>
      </c>
      <c r="E458" s="37"/>
      <c r="F458" s="186" t="s">
        <v>528</v>
      </c>
      <c r="G458" s="37"/>
      <c r="H458" s="37"/>
      <c r="I458" s="187"/>
      <c r="J458" s="37"/>
      <c r="K458" s="37"/>
      <c r="L458" s="40"/>
      <c r="M458" s="188"/>
      <c r="N458" s="189"/>
      <c r="O458" s="65"/>
      <c r="P458" s="65"/>
      <c r="Q458" s="65"/>
      <c r="R458" s="65"/>
      <c r="S458" s="65"/>
      <c r="T458" s="66"/>
      <c r="U458" s="35"/>
      <c r="V458" s="35"/>
      <c r="W458" s="35"/>
      <c r="X458" s="35"/>
      <c r="Y458" s="35"/>
      <c r="Z458" s="35"/>
      <c r="AA458" s="35"/>
      <c r="AB458" s="35"/>
      <c r="AC458" s="35"/>
      <c r="AD458" s="35"/>
      <c r="AE458" s="35"/>
      <c r="AT458" s="17" t="s">
        <v>138</v>
      </c>
      <c r="AU458" s="17" t="s">
        <v>94</v>
      </c>
    </row>
    <row r="459" spans="1:65" s="13" customFormat="1">
      <c r="B459" s="190"/>
      <c r="C459" s="191"/>
      <c r="D459" s="192" t="s">
        <v>140</v>
      </c>
      <c r="E459" s="193" t="s">
        <v>48</v>
      </c>
      <c r="F459" s="194" t="s">
        <v>141</v>
      </c>
      <c r="G459" s="191"/>
      <c r="H459" s="193" t="s">
        <v>48</v>
      </c>
      <c r="I459" s="195"/>
      <c r="J459" s="191"/>
      <c r="K459" s="191"/>
      <c r="L459" s="196"/>
      <c r="M459" s="197"/>
      <c r="N459" s="198"/>
      <c r="O459" s="198"/>
      <c r="P459" s="198"/>
      <c r="Q459" s="198"/>
      <c r="R459" s="198"/>
      <c r="S459" s="198"/>
      <c r="T459" s="199"/>
      <c r="AT459" s="200" t="s">
        <v>140</v>
      </c>
      <c r="AU459" s="200" t="s">
        <v>94</v>
      </c>
      <c r="AV459" s="13" t="s">
        <v>23</v>
      </c>
      <c r="AW459" s="13" t="s">
        <v>46</v>
      </c>
      <c r="AX459" s="13" t="s">
        <v>85</v>
      </c>
      <c r="AY459" s="200" t="s">
        <v>129</v>
      </c>
    </row>
    <row r="460" spans="1:65" s="13" customFormat="1">
      <c r="B460" s="190"/>
      <c r="C460" s="191"/>
      <c r="D460" s="192" t="s">
        <v>140</v>
      </c>
      <c r="E460" s="193" t="s">
        <v>48</v>
      </c>
      <c r="F460" s="194" t="s">
        <v>484</v>
      </c>
      <c r="G460" s="191"/>
      <c r="H460" s="193" t="s">
        <v>48</v>
      </c>
      <c r="I460" s="195"/>
      <c r="J460" s="191"/>
      <c r="K460" s="191"/>
      <c r="L460" s="196"/>
      <c r="M460" s="197"/>
      <c r="N460" s="198"/>
      <c r="O460" s="198"/>
      <c r="P460" s="198"/>
      <c r="Q460" s="198"/>
      <c r="R460" s="198"/>
      <c r="S460" s="198"/>
      <c r="T460" s="199"/>
      <c r="AT460" s="200" t="s">
        <v>140</v>
      </c>
      <c r="AU460" s="200" t="s">
        <v>94</v>
      </c>
      <c r="AV460" s="13" t="s">
        <v>23</v>
      </c>
      <c r="AW460" s="13" t="s">
        <v>46</v>
      </c>
      <c r="AX460" s="13" t="s">
        <v>85</v>
      </c>
      <c r="AY460" s="200" t="s">
        <v>129</v>
      </c>
    </row>
    <row r="461" spans="1:65" s="14" customFormat="1">
      <c r="B461" s="201"/>
      <c r="C461" s="202"/>
      <c r="D461" s="192" t="s">
        <v>140</v>
      </c>
      <c r="E461" s="203" t="s">
        <v>48</v>
      </c>
      <c r="F461" s="204">
        <v>295</v>
      </c>
      <c r="G461" s="202"/>
      <c r="H461" s="205">
        <v>295</v>
      </c>
      <c r="I461" s="206"/>
      <c r="J461" s="202"/>
      <c r="K461" s="202"/>
      <c r="L461" s="207"/>
      <c r="M461" s="208"/>
      <c r="N461" s="209"/>
      <c r="O461" s="209"/>
      <c r="P461" s="209"/>
      <c r="Q461" s="209"/>
      <c r="R461" s="209"/>
      <c r="S461" s="209"/>
      <c r="T461" s="210"/>
      <c r="AT461" s="211" t="s">
        <v>140</v>
      </c>
      <c r="AU461" s="211" t="s">
        <v>94</v>
      </c>
      <c r="AV461" s="14" t="s">
        <v>94</v>
      </c>
      <c r="AW461" s="14" t="s">
        <v>46</v>
      </c>
      <c r="AX461" s="14" t="s">
        <v>23</v>
      </c>
      <c r="AY461" s="211" t="s">
        <v>129</v>
      </c>
    </row>
    <row r="462" spans="1:65" s="2" customFormat="1" ht="55.5" customHeight="1">
      <c r="A462" s="35"/>
      <c r="B462" s="36"/>
      <c r="C462" s="172" t="s">
        <v>529</v>
      </c>
      <c r="D462" s="172" t="s">
        <v>131</v>
      </c>
      <c r="E462" s="173" t="s">
        <v>530</v>
      </c>
      <c r="F462" s="174" t="s">
        <v>531</v>
      </c>
      <c r="G462" s="175" t="s">
        <v>256</v>
      </c>
      <c r="H462" s="176">
        <v>295</v>
      </c>
      <c r="I462" s="177"/>
      <c r="J462" s="178">
        <f>ROUND(I462*H462,2)</f>
        <v>0</v>
      </c>
      <c r="K462" s="174" t="s">
        <v>135</v>
      </c>
      <c r="L462" s="40"/>
      <c r="M462" s="179" t="s">
        <v>48</v>
      </c>
      <c r="N462" s="180" t="s">
        <v>56</v>
      </c>
      <c r="O462" s="65"/>
      <c r="P462" s="181">
        <f>O462*H462</f>
        <v>0</v>
      </c>
      <c r="Q462" s="181">
        <v>0</v>
      </c>
      <c r="R462" s="181">
        <f>Q462*H462</f>
        <v>0</v>
      </c>
      <c r="S462" s="181">
        <v>0</v>
      </c>
      <c r="T462" s="182">
        <f>S462*H462</f>
        <v>0</v>
      </c>
      <c r="U462" s="35"/>
      <c r="V462" s="35"/>
      <c r="W462" s="35"/>
      <c r="X462" s="35"/>
      <c r="Y462" s="35"/>
      <c r="Z462" s="35"/>
      <c r="AA462" s="35"/>
      <c r="AB462" s="35"/>
      <c r="AC462" s="35"/>
      <c r="AD462" s="35"/>
      <c r="AE462" s="35"/>
      <c r="AR462" s="183" t="s">
        <v>23</v>
      </c>
      <c r="AT462" s="183" t="s">
        <v>131</v>
      </c>
      <c r="AU462" s="183" t="s">
        <v>94</v>
      </c>
      <c r="AY462" s="17" t="s">
        <v>129</v>
      </c>
      <c r="BE462" s="184">
        <f>IF(N462="základní",J462,0)</f>
        <v>0</v>
      </c>
      <c r="BF462" s="184">
        <f>IF(N462="snížená",J462,0)</f>
        <v>0</v>
      </c>
      <c r="BG462" s="184">
        <f>IF(N462="zákl. přenesená",J462,0)</f>
        <v>0</v>
      </c>
      <c r="BH462" s="184">
        <f>IF(N462="sníž. přenesená",J462,0)</f>
        <v>0</v>
      </c>
      <c r="BI462" s="184">
        <f>IF(N462="nulová",J462,0)</f>
        <v>0</v>
      </c>
      <c r="BJ462" s="17" t="s">
        <v>23</v>
      </c>
      <c r="BK462" s="184">
        <f>ROUND(I462*H462,2)</f>
        <v>0</v>
      </c>
      <c r="BL462" s="17" t="s">
        <v>23</v>
      </c>
      <c r="BM462" s="183" t="s">
        <v>532</v>
      </c>
    </row>
    <row r="463" spans="1:65" s="2" customFormat="1">
      <c r="A463" s="35"/>
      <c r="B463" s="36"/>
      <c r="C463" s="37"/>
      <c r="D463" s="185" t="s">
        <v>138</v>
      </c>
      <c r="E463" s="37"/>
      <c r="F463" s="186" t="s">
        <v>533</v>
      </c>
      <c r="G463" s="37"/>
      <c r="H463" s="37"/>
      <c r="I463" s="187"/>
      <c r="J463" s="37"/>
      <c r="K463" s="37"/>
      <c r="L463" s="40"/>
      <c r="M463" s="188"/>
      <c r="N463" s="189"/>
      <c r="O463" s="65"/>
      <c r="P463" s="65"/>
      <c r="Q463" s="65"/>
      <c r="R463" s="65"/>
      <c r="S463" s="65"/>
      <c r="T463" s="66"/>
      <c r="U463" s="35"/>
      <c r="V463" s="35"/>
      <c r="W463" s="35"/>
      <c r="X463" s="35"/>
      <c r="Y463" s="35"/>
      <c r="Z463" s="35"/>
      <c r="AA463" s="35"/>
      <c r="AB463" s="35"/>
      <c r="AC463" s="35"/>
      <c r="AD463" s="35"/>
      <c r="AE463" s="35"/>
      <c r="AT463" s="17" t="s">
        <v>138</v>
      </c>
      <c r="AU463" s="17" t="s">
        <v>94</v>
      </c>
    </row>
    <row r="464" spans="1:65" s="13" customFormat="1">
      <c r="B464" s="190"/>
      <c r="C464" s="191"/>
      <c r="D464" s="192" t="s">
        <v>140</v>
      </c>
      <c r="E464" s="193" t="s">
        <v>48</v>
      </c>
      <c r="F464" s="194" t="s">
        <v>141</v>
      </c>
      <c r="G464" s="191"/>
      <c r="H464" s="193" t="s">
        <v>48</v>
      </c>
      <c r="I464" s="195"/>
      <c r="J464" s="191"/>
      <c r="K464" s="191"/>
      <c r="L464" s="196"/>
      <c r="M464" s="197"/>
      <c r="N464" s="198"/>
      <c r="O464" s="198"/>
      <c r="P464" s="198"/>
      <c r="Q464" s="198"/>
      <c r="R464" s="198"/>
      <c r="S464" s="198"/>
      <c r="T464" s="199"/>
      <c r="AT464" s="200" t="s">
        <v>140</v>
      </c>
      <c r="AU464" s="200" t="s">
        <v>94</v>
      </c>
      <c r="AV464" s="13" t="s">
        <v>23</v>
      </c>
      <c r="AW464" s="13" t="s">
        <v>46</v>
      </c>
      <c r="AX464" s="13" t="s">
        <v>85</v>
      </c>
      <c r="AY464" s="200" t="s">
        <v>129</v>
      </c>
    </row>
    <row r="465" spans="1:65" s="13" customFormat="1">
      <c r="B465" s="190"/>
      <c r="C465" s="191"/>
      <c r="D465" s="192" t="s">
        <v>140</v>
      </c>
      <c r="E465" s="193" t="s">
        <v>48</v>
      </c>
      <c r="F465" s="194" t="s">
        <v>484</v>
      </c>
      <c r="G465" s="191"/>
      <c r="H465" s="193" t="s">
        <v>48</v>
      </c>
      <c r="I465" s="195"/>
      <c r="J465" s="191"/>
      <c r="K465" s="191"/>
      <c r="L465" s="196"/>
      <c r="M465" s="197"/>
      <c r="N465" s="198"/>
      <c r="O465" s="198"/>
      <c r="P465" s="198"/>
      <c r="Q465" s="198"/>
      <c r="R465" s="198"/>
      <c r="S465" s="198"/>
      <c r="T465" s="199"/>
      <c r="AT465" s="200" t="s">
        <v>140</v>
      </c>
      <c r="AU465" s="200" t="s">
        <v>94</v>
      </c>
      <c r="AV465" s="13" t="s">
        <v>23</v>
      </c>
      <c r="AW465" s="13" t="s">
        <v>46</v>
      </c>
      <c r="AX465" s="13" t="s">
        <v>85</v>
      </c>
      <c r="AY465" s="200" t="s">
        <v>129</v>
      </c>
    </row>
    <row r="466" spans="1:65" s="14" customFormat="1">
      <c r="B466" s="201"/>
      <c r="C466" s="202"/>
      <c r="D466" s="192" t="s">
        <v>140</v>
      </c>
      <c r="E466" s="203" t="s">
        <v>48</v>
      </c>
      <c r="F466" s="204" t="s">
        <v>603</v>
      </c>
      <c r="G466" s="202"/>
      <c r="H466" s="205">
        <v>295</v>
      </c>
      <c r="I466" s="206"/>
      <c r="J466" s="202"/>
      <c r="K466" s="202"/>
      <c r="L466" s="207"/>
      <c r="M466" s="208"/>
      <c r="N466" s="209"/>
      <c r="O466" s="209"/>
      <c r="P466" s="209"/>
      <c r="Q466" s="209"/>
      <c r="R466" s="209"/>
      <c r="S466" s="209"/>
      <c r="T466" s="210"/>
      <c r="AT466" s="211" t="s">
        <v>140</v>
      </c>
      <c r="AU466" s="211" t="s">
        <v>94</v>
      </c>
      <c r="AV466" s="14" t="s">
        <v>94</v>
      </c>
      <c r="AW466" s="14" t="s">
        <v>46</v>
      </c>
      <c r="AX466" s="14" t="s">
        <v>23</v>
      </c>
      <c r="AY466" s="211" t="s">
        <v>129</v>
      </c>
    </row>
    <row r="467" spans="1:65" s="2" customFormat="1" ht="55.5" customHeight="1">
      <c r="A467" s="35"/>
      <c r="B467" s="36"/>
      <c r="C467" s="172" t="s">
        <v>534</v>
      </c>
      <c r="D467" s="172" t="s">
        <v>131</v>
      </c>
      <c r="E467" s="173" t="s">
        <v>535</v>
      </c>
      <c r="F467" s="174" t="s">
        <v>536</v>
      </c>
      <c r="G467" s="175" t="s">
        <v>256</v>
      </c>
      <c r="H467" s="176">
        <v>36</v>
      </c>
      <c r="I467" s="177"/>
      <c r="J467" s="178">
        <f>ROUND(I467*H467,2)</f>
        <v>0</v>
      </c>
      <c r="K467" s="174" t="s">
        <v>135</v>
      </c>
      <c r="L467" s="40"/>
      <c r="M467" s="179" t="s">
        <v>48</v>
      </c>
      <c r="N467" s="180" t="s">
        <v>56</v>
      </c>
      <c r="O467" s="65"/>
      <c r="P467" s="181">
        <f>O467*H467</f>
        <v>0</v>
      </c>
      <c r="Q467" s="181">
        <v>0</v>
      </c>
      <c r="R467" s="181">
        <f>Q467*H467</f>
        <v>0</v>
      </c>
      <c r="S467" s="181">
        <v>0</v>
      </c>
      <c r="T467" s="182">
        <f>S467*H467</f>
        <v>0</v>
      </c>
      <c r="U467" s="35"/>
      <c r="V467" s="35"/>
      <c r="W467" s="35"/>
      <c r="X467" s="35"/>
      <c r="Y467" s="35"/>
      <c r="Z467" s="35"/>
      <c r="AA467" s="35"/>
      <c r="AB467" s="35"/>
      <c r="AC467" s="35"/>
      <c r="AD467" s="35"/>
      <c r="AE467" s="35"/>
      <c r="AR467" s="183" t="s">
        <v>23</v>
      </c>
      <c r="AT467" s="183" t="s">
        <v>131</v>
      </c>
      <c r="AU467" s="183" t="s">
        <v>94</v>
      </c>
      <c r="AY467" s="17" t="s">
        <v>129</v>
      </c>
      <c r="BE467" s="184">
        <f>IF(N467="základní",J467,0)</f>
        <v>0</v>
      </c>
      <c r="BF467" s="184">
        <f>IF(N467="snížená",J467,0)</f>
        <v>0</v>
      </c>
      <c r="BG467" s="184">
        <f>IF(N467="zákl. přenesená",J467,0)</f>
        <v>0</v>
      </c>
      <c r="BH467" s="184">
        <f>IF(N467="sníž. přenesená",J467,0)</f>
        <v>0</v>
      </c>
      <c r="BI467" s="184">
        <f>IF(N467="nulová",J467,0)</f>
        <v>0</v>
      </c>
      <c r="BJ467" s="17" t="s">
        <v>23</v>
      </c>
      <c r="BK467" s="184">
        <f>ROUND(I467*H467,2)</f>
        <v>0</v>
      </c>
      <c r="BL467" s="17" t="s">
        <v>23</v>
      </c>
      <c r="BM467" s="183" t="s">
        <v>537</v>
      </c>
    </row>
    <row r="468" spans="1:65" s="2" customFormat="1">
      <c r="A468" s="35"/>
      <c r="B468" s="36"/>
      <c r="C468" s="37"/>
      <c r="D468" s="185" t="s">
        <v>138</v>
      </c>
      <c r="E468" s="37"/>
      <c r="F468" s="186" t="s">
        <v>538</v>
      </c>
      <c r="G468" s="37"/>
      <c r="H468" s="37"/>
      <c r="I468" s="187"/>
      <c r="J468" s="37"/>
      <c r="K468" s="37"/>
      <c r="L468" s="40"/>
      <c r="M468" s="188"/>
      <c r="N468" s="189"/>
      <c r="O468" s="65"/>
      <c r="P468" s="65"/>
      <c r="Q468" s="65"/>
      <c r="R468" s="65"/>
      <c r="S468" s="65"/>
      <c r="T468" s="66"/>
      <c r="U468" s="35"/>
      <c r="V468" s="35"/>
      <c r="W468" s="35"/>
      <c r="X468" s="35"/>
      <c r="Y468" s="35"/>
      <c r="Z468" s="35"/>
      <c r="AA468" s="35"/>
      <c r="AB468" s="35"/>
      <c r="AC468" s="35"/>
      <c r="AD468" s="35"/>
      <c r="AE468" s="35"/>
      <c r="AT468" s="17" t="s">
        <v>138</v>
      </c>
      <c r="AU468" s="17" t="s">
        <v>94</v>
      </c>
    </row>
    <row r="469" spans="1:65" s="13" customFormat="1">
      <c r="B469" s="190"/>
      <c r="C469" s="191"/>
      <c r="D469" s="192" t="s">
        <v>140</v>
      </c>
      <c r="E469" s="193" t="s">
        <v>48</v>
      </c>
      <c r="F469" s="194" t="s">
        <v>141</v>
      </c>
      <c r="G469" s="191"/>
      <c r="H469" s="193" t="s">
        <v>48</v>
      </c>
      <c r="I469" s="195"/>
      <c r="J469" s="191"/>
      <c r="K469" s="191"/>
      <c r="L469" s="196"/>
      <c r="M469" s="197"/>
      <c r="N469" s="198"/>
      <c r="O469" s="198"/>
      <c r="P469" s="198"/>
      <c r="Q469" s="198"/>
      <c r="R469" s="198"/>
      <c r="S469" s="198"/>
      <c r="T469" s="199"/>
      <c r="AT469" s="200" t="s">
        <v>140</v>
      </c>
      <c r="AU469" s="200" t="s">
        <v>94</v>
      </c>
      <c r="AV469" s="13" t="s">
        <v>23</v>
      </c>
      <c r="AW469" s="13" t="s">
        <v>46</v>
      </c>
      <c r="AX469" s="13" t="s">
        <v>85</v>
      </c>
      <c r="AY469" s="200" t="s">
        <v>129</v>
      </c>
    </row>
    <row r="470" spans="1:65" s="13" customFormat="1">
      <c r="B470" s="190"/>
      <c r="C470" s="191"/>
      <c r="D470" s="192" t="s">
        <v>140</v>
      </c>
      <c r="E470" s="193" t="s">
        <v>48</v>
      </c>
      <c r="F470" s="194" t="s">
        <v>486</v>
      </c>
      <c r="G470" s="191"/>
      <c r="H470" s="193" t="s">
        <v>48</v>
      </c>
      <c r="I470" s="195"/>
      <c r="J470" s="191"/>
      <c r="K470" s="191"/>
      <c r="L470" s="196"/>
      <c r="M470" s="197"/>
      <c r="N470" s="198"/>
      <c r="O470" s="198"/>
      <c r="P470" s="198"/>
      <c r="Q470" s="198"/>
      <c r="R470" s="198"/>
      <c r="S470" s="198"/>
      <c r="T470" s="199"/>
      <c r="AT470" s="200" t="s">
        <v>140</v>
      </c>
      <c r="AU470" s="200" t="s">
        <v>94</v>
      </c>
      <c r="AV470" s="13" t="s">
        <v>23</v>
      </c>
      <c r="AW470" s="13" t="s">
        <v>46</v>
      </c>
      <c r="AX470" s="13" t="s">
        <v>85</v>
      </c>
      <c r="AY470" s="200" t="s">
        <v>129</v>
      </c>
    </row>
    <row r="471" spans="1:65" s="14" customFormat="1">
      <c r="B471" s="201"/>
      <c r="C471" s="202"/>
      <c r="D471" s="192" t="s">
        <v>140</v>
      </c>
      <c r="E471" s="203" t="s">
        <v>48</v>
      </c>
      <c r="F471" s="204" t="s">
        <v>511</v>
      </c>
      <c r="G471" s="202"/>
      <c r="H471" s="205">
        <v>36</v>
      </c>
      <c r="I471" s="206"/>
      <c r="J471" s="202"/>
      <c r="K471" s="202"/>
      <c r="L471" s="207"/>
      <c r="M471" s="208"/>
      <c r="N471" s="209"/>
      <c r="O471" s="209"/>
      <c r="P471" s="209"/>
      <c r="Q471" s="209"/>
      <c r="R471" s="209"/>
      <c r="S471" s="209"/>
      <c r="T471" s="210"/>
      <c r="AT471" s="211" t="s">
        <v>140</v>
      </c>
      <c r="AU471" s="211" t="s">
        <v>94</v>
      </c>
      <c r="AV471" s="14" t="s">
        <v>94</v>
      </c>
      <c r="AW471" s="14" t="s">
        <v>46</v>
      </c>
      <c r="AX471" s="14" t="s">
        <v>23</v>
      </c>
      <c r="AY471" s="211" t="s">
        <v>129</v>
      </c>
    </row>
    <row r="472" spans="1:65" s="2" customFormat="1" ht="44.25" customHeight="1">
      <c r="A472" s="35"/>
      <c r="B472" s="36"/>
      <c r="C472" s="172" t="s">
        <v>539</v>
      </c>
      <c r="D472" s="172" t="s">
        <v>131</v>
      </c>
      <c r="E472" s="173" t="s">
        <v>540</v>
      </c>
      <c r="F472" s="174" t="s">
        <v>541</v>
      </c>
      <c r="G472" s="175" t="s">
        <v>416</v>
      </c>
      <c r="H472" s="176">
        <v>1</v>
      </c>
      <c r="I472" s="177"/>
      <c r="J472" s="178">
        <f>ROUND(I472*H472,2)</f>
        <v>0</v>
      </c>
      <c r="K472" s="174" t="s">
        <v>135</v>
      </c>
      <c r="L472" s="40"/>
      <c r="M472" s="179" t="s">
        <v>48</v>
      </c>
      <c r="N472" s="180" t="s">
        <v>56</v>
      </c>
      <c r="O472" s="65"/>
      <c r="P472" s="181">
        <f>O472*H472</f>
        <v>0</v>
      </c>
      <c r="Q472" s="181">
        <v>0.37430000000000002</v>
      </c>
      <c r="R472" s="181">
        <f>Q472*H472</f>
        <v>0.37430000000000002</v>
      </c>
      <c r="S472" s="181">
        <v>0</v>
      </c>
      <c r="T472" s="182">
        <f>S472*H472</f>
        <v>0</v>
      </c>
      <c r="U472" s="35"/>
      <c r="V472" s="35"/>
      <c r="W472" s="35"/>
      <c r="X472" s="35"/>
      <c r="Y472" s="35"/>
      <c r="Z472" s="35"/>
      <c r="AA472" s="35"/>
      <c r="AB472" s="35"/>
      <c r="AC472" s="35"/>
      <c r="AD472" s="35"/>
      <c r="AE472" s="35"/>
      <c r="AR472" s="183" t="s">
        <v>23</v>
      </c>
      <c r="AT472" s="183" t="s">
        <v>131</v>
      </c>
      <c r="AU472" s="183" t="s">
        <v>94</v>
      </c>
      <c r="AY472" s="17" t="s">
        <v>129</v>
      </c>
      <c r="BE472" s="184">
        <f>IF(N472="základní",J472,0)</f>
        <v>0</v>
      </c>
      <c r="BF472" s="184">
        <f>IF(N472="snížená",J472,0)</f>
        <v>0</v>
      </c>
      <c r="BG472" s="184">
        <f>IF(N472="zákl. přenesená",J472,0)</f>
        <v>0</v>
      </c>
      <c r="BH472" s="184">
        <f>IF(N472="sníž. přenesená",J472,0)</f>
        <v>0</v>
      </c>
      <c r="BI472" s="184">
        <f>IF(N472="nulová",J472,0)</f>
        <v>0</v>
      </c>
      <c r="BJ472" s="17" t="s">
        <v>23</v>
      </c>
      <c r="BK472" s="184">
        <f>ROUND(I472*H472,2)</f>
        <v>0</v>
      </c>
      <c r="BL472" s="17" t="s">
        <v>23</v>
      </c>
      <c r="BM472" s="183" t="s">
        <v>542</v>
      </c>
    </row>
    <row r="473" spans="1:65" s="2" customFormat="1">
      <c r="A473" s="35"/>
      <c r="B473" s="36"/>
      <c r="C473" s="37"/>
      <c r="D473" s="185" t="s">
        <v>138</v>
      </c>
      <c r="E473" s="37"/>
      <c r="F473" s="186" t="s">
        <v>543</v>
      </c>
      <c r="G473" s="37"/>
      <c r="H473" s="37"/>
      <c r="I473" s="187"/>
      <c r="J473" s="37"/>
      <c r="K473" s="37"/>
      <c r="L473" s="40"/>
      <c r="M473" s="188"/>
      <c r="N473" s="189"/>
      <c r="O473" s="65"/>
      <c r="P473" s="65"/>
      <c r="Q473" s="65"/>
      <c r="R473" s="65"/>
      <c r="S473" s="65"/>
      <c r="T473" s="66"/>
      <c r="U473" s="35"/>
      <c r="V473" s="35"/>
      <c r="W473" s="35"/>
      <c r="X473" s="35"/>
      <c r="Y473" s="35"/>
      <c r="Z473" s="35"/>
      <c r="AA473" s="35"/>
      <c r="AB473" s="35"/>
      <c r="AC473" s="35"/>
      <c r="AD473" s="35"/>
      <c r="AE473" s="35"/>
      <c r="AT473" s="17" t="s">
        <v>138</v>
      </c>
      <c r="AU473" s="17" t="s">
        <v>94</v>
      </c>
    </row>
    <row r="474" spans="1:65" s="13" customFormat="1">
      <c r="B474" s="190"/>
      <c r="C474" s="191"/>
      <c r="D474" s="192" t="s">
        <v>140</v>
      </c>
      <c r="E474" s="193" t="s">
        <v>48</v>
      </c>
      <c r="F474" s="194" t="s">
        <v>141</v>
      </c>
      <c r="G474" s="191"/>
      <c r="H474" s="193" t="s">
        <v>48</v>
      </c>
      <c r="I474" s="195"/>
      <c r="J474" s="191"/>
      <c r="K474" s="191"/>
      <c r="L474" s="196"/>
      <c r="M474" s="197"/>
      <c r="N474" s="198"/>
      <c r="O474" s="198"/>
      <c r="P474" s="198"/>
      <c r="Q474" s="198"/>
      <c r="R474" s="198"/>
      <c r="S474" s="198"/>
      <c r="T474" s="199"/>
      <c r="AT474" s="200" t="s">
        <v>140</v>
      </c>
      <c r="AU474" s="200" t="s">
        <v>94</v>
      </c>
      <c r="AV474" s="13" t="s">
        <v>23</v>
      </c>
      <c r="AW474" s="13" t="s">
        <v>46</v>
      </c>
      <c r="AX474" s="13" t="s">
        <v>85</v>
      </c>
      <c r="AY474" s="200" t="s">
        <v>129</v>
      </c>
    </row>
    <row r="475" spans="1:65" s="13" customFormat="1">
      <c r="B475" s="190"/>
      <c r="C475" s="191"/>
      <c r="D475" s="192" t="s">
        <v>140</v>
      </c>
      <c r="E475" s="193" t="s">
        <v>48</v>
      </c>
      <c r="F475" s="194" t="s">
        <v>419</v>
      </c>
      <c r="G475" s="191"/>
      <c r="H475" s="193" t="s">
        <v>48</v>
      </c>
      <c r="I475" s="195"/>
      <c r="J475" s="191"/>
      <c r="K475" s="191"/>
      <c r="L475" s="196"/>
      <c r="M475" s="197"/>
      <c r="N475" s="198"/>
      <c r="O475" s="198"/>
      <c r="P475" s="198"/>
      <c r="Q475" s="198"/>
      <c r="R475" s="198"/>
      <c r="S475" s="198"/>
      <c r="T475" s="199"/>
      <c r="AT475" s="200" t="s">
        <v>140</v>
      </c>
      <c r="AU475" s="200" t="s">
        <v>94</v>
      </c>
      <c r="AV475" s="13" t="s">
        <v>23</v>
      </c>
      <c r="AW475" s="13" t="s">
        <v>46</v>
      </c>
      <c r="AX475" s="13" t="s">
        <v>85</v>
      </c>
      <c r="AY475" s="200" t="s">
        <v>129</v>
      </c>
    </row>
    <row r="476" spans="1:65" s="13" customFormat="1">
      <c r="B476" s="190"/>
      <c r="C476" s="191"/>
      <c r="D476" s="192" t="s">
        <v>140</v>
      </c>
      <c r="E476" s="193" t="s">
        <v>48</v>
      </c>
      <c r="F476" s="194" t="s">
        <v>471</v>
      </c>
      <c r="G476" s="191"/>
      <c r="H476" s="193" t="s">
        <v>48</v>
      </c>
      <c r="I476" s="195"/>
      <c r="J476" s="191"/>
      <c r="K476" s="191"/>
      <c r="L476" s="196"/>
      <c r="M476" s="197"/>
      <c r="N476" s="198"/>
      <c r="O476" s="198"/>
      <c r="P476" s="198"/>
      <c r="Q476" s="198"/>
      <c r="R476" s="198"/>
      <c r="S476" s="198"/>
      <c r="T476" s="199"/>
      <c r="AT476" s="200" t="s">
        <v>140</v>
      </c>
      <c r="AU476" s="200" t="s">
        <v>94</v>
      </c>
      <c r="AV476" s="13" t="s">
        <v>23</v>
      </c>
      <c r="AW476" s="13" t="s">
        <v>46</v>
      </c>
      <c r="AX476" s="13" t="s">
        <v>85</v>
      </c>
      <c r="AY476" s="200" t="s">
        <v>129</v>
      </c>
    </row>
    <row r="477" spans="1:65" s="14" customFormat="1">
      <c r="B477" s="201"/>
      <c r="C477" s="202"/>
      <c r="D477" s="192" t="s">
        <v>140</v>
      </c>
      <c r="E477" s="203" t="s">
        <v>48</v>
      </c>
      <c r="F477" s="204" t="s">
        <v>23</v>
      </c>
      <c r="G477" s="202"/>
      <c r="H477" s="205">
        <v>1</v>
      </c>
      <c r="I477" s="206"/>
      <c r="J477" s="202"/>
      <c r="K477" s="202"/>
      <c r="L477" s="207"/>
      <c r="M477" s="208"/>
      <c r="N477" s="209"/>
      <c r="O477" s="209"/>
      <c r="P477" s="209"/>
      <c r="Q477" s="209"/>
      <c r="R477" s="209"/>
      <c r="S477" s="209"/>
      <c r="T477" s="210"/>
      <c r="AT477" s="211" t="s">
        <v>140</v>
      </c>
      <c r="AU477" s="211" t="s">
        <v>94</v>
      </c>
      <c r="AV477" s="14" t="s">
        <v>94</v>
      </c>
      <c r="AW477" s="14" t="s">
        <v>46</v>
      </c>
      <c r="AX477" s="14" t="s">
        <v>23</v>
      </c>
      <c r="AY477" s="211" t="s">
        <v>129</v>
      </c>
    </row>
    <row r="478" spans="1:65" s="2" customFormat="1" ht="24.2" customHeight="1">
      <c r="A478" s="35"/>
      <c r="B478" s="36"/>
      <c r="C478" s="172" t="s">
        <v>544</v>
      </c>
      <c r="D478" s="172" t="s">
        <v>131</v>
      </c>
      <c r="E478" s="173" t="s">
        <v>545</v>
      </c>
      <c r="F478" s="174" t="s">
        <v>546</v>
      </c>
      <c r="G478" s="175" t="s">
        <v>416</v>
      </c>
      <c r="H478" s="176">
        <v>2</v>
      </c>
      <c r="I478" s="177"/>
      <c r="J478" s="178">
        <f>ROUND(I478*H478,2)</f>
        <v>0</v>
      </c>
      <c r="K478" s="174" t="s">
        <v>135</v>
      </c>
      <c r="L478" s="40"/>
      <c r="M478" s="179" t="s">
        <v>48</v>
      </c>
      <c r="N478" s="180" t="s">
        <v>56</v>
      </c>
      <c r="O478" s="65"/>
      <c r="P478" s="181">
        <f>O478*H478</f>
        <v>0</v>
      </c>
      <c r="Q478" s="181">
        <v>0</v>
      </c>
      <c r="R478" s="181">
        <f>Q478*H478</f>
        <v>0</v>
      </c>
      <c r="S478" s="181">
        <v>0</v>
      </c>
      <c r="T478" s="182">
        <f>S478*H478</f>
        <v>0</v>
      </c>
      <c r="U478" s="35"/>
      <c r="V478" s="35"/>
      <c r="W478" s="35"/>
      <c r="X478" s="35"/>
      <c r="Y478" s="35"/>
      <c r="Z478" s="35"/>
      <c r="AA478" s="35"/>
      <c r="AB478" s="35"/>
      <c r="AC478" s="35"/>
      <c r="AD478" s="35"/>
      <c r="AE478" s="35"/>
      <c r="AR478" s="183" t="s">
        <v>23</v>
      </c>
      <c r="AT478" s="183" t="s">
        <v>131</v>
      </c>
      <c r="AU478" s="183" t="s">
        <v>94</v>
      </c>
      <c r="AY478" s="17" t="s">
        <v>129</v>
      </c>
      <c r="BE478" s="184">
        <f>IF(N478="základní",J478,0)</f>
        <v>0</v>
      </c>
      <c r="BF478" s="184">
        <f>IF(N478="snížená",J478,0)</f>
        <v>0</v>
      </c>
      <c r="BG478" s="184">
        <f>IF(N478="zákl. přenesená",J478,0)</f>
        <v>0</v>
      </c>
      <c r="BH478" s="184">
        <f>IF(N478="sníž. přenesená",J478,0)</f>
        <v>0</v>
      </c>
      <c r="BI478" s="184">
        <f>IF(N478="nulová",J478,0)</f>
        <v>0</v>
      </c>
      <c r="BJ478" s="17" t="s">
        <v>23</v>
      </c>
      <c r="BK478" s="184">
        <f>ROUND(I478*H478,2)</f>
        <v>0</v>
      </c>
      <c r="BL478" s="17" t="s">
        <v>23</v>
      </c>
      <c r="BM478" s="183" t="s">
        <v>547</v>
      </c>
    </row>
    <row r="479" spans="1:65" s="2" customFormat="1">
      <c r="A479" s="35"/>
      <c r="B479" s="36"/>
      <c r="C479" s="37"/>
      <c r="D479" s="185" t="s">
        <v>138</v>
      </c>
      <c r="E479" s="37"/>
      <c r="F479" s="186" t="s">
        <v>548</v>
      </c>
      <c r="G479" s="37"/>
      <c r="H479" s="37"/>
      <c r="I479" s="187"/>
      <c r="J479" s="37"/>
      <c r="K479" s="37"/>
      <c r="L479" s="40"/>
      <c r="M479" s="188"/>
      <c r="N479" s="189"/>
      <c r="O479" s="65"/>
      <c r="P479" s="65"/>
      <c r="Q479" s="65"/>
      <c r="R479" s="65"/>
      <c r="S479" s="65"/>
      <c r="T479" s="66"/>
      <c r="U479" s="35"/>
      <c r="V479" s="35"/>
      <c r="W479" s="35"/>
      <c r="X479" s="35"/>
      <c r="Y479" s="35"/>
      <c r="Z479" s="35"/>
      <c r="AA479" s="35"/>
      <c r="AB479" s="35"/>
      <c r="AC479" s="35"/>
      <c r="AD479" s="35"/>
      <c r="AE479" s="35"/>
      <c r="AT479" s="17" t="s">
        <v>138</v>
      </c>
      <c r="AU479" s="17" t="s">
        <v>94</v>
      </c>
    </row>
    <row r="480" spans="1:65" s="13" customFormat="1">
      <c r="B480" s="190"/>
      <c r="C480" s="191"/>
      <c r="D480" s="192" t="s">
        <v>140</v>
      </c>
      <c r="E480" s="193" t="s">
        <v>48</v>
      </c>
      <c r="F480" s="194" t="s">
        <v>141</v>
      </c>
      <c r="G480" s="191"/>
      <c r="H480" s="193" t="s">
        <v>48</v>
      </c>
      <c r="I480" s="195"/>
      <c r="J480" s="191"/>
      <c r="K480" s="191"/>
      <c r="L480" s="196"/>
      <c r="M480" s="197"/>
      <c r="N480" s="198"/>
      <c r="O480" s="198"/>
      <c r="P480" s="198"/>
      <c r="Q480" s="198"/>
      <c r="R480" s="198"/>
      <c r="S480" s="198"/>
      <c r="T480" s="199"/>
      <c r="AT480" s="200" t="s">
        <v>140</v>
      </c>
      <c r="AU480" s="200" t="s">
        <v>94</v>
      </c>
      <c r="AV480" s="13" t="s">
        <v>23</v>
      </c>
      <c r="AW480" s="13" t="s">
        <v>46</v>
      </c>
      <c r="AX480" s="13" t="s">
        <v>85</v>
      </c>
      <c r="AY480" s="200" t="s">
        <v>129</v>
      </c>
    </row>
    <row r="481" spans="1:65" s="13" customFormat="1">
      <c r="B481" s="190"/>
      <c r="C481" s="191"/>
      <c r="D481" s="192" t="s">
        <v>140</v>
      </c>
      <c r="E481" s="193" t="s">
        <v>48</v>
      </c>
      <c r="F481" s="194" t="s">
        <v>419</v>
      </c>
      <c r="G481" s="191"/>
      <c r="H481" s="193" t="s">
        <v>48</v>
      </c>
      <c r="I481" s="195"/>
      <c r="J481" s="191"/>
      <c r="K481" s="191"/>
      <c r="L481" s="196"/>
      <c r="M481" s="197"/>
      <c r="N481" s="198"/>
      <c r="O481" s="198"/>
      <c r="P481" s="198"/>
      <c r="Q481" s="198"/>
      <c r="R481" s="198"/>
      <c r="S481" s="198"/>
      <c r="T481" s="199"/>
      <c r="AT481" s="200" t="s">
        <v>140</v>
      </c>
      <c r="AU481" s="200" t="s">
        <v>94</v>
      </c>
      <c r="AV481" s="13" t="s">
        <v>23</v>
      </c>
      <c r="AW481" s="13" t="s">
        <v>46</v>
      </c>
      <c r="AX481" s="13" t="s">
        <v>85</v>
      </c>
      <c r="AY481" s="200" t="s">
        <v>129</v>
      </c>
    </row>
    <row r="482" spans="1:65" s="13" customFormat="1" ht="22.5">
      <c r="B482" s="190"/>
      <c r="C482" s="191"/>
      <c r="D482" s="192" t="s">
        <v>140</v>
      </c>
      <c r="E482" s="193" t="s">
        <v>48</v>
      </c>
      <c r="F482" s="194" t="s">
        <v>549</v>
      </c>
      <c r="G482" s="191"/>
      <c r="H482" s="193" t="s">
        <v>48</v>
      </c>
      <c r="I482" s="195"/>
      <c r="J482" s="191"/>
      <c r="K482" s="191"/>
      <c r="L482" s="196"/>
      <c r="M482" s="197"/>
      <c r="N482" s="198"/>
      <c r="O482" s="198"/>
      <c r="P482" s="198"/>
      <c r="Q482" s="198"/>
      <c r="R482" s="198"/>
      <c r="S482" s="198"/>
      <c r="T482" s="199"/>
      <c r="AT482" s="200" t="s">
        <v>140</v>
      </c>
      <c r="AU482" s="200" t="s">
        <v>94</v>
      </c>
      <c r="AV482" s="13" t="s">
        <v>23</v>
      </c>
      <c r="AW482" s="13" t="s">
        <v>46</v>
      </c>
      <c r="AX482" s="13" t="s">
        <v>85</v>
      </c>
      <c r="AY482" s="200" t="s">
        <v>129</v>
      </c>
    </row>
    <row r="483" spans="1:65" s="14" customFormat="1">
      <c r="B483" s="201"/>
      <c r="C483" s="202"/>
      <c r="D483" s="192" t="s">
        <v>140</v>
      </c>
      <c r="E483" s="203" t="s">
        <v>48</v>
      </c>
      <c r="F483" s="204" t="s">
        <v>23</v>
      </c>
      <c r="G483" s="202"/>
      <c r="H483" s="205">
        <v>1</v>
      </c>
      <c r="I483" s="206"/>
      <c r="J483" s="202"/>
      <c r="K483" s="202"/>
      <c r="L483" s="207"/>
      <c r="M483" s="208"/>
      <c r="N483" s="209"/>
      <c r="O483" s="209"/>
      <c r="P483" s="209"/>
      <c r="Q483" s="209"/>
      <c r="R483" s="209"/>
      <c r="S483" s="209"/>
      <c r="T483" s="210"/>
      <c r="AT483" s="211" t="s">
        <v>140</v>
      </c>
      <c r="AU483" s="211" t="s">
        <v>94</v>
      </c>
      <c r="AV483" s="14" t="s">
        <v>94</v>
      </c>
      <c r="AW483" s="14" t="s">
        <v>46</v>
      </c>
      <c r="AX483" s="14" t="s">
        <v>85</v>
      </c>
      <c r="AY483" s="211" t="s">
        <v>129</v>
      </c>
    </row>
    <row r="484" spans="1:65" s="13" customFormat="1">
      <c r="B484" s="190"/>
      <c r="C484" s="191"/>
      <c r="D484" s="192" t="s">
        <v>140</v>
      </c>
      <c r="E484" s="193" t="s">
        <v>48</v>
      </c>
      <c r="F484" s="194" t="s">
        <v>550</v>
      </c>
      <c r="G484" s="191"/>
      <c r="H484" s="193" t="s">
        <v>48</v>
      </c>
      <c r="I484" s="195"/>
      <c r="J484" s="191"/>
      <c r="K484" s="191"/>
      <c r="L484" s="196"/>
      <c r="M484" s="197"/>
      <c r="N484" s="198"/>
      <c r="O484" s="198"/>
      <c r="P484" s="198"/>
      <c r="Q484" s="198"/>
      <c r="R484" s="198"/>
      <c r="S484" s="198"/>
      <c r="T484" s="199"/>
      <c r="AT484" s="200" t="s">
        <v>140</v>
      </c>
      <c r="AU484" s="200" t="s">
        <v>94</v>
      </c>
      <c r="AV484" s="13" t="s">
        <v>23</v>
      </c>
      <c r="AW484" s="13" t="s">
        <v>46</v>
      </c>
      <c r="AX484" s="13" t="s">
        <v>85</v>
      </c>
      <c r="AY484" s="200" t="s">
        <v>129</v>
      </c>
    </row>
    <row r="485" spans="1:65" s="14" customFormat="1">
      <c r="B485" s="201"/>
      <c r="C485" s="202"/>
      <c r="D485" s="192" t="s">
        <v>140</v>
      </c>
      <c r="E485" s="203" t="s">
        <v>48</v>
      </c>
      <c r="F485" s="204" t="s">
        <v>23</v>
      </c>
      <c r="G485" s="202"/>
      <c r="H485" s="205">
        <v>1</v>
      </c>
      <c r="I485" s="206"/>
      <c r="J485" s="202"/>
      <c r="K485" s="202"/>
      <c r="L485" s="207"/>
      <c r="M485" s="208"/>
      <c r="N485" s="209"/>
      <c r="O485" s="209"/>
      <c r="P485" s="209"/>
      <c r="Q485" s="209"/>
      <c r="R485" s="209"/>
      <c r="S485" s="209"/>
      <c r="T485" s="210"/>
      <c r="AT485" s="211" t="s">
        <v>140</v>
      </c>
      <c r="AU485" s="211" t="s">
        <v>94</v>
      </c>
      <c r="AV485" s="14" t="s">
        <v>94</v>
      </c>
      <c r="AW485" s="14" t="s">
        <v>46</v>
      </c>
      <c r="AX485" s="14" t="s">
        <v>85</v>
      </c>
      <c r="AY485" s="211" t="s">
        <v>129</v>
      </c>
    </row>
    <row r="486" spans="1:65" s="15" customFormat="1">
      <c r="B486" s="212"/>
      <c r="C486" s="213"/>
      <c r="D486" s="192" t="s">
        <v>140</v>
      </c>
      <c r="E486" s="214" t="s">
        <v>48</v>
      </c>
      <c r="F486" s="215" t="s">
        <v>147</v>
      </c>
      <c r="G486" s="213"/>
      <c r="H486" s="216">
        <v>2</v>
      </c>
      <c r="I486" s="217"/>
      <c r="J486" s="213"/>
      <c r="K486" s="213"/>
      <c r="L486" s="218"/>
      <c r="M486" s="219"/>
      <c r="N486" s="220"/>
      <c r="O486" s="220"/>
      <c r="P486" s="220"/>
      <c r="Q486" s="220"/>
      <c r="R486" s="220"/>
      <c r="S486" s="220"/>
      <c r="T486" s="221"/>
      <c r="AT486" s="222" t="s">
        <v>140</v>
      </c>
      <c r="AU486" s="222" t="s">
        <v>94</v>
      </c>
      <c r="AV486" s="15" t="s">
        <v>136</v>
      </c>
      <c r="AW486" s="15" t="s">
        <v>46</v>
      </c>
      <c r="AX486" s="15" t="s">
        <v>23</v>
      </c>
      <c r="AY486" s="222" t="s">
        <v>129</v>
      </c>
    </row>
    <row r="487" spans="1:65" s="2" customFormat="1" ht="49.15" customHeight="1">
      <c r="A487" s="35"/>
      <c r="B487" s="36"/>
      <c r="C487" s="172" t="s">
        <v>551</v>
      </c>
      <c r="D487" s="172" t="s">
        <v>131</v>
      </c>
      <c r="E487" s="173" t="s">
        <v>552</v>
      </c>
      <c r="F487" s="174" t="s">
        <v>553</v>
      </c>
      <c r="G487" s="175" t="s">
        <v>256</v>
      </c>
      <c r="H487" s="176">
        <v>36</v>
      </c>
      <c r="I487" s="177"/>
      <c r="J487" s="178">
        <f>ROUND(I487*H487,2)</f>
        <v>0</v>
      </c>
      <c r="K487" s="174" t="s">
        <v>135</v>
      </c>
      <c r="L487" s="40"/>
      <c r="M487" s="179" t="s">
        <v>48</v>
      </c>
      <c r="N487" s="180" t="s">
        <v>56</v>
      </c>
      <c r="O487" s="65"/>
      <c r="P487" s="181">
        <f>O487*H487</f>
        <v>0</v>
      </c>
      <c r="Q487" s="181">
        <v>0.22563</v>
      </c>
      <c r="R487" s="181">
        <f>Q487*H487</f>
        <v>8.122679999999999</v>
      </c>
      <c r="S487" s="181">
        <v>0</v>
      </c>
      <c r="T487" s="182">
        <f>S487*H487</f>
        <v>0</v>
      </c>
      <c r="U487" s="35"/>
      <c r="V487" s="35"/>
      <c r="W487" s="35"/>
      <c r="X487" s="35"/>
      <c r="Y487" s="35"/>
      <c r="Z487" s="35"/>
      <c r="AA487" s="35"/>
      <c r="AB487" s="35"/>
      <c r="AC487" s="35"/>
      <c r="AD487" s="35"/>
      <c r="AE487" s="35"/>
      <c r="AR487" s="183" t="s">
        <v>23</v>
      </c>
      <c r="AT487" s="183" t="s">
        <v>131</v>
      </c>
      <c r="AU487" s="183" t="s">
        <v>94</v>
      </c>
      <c r="AY487" s="17" t="s">
        <v>129</v>
      </c>
      <c r="BE487" s="184">
        <f>IF(N487="základní",J487,0)</f>
        <v>0</v>
      </c>
      <c r="BF487" s="184">
        <f>IF(N487="snížená",J487,0)</f>
        <v>0</v>
      </c>
      <c r="BG487" s="184">
        <f>IF(N487="zákl. přenesená",J487,0)</f>
        <v>0</v>
      </c>
      <c r="BH487" s="184">
        <f>IF(N487="sníž. přenesená",J487,0)</f>
        <v>0</v>
      </c>
      <c r="BI487" s="184">
        <f>IF(N487="nulová",J487,0)</f>
        <v>0</v>
      </c>
      <c r="BJ487" s="17" t="s">
        <v>23</v>
      </c>
      <c r="BK487" s="184">
        <f>ROUND(I487*H487,2)</f>
        <v>0</v>
      </c>
      <c r="BL487" s="17" t="s">
        <v>23</v>
      </c>
      <c r="BM487" s="183" t="s">
        <v>554</v>
      </c>
    </row>
    <row r="488" spans="1:65" s="2" customFormat="1">
      <c r="A488" s="35"/>
      <c r="B488" s="36"/>
      <c r="C488" s="37"/>
      <c r="D488" s="185" t="s">
        <v>138</v>
      </c>
      <c r="E488" s="37"/>
      <c r="F488" s="186" t="s">
        <v>555</v>
      </c>
      <c r="G488" s="37"/>
      <c r="H488" s="37"/>
      <c r="I488" s="187"/>
      <c r="J488" s="37"/>
      <c r="K488" s="37"/>
      <c r="L488" s="40"/>
      <c r="M488" s="188"/>
      <c r="N488" s="189"/>
      <c r="O488" s="65"/>
      <c r="P488" s="65"/>
      <c r="Q488" s="65"/>
      <c r="R488" s="65"/>
      <c r="S488" s="65"/>
      <c r="T488" s="66"/>
      <c r="U488" s="35"/>
      <c r="V488" s="35"/>
      <c r="W488" s="35"/>
      <c r="X488" s="35"/>
      <c r="Y488" s="35"/>
      <c r="Z488" s="35"/>
      <c r="AA488" s="35"/>
      <c r="AB488" s="35"/>
      <c r="AC488" s="35"/>
      <c r="AD488" s="35"/>
      <c r="AE488" s="35"/>
      <c r="AT488" s="17" t="s">
        <v>138</v>
      </c>
      <c r="AU488" s="17" t="s">
        <v>94</v>
      </c>
    </row>
    <row r="489" spans="1:65" s="13" customFormat="1">
      <c r="B489" s="190"/>
      <c r="C489" s="191"/>
      <c r="D489" s="192" t="s">
        <v>140</v>
      </c>
      <c r="E489" s="193" t="s">
        <v>48</v>
      </c>
      <c r="F489" s="194" t="s">
        <v>141</v>
      </c>
      <c r="G489" s="191"/>
      <c r="H489" s="193" t="s">
        <v>48</v>
      </c>
      <c r="I489" s="195"/>
      <c r="J489" s="191"/>
      <c r="K489" s="191"/>
      <c r="L489" s="196"/>
      <c r="M489" s="197"/>
      <c r="N489" s="198"/>
      <c r="O489" s="198"/>
      <c r="P489" s="198"/>
      <c r="Q489" s="198"/>
      <c r="R489" s="198"/>
      <c r="S489" s="198"/>
      <c r="T489" s="199"/>
      <c r="AT489" s="200" t="s">
        <v>140</v>
      </c>
      <c r="AU489" s="200" t="s">
        <v>94</v>
      </c>
      <c r="AV489" s="13" t="s">
        <v>23</v>
      </c>
      <c r="AW489" s="13" t="s">
        <v>46</v>
      </c>
      <c r="AX489" s="13" t="s">
        <v>85</v>
      </c>
      <c r="AY489" s="200" t="s">
        <v>129</v>
      </c>
    </row>
    <row r="490" spans="1:65" s="13" customFormat="1">
      <c r="B490" s="190"/>
      <c r="C490" s="191"/>
      <c r="D490" s="192" t="s">
        <v>140</v>
      </c>
      <c r="E490" s="193" t="s">
        <v>48</v>
      </c>
      <c r="F490" s="194" t="s">
        <v>556</v>
      </c>
      <c r="G490" s="191"/>
      <c r="H490" s="193" t="s">
        <v>48</v>
      </c>
      <c r="I490" s="195"/>
      <c r="J490" s="191"/>
      <c r="K490" s="191"/>
      <c r="L490" s="196"/>
      <c r="M490" s="197"/>
      <c r="N490" s="198"/>
      <c r="O490" s="198"/>
      <c r="P490" s="198"/>
      <c r="Q490" s="198"/>
      <c r="R490" s="198"/>
      <c r="S490" s="198"/>
      <c r="T490" s="199"/>
      <c r="AT490" s="200" t="s">
        <v>140</v>
      </c>
      <c r="AU490" s="200" t="s">
        <v>94</v>
      </c>
      <c r="AV490" s="13" t="s">
        <v>23</v>
      </c>
      <c r="AW490" s="13" t="s">
        <v>46</v>
      </c>
      <c r="AX490" s="13" t="s">
        <v>85</v>
      </c>
      <c r="AY490" s="200" t="s">
        <v>129</v>
      </c>
    </row>
    <row r="491" spans="1:65" s="14" customFormat="1">
      <c r="B491" s="201"/>
      <c r="C491" s="202"/>
      <c r="D491" s="192" t="s">
        <v>140</v>
      </c>
      <c r="E491" s="203" t="s">
        <v>48</v>
      </c>
      <c r="F491" s="204" t="s">
        <v>410</v>
      </c>
      <c r="G491" s="202"/>
      <c r="H491" s="205">
        <v>36</v>
      </c>
      <c r="I491" s="206"/>
      <c r="J491" s="202"/>
      <c r="K491" s="202"/>
      <c r="L491" s="207"/>
      <c r="M491" s="208"/>
      <c r="N491" s="209"/>
      <c r="O491" s="209"/>
      <c r="P491" s="209"/>
      <c r="Q491" s="209"/>
      <c r="R491" s="209"/>
      <c r="S491" s="209"/>
      <c r="T491" s="210"/>
      <c r="AT491" s="211" t="s">
        <v>140</v>
      </c>
      <c r="AU491" s="211" t="s">
        <v>94</v>
      </c>
      <c r="AV491" s="14" t="s">
        <v>94</v>
      </c>
      <c r="AW491" s="14" t="s">
        <v>46</v>
      </c>
      <c r="AX491" s="14" t="s">
        <v>23</v>
      </c>
      <c r="AY491" s="211" t="s">
        <v>129</v>
      </c>
    </row>
    <row r="492" spans="1:65" s="2" customFormat="1" ht="24.2" customHeight="1">
      <c r="A492" s="35"/>
      <c r="B492" s="36"/>
      <c r="C492" s="223" t="s">
        <v>557</v>
      </c>
      <c r="D492" s="223" t="s">
        <v>224</v>
      </c>
      <c r="E492" s="224" t="s">
        <v>558</v>
      </c>
      <c r="F492" s="225" t="s">
        <v>559</v>
      </c>
      <c r="G492" s="226" t="s">
        <v>256</v>
      </c>
      <c r="H492" s="227">
        <v>36</v>
      </c>
      <c r="I492" s="228"/>
      <c r="J492" s="229">
        <f>ROUND(I492*H492,2)</f>
        <v>0</v>
      </c>
      <c r="K492" s="225" t="s">
        <v>135</v>
      </c>
      <c r="L492" s="230"/>
      <c r="M492" s="231" t="s">
        <v>48</v>
      </c>
      <c r="N492" s="232" t="s">
        <v>56</v>
      </c>
      <c r="O492" s="65"/>
      <c r="P492" s="181">
        <f>O492*H492</f>
        <v>0</v>
      </c>
      <c r="Q492" s="181">
        <v>7.5000000000000002E-4</v>
      </c>
      <c r="R492" s="181">
        <f>Q492*H492</f>
        <v>2.7E-2</v>
      </c>
      <c r="S492" s="181">
        <v>0</v>
      </c>
      <c r="T492" s="182">
        <f>S492*H492</f>
        <v>0</v>
      </c>
      <c r="U492" s="35"/>
      <c r="V492" s="35"/>
      <c r="W492" s="35"/>
      <c r="X492" s="35"/>
      <c r="Y492" s="35"/>
      <c r="Z492" s="35"/>
      <c r="AA492" s="35"/>
      <c r="AB492" s="35"/>
      <c r="AC492" s="35"/>
      <c r="AD492" s="35"/>
      <c r="AE492" s="35"/>
      <c r="AR492" s="183" t="s">
        <v>94</v>
      </c>
      <c r="AT492" s="183" t="s">
        <v>224</v>
      </c>
      <c r="AU492" s="183" t="s">
        <v>94</v>
      </c>
      <c r="AY492" s="17" t="s">
        <v>129</v>
      </c>
      <c r="BE492" s="184">
        <f>IF(N492="základní",J492,0)</f>
        <v>0</v>
      </c>
      <c r="BF492" s="184">
        <f>IF(N492="snížená",J492,0)</f>
        <v>0</v>
      </c>
      <c r="BG492" s="184">
        <f>IF(N492="zákl. přenesená",J492,0)</f>
        <v>0</v>
      </c>
      <c r="BH492" s="184">
        <f>IF(N492="sníž. přenesená",J492,0)</f>
        <v>0</v>
      </c>
      <c r="BI492" s="184">
        <f>IF(N492="nulová",J492,0)</f>
        <v>0</v>
      </c>
      <c r="BJ492" s="17" t="s">
        <v>23</v>
      </c>
      <c r="BK492" s="184">
        <f>ROUND(I492*H492,2)</f>
        <v>0</v>
      </c>
      <c r="BL492" s="17" t="s">
        <v>23</v>
      </c>
      <c r="BM492" s="183" t="s">
        <v>560</v>
      </c>
    </row>
    <row r="493" spans="1:65" s="2" customFormat="1">
      <c r="A493" s="35"/>
      <c r="B493" s="36"/>
      <c r="C493" s="37"/>
      <c r="D493" s="185" t="s">
        <v>138</v>
      </c>
      <c r="E493" s="37"/>
      <c r="F493" s="186" t="s">
        <v>561</v>
      </c>
      <c r="G493" s="37"/>
      <c r="H493" s="37"/>
      <c r="I493" s="187"/>
      <c r="J493" s="37"/>
      <c r="K493" s="37"/>
      <c r="L493" s="40"/>
      <c r="M493" s="188"/>
      <c r="N493" s="189"/>
      <c r="O493" s="65"/>
      <c r="P493" s="65"/>
      <c r="Q493" s="65"/>
      <c r="R493" s="65"/>
      <c r="S493" s="65"/>
      <c r="T493" s="66"/>
      <c r="U493" s="35"/>
      <c r="V493" s="35"/>
      <c r="W493" s="35"/>
      <c r="X493" s="35"/>
      <c r="Y493" s="35"/>
      <c r="Z493" s="35"/>
      <c r="AA493" s="35"/>
      <c r="AB493" s="35"/>
      <c r="AC493" s="35"/>
      <c r="AD493" s="35"/>
      <c r="AE493" s="35"/>
      <c r="AT493" s="17" t="s">
        <v>138</v>
      </c>
      <c r="AU493" s="17" t="s">
        <v>94</v>
      </c>
    </row>
    <row r="494" spans="1:65" s="13" customFormat="1">
      <c r="B494" s="190"/>
      <c r="C494" s="191"/>
      <c r="D494" s="192" t="s">
        <v>140</v>
      </c>
      <c r="E494" s="193" t="s">
        <v>48</v>
      </c>
      <c r="F494" s="194" t="s">
        <v>141</v>
      </c>
      <c r="G494" s="191"/>
      <c r="H494" s="193" t="s">
        <v>48</v>
      </c>
      <c r="I494" s="195"/>
      <c r="J494" s="191"/>
      <c r="K494" s="191"/>
      <c r="L494" s="196"/>
      <c r="M494" s="197"/>
      <c r="N494" s="198"/>
      <c r="O494" s="198"/>
      <c r="P494" s="198"/>
      <c r="Q494" s="198"/>
      <c r="R494" s="198"/>
      <c r="S494" s="198"/>
      <c r="T494" s="199"/>
      <c r="AT494" s="200" t="s">
        <v>140</v>
      </c>
      <c r="AU494" s="200" t="s">
        <v>94</v>
      </c>
      <c r="AV494" s="13" t="s">
        <v>23</v>
      </c>
      <c r="AW494" s="13" t="s">
        <v>46</v>
      </c>
      <c r="AX494" s="13" t="s">
        <v>85</v>
      </c>
      <c r="AY494" s="200" t="s">
        <v>129</v>
      </c>
    </row>
    <row r="495" spans="1:65" s="13" customFormat="1">
      <c r="B495" s="190"/>
      <c r="C495" s="191"/>
      <c r="D495" s="192" t="s">
        <v>140</v>
      </c>
      <c r="E495" s="193" t="s">
        <v>48</v>
      </c>
      <c r="F495" s="194" t="s">
        <v>556</v>
      </c>
      <c r="G495" s="191"/>
      <c r="H495" s="193" t="s">
        <v>48</v>
      </c>
      <c r="I495" s="195"/>
      <c r="J495" s="191"/>
      <c r="K495" s="191"/>
      <c r="L495" s="196"/>
      <c r="M495" s="197"/>
      <c r="N495" s="198"/>
      <c r="O495" s="198"/>
      <c r="P495" s="198"/>
      <c r="Q495" s="198"/>
      <c r="R495" s="198"/>
      <c r="S495" s="198"/>
      <c r="T495" s="199"/>
      <c r="AT495" s="200" t="s">
        <v>140</v>
      </c>
      <c r="AU495" s="200" t="s">
        <v>94</v>
      </c>
      <c r="AV495" s="13" t="s">
        <v>23</v>
      </c>
      <c r="AW495" s="13" t="s">
        <v>46</v>
      </c>
      <c r="AX495" s="13" t="s">
        <v>85</v>
      </c>
      <c r="AY495" s="200" t="s">
        <v>129</v>
      </c>
    </row>
    <row r="496" spans="1:65" s="14" customFormat="1">
      <c r="B496" s="201"/>
      <c r="C496" s="202"/>
      <c r="D496" s="192" t="s">
        <v>140</v>
      </c>
      <c r="E496" s="203" t="s">
        <v>48</v>
      </c>
      <c r="F496" s="204" t="s">
        <v>410</v>
      </c>
      <c r="G496" s="202"/>
      <c r="H496" s="205">
        <v>36</v>
      </c>
      <c r="I496" s="206"/>
      <c r="J496" s="202"/>
      <c r="K496" s="202"/>
      <c r="L496" s="207"/>
      <c r="M496" s="208"/>
      <c r="N496" s="209"/>
      <c r="O496" s="209"/>
      <c r="P496" s="209"/>
      <c r="Q496" s="209"/>
      <c r="R496" s="209"/>
      <c r="S496" s="209"/>
      <c r="T496" s="210"/>
      <c r="AT496" s="211" t="s">
        <v>140</v>
      </c>
      <c r="AU496" s="211" t="s">
        <v>94</v>
      </c>
      <c r="AV496" s="14" t="s">
        <v>94</v>
      </c>
      <c r="AW496" s="14" t="s">
        <v>46</v>
      </c>
      <c r="AX496" s="14" t="s">
        <v>23</v>
      </c>
      <c r="AY496" s="211" t="s">
        <v>129</v>
      </c>
    </row>
    <row r="497" spans="1:65" s="2" customFormat="1" ht="24.2" customHeight="1">
      <c r="A497" s="35"/>
      <c r="B497" s="36"/>
      <c r="C497" s="172" t="s">
        <v>562</v>
      </c>
      <c r="D497" s="172" t="s">
        <v>131</v>
      </c>
      <c r="E497" s="173" t="s">
        <v>563</v>
      </c>
      <c r="F497" s="174" t="s">
        <v>564</v>
      </c>
      <c r="G497" s="175" t="s">
        <v>496</v>
      </c>
      <c r="H497" s="176">
        <v>7.02</v>
      </c>
      <c r="I497" s="177"/>
      <c r="J497" s="178">
        <f>ROUND(I497*H497,2)</f>
        <v>0</v>
      </c>
      <c r="K497" s="174" t="s">
        <v>135</v>
      </c>
      <c r="L497" s="40"/>
      <c r="M497" s="179" t="s">
        <v>48</v>
      </c>
      <c r="N497" s="180" t="s">
        <v>56</v>
      </c>
      <c r="O497" s="65"/>
      <c r="P497" s="181">
        <f>O497*H497</f>
        <v>0</v>
      </c>
      <c r="Q497" s="181">
        <v>0</v>
      </c>
      <c r="R497" s="181">
        <f>Q497*H497</f>
        <v>0</v>
      </c>
      <c r="S497" s="181">
        <v>0</v>
      </c>
      <c r="T497" s="182">
        <f>S497*H497</f>
        <v>0</v>
      </c>
      <c r="U497" s="35"/>
      <c r="V497" s="35"/>
      <c r="W497" s="35"/>
      <c r="X497" s="35"/>
      <c r="Y497" s="35"/>
      <c r="Z497" s="35"/>
      <c r="AA497" s="35"/>
      <c r="AB497" s="35"/>
      <c r="AC497" s="35"/>
      <c r="AD497" s="35"/>
      <c r="AE497" s="35"/>
      <c r="AR497" s="183" t="s">
        <v>23</v>
      </c>
      <c r="AT497" s="183" t="s">
        <v>131</v>
      </c>
      <c r="AU497" s="183" t="s">
        <v>94</v>
      </c>
      <c r="AY497" s="17" t="s">
        <v>129</v>
      </c>
      <c r="BE497" s="184">
        <f>IF(N497="základní",J497,0)</f>
        <v>0</v>
      </c>
      <c r="BF497" s="184">
        <f>IF(N497="snížená",J497,0)</f>
        <v>0</v>
      </c>
      <c r="BG497" s="184">
        <f>IF(N497="zákl. přenesená",J497,0)</f>
        <v>0</v>
      </c>
      <c r="BH497" s="184">
        <f>IF(N497="sníž. přenesená",J497,0)</f>
        <v>0</v>
      </c>
      <c r="BI497" s="184">
        <f>IF(N497="nulová",J497,0)</f>
        <v>0</v>
      </c>
      <c r="BJ497" s="17" t="s">
        <v>23</v>
      </c>
      <c r="BK497" s="184">
        <f>ROUND(I497*H497,2)</f>
        <v>0</v>
      </c>
      <c r="BL497" s="17" t="s">
        <v>23</v>
      </c>
      <c r="BM497" s="183" t="s">
        <v>565</v>
      </c>
    </row>
    <row r="498" spans="1:65" s="2" customFormat="1">
      <c r="A498" s="35"/>
      <c r="B498" s="36"/>
      <c r="C498" s="37"/>
      <c r="D498" s="185" t="s">
        <v>138</v>
      </c>
      <c r="E498" s="37"/>
      <c r="F498" s="186" t="s">
        <v>566</v>
      </c>
      <c r="G498" s="37"/>
      <c r="H498" s="37"/>
      <c r="I498" s="187"/>
      <c r="J498" s="37"/>
      <c r="K498" s="37"/>
      <c r="L498" s="40"/>
      <c r="M498" s="188"/>
      <c r="N498" s="189"/>
      <c r="O498" s="65"/>
      <c r="P498" s="65"/>
      <c r="Q498" s="65"/>
      <c r="R498" s="65"/>
      <c r="S498" s="65"/>
      <c r="T498" s="66"/>
      <c r="U498" s="35"/>
      <c r="V498" s="35"/>
      <c r="W498" s="35"/>
      <c r="X498" s="35"/>
      <c r="Y498" s="35"/>
      <c r="Z498" s="35"/>
      <c r="AA498" s="35"/>
      <c r="AB498" s="35"/>
      <c r="AC498" s="35"/>
      <c r="AD498" s="35"/>
      <c r="AE498" s="35"/>
      <c r="AT498" s="17" t="s">
        <v>138</v>
      </c>
      <c r="AU498" s="17" t="s">
        <v>94</v>
      </c>
    </row>
    <row r="499" spans="1:65" s="13" customFormat="1">
      <c r="B499" s="190"/>
      <c r="C499" s="191"/>
      <c r="D499" s="192" t="s">
        <v>140</v>
      </c>
      <c r="E499" s="193" t="s">
        <v>48</v>
      </c>
      <c r="F499" s="194" t="s">
        <v>141</v>
      </c>
      <c r="G499" s="191"/>
      <c r="H499" s="193" t="s">
        <v>48</v>
      </c>
      <c r="I499" s="195"/>
      <c r="J499" s="191"/>
      <c r="K499" s="191"/>
      <c r="L499" s="196"/>
      <c r="M499" s="197"/>
      <c r="N499" s="198"/>
      <c r="O499" s="198"/>
      <c r="P499" s="198"/>
      <c r="Q499" s="198"/>
      <c r="R499" s="198"/>
      <c r="S499" s="198"/>
      <c r="T499" s="199"/>
      <c r="AT499" s="200" t="s">
        <v>140</v>
      </c>
      <c r="AU499" s="200" t="s">
        <v>94</v>
      </c>
      <c r="AV499" s="13" t="s">
        <v>23</v>
      </c>
      <c r="AW499" s="13" t="s">
        <v>46</v>
      </c>
      <c r="AX499" s="13" t="s">
        <v>85</v>
      </c>
      <c r="AY499" s="200" t="s">
        <v>129</v>
      </c>
    </row>
    <row r="500" spans="1:65" s="13" customFormat="1" ht="22.5">
      <c r="B500" s="190"/>
      <c r="C500" s="191"/>
      <c r="D500" s="192" t="s">
        <v>140</v>
      </c>
      <c r="E500" s="193" t="s">
        <v>48</v>
      </c>
      <c r="F500" s="194" t="s">
        <v>567</v>
      </c>
      <c r="G500" s="191"/>
      <c r="H500" s="193" t="s">
        <v>48</v>
      </c>
      <c r="I500" s="195"/>
      <c r="J500" s="191"/>
      <c r="K500" s="191"/>
      <c r="L500" s="196"/>
      <c r="M500" s="197"/>
      <c r="N500" s="198"/>
      <c r="O500" s="198"/>
      <c r="P500" s="198"/>
      <c r="Q500" s="198"/>
      <c r="R500" s="198"/>
      <c r="S500" s="198"/>
      <c r="T500" s="199"/>
      <c r="AT500" s="200" t="s">
        <v>140</v>
      </c>
      <c r="AU500" s="200" t="s">
        <v>94</v>
      </c>
      <c r="AV500" s="13" t="s">
        <v>23</v>
      </c>
      <c r="AW500" s="13" t="s">
        <v>46</v>
      </c>
      <c r="AX500" s="13" t="s">
        <v>85</v>
      </c>
      <c r="AY500" s="200" t="s">
        <v>129</v>
      </c>
    </row>
    <row r="501" spans="1:65" s="14" customFormat="1">
      <c r="B501" s="201"/>
      <c r="C501" s="202"/>
      <c r="D501" s="192" t="s">
        <v>140</v>
      </c>
      <c r="E501" s="203" t="s">
        <v>48</v>
      </c>
      <c r="F501" s="204" t="s">
        <v>568</v>
      </c>
      <c r="G501" s="202"/>
      <c r="H501" s="205">
        <v>7.02</v>
      </c>
      <c r="I501" s="206"/>
      <c r="J501" s="202"/>
      <c r="K501" s="202"/>
      <c r="L501" s="207"/>
      <c r="M501" s="208"/>
      <c r="N501" s="209"/>
      <c r="O501" s="209"/>
      <c r="P501" s="209"/>
      <c r="Q501" s="209"/>
      <c r="R501" s="209"/>
      <c r="S501" s="209"/>
      <c r="T501" s="210"/>
      <c r="AT501" s="211" t="s">
        <v>140</v>
      </c>
      <c r="AU501" s="211" t="s">
        <v>94</v>
      </c>
      <c r="AV501" s="14" t="s">
        <v>94</v>
      </c>
      <c r="AW501" s="14" t="s">
        <v>46</v>
      </c>
      <c r="AX501" s="14" t="s">
        <v>23</v>
      </c>
      <c r="AY501" s="211" t="s">
        <v>129</v>
      </c>
    </row>
    <row r="502" spans="1:65" s="12" customFormat="1" ht="25.9" customHeight="1">
      <c r="B502" s="156"/>
      <c r="C502" s="157"/>
      <c r="D502" s="158" t="s">
        <v>84</v>
      </c>
      <c r="E502" s="159" t="s">
        <v>569</v>
      </c>
      <c r="F502" s="159" t="s">
        <v>570</v>
      </c>
      <c r="G502" s="157"/>
      <c r="H502" s="157"/>
      <c r="I502" s="160"/>
      <c r="J502" s="161">
        <f>BK502</f>
        <v>0</v>
      </c>
      <c r="K502" s="157"/>
      <c r="L502" s="162"/>
      <c r="M502" s="163"/>
      <c r="N502" s="164"/>
      <c r="O502" s="164"/>
      <c r="P502" s="165">
        <f>P503+P514</f>
        <v>0</v>
      </c>
      <c r="Q502" s="164"/>
      <c r="R502" s="165">
        <f>R503+R514</f>
        <v>0</v>
      </c>
      <c r="S502" s="164"/>
      <c r="T502" s="166">
        <f>T503+T514</f>
        <v>0</v>
      </c>
      <c r="AR502" s="167" t="s">
        <v>170</v>
      </c>
      <c r="AT502" s="168" t="s">
        <v>84</v>
      </c>
      <c r="AU502" s="168" t="s">
        <v>85</v>
      </c>
      <c r="AY502" s="167" t="s">
        <v>129</v>
      </c>
      <c r="BK502" s="169">
        <f>BK503+BK514</f>
        <v>0</v>
      </c>
    </row>
    <row r="503" spans="1:65" s="12" customFormat="1" ht="22.9" customHeight="1">
      <c r="B503" s="156"/>
      <c r="C503" s="157"/>
      <c r="D503" s="158" t="s">
        <v>84</v>
      </c>
      <c r="E503" s="170" t="s">
        <v>571</v>
      </c>
      <c r="F503" s="170" t="s">
        <v>572</v>
      </c>
      <c r="G503" s="157"/>
      <c r="H503" s="157"/>
      <c r="I503" s="160"/>
      <c r="J503" s="171">
        <f>BK503</f>
        <v>0</v>
      </c>
      <c r="K503" s="157"/>
      <c r="L503" s="162"/>
      <c r="M503" s="163"/>
      <c r="N503" s="164"/>
      <c r="O503" s="164"/>
      <c r="P503" s="165">
        <f>SUM(P504:P513)</f>
        <v>0</v>
      </c>
      <c r="Q503" s="164"/>
      <c r="R503" s="165">
        <f>SUM(R504:R513)</f>
        <v>0</v>
      </c>
      <c r="S503" s="164"/>
      <c r="T503" s="166">
        <f>SUM(T504:T513)</f>
        <v>0</v>
      </c>
      <c r="AR503" s="167" t="s">
        <v>170</v>
      </c>
      <c r="AT503" s="168" t="s">
        <v>84</v>
      </c>
      <c r="AU503" s="168" t="s">
        <v>23</v>
      </c>
      <c r="AY503" s="167" t="s">
        <v>129</v>
      </c>
      <c r="BK503" s="169">
        <f>SUM(BK504:BK513)</f>
        <v>0</v>
      </c>
    </row>
    <row r="504" spans="1:65" s="2" customFormat="1" ht="16.5" customHeight="1">
      <c r="A504" s="35"/>
      <c r="B504" s="36"/>
      <c r="C504" s="172" t="s">
        <v>573</v>
      </c>
      <c r="D504" s="172" t="s">
        <v>131</v>
      </c>
      <c r="E504" s="173" t="s">
        <v>574</v>
      </c>
      <c r="F504" s="174" t="s">
        <v>575</v>
      </c>
      <c r="G504" s="175" t="s">
        <v>576</v>
      </c>
      <c r="H504" s="176">
        <v>0.78</v>
      </c>
      <c r="I504" s="177"/>
      <c r="J504" s="178">
        <f>ROUND(I504*H504,2)</f>
        <v>0</v>
      </c>
      <c r="K504" s="174" t="s">
        <v>135</v>
      </c>
      <c r="L504" s="40"/>
      <c r="M504" s="179" t="s">
        <v>48</v>
      </c>
      <c r="N504" s="180" t="s">
        <v>56</v>
      </c>
      <c r="O504" s="65"/>
      <c r="P504" s="181">
        <f>O504*H504</f>
        <v>0</v>
      </c>
      <c r="Q504" s="181">
        <v>0</v>
      </c>
      <c r="R504" s="181">
        <f>Q504*H504</f>
        <v>0</v>
      </c>
      <c r="S504" s="181">
        <v>0</v>
      </c>
      <c r="T504" s="182">
        <f>S504*H504</f>
        <v>0</v>
      </c>
      <c r="U504" s="35"/>
      <c r="V504" s="35"/>
      <c r="W504" s="35"/>
      <c r="X504" s="35"/>
      <c r="Y504" s="35"/>
      <c r="Z504" s="35"/>
      <c r="AA504" s="35"/>
      <c r="AB504" s="35"/>
      <c r="AC504" s="35"/>
      <c r="AD504" s="35"/>
      <c r="AE504" s="35"/>
      <c r="AR504" s="183" t="s">
        <v>577</v>
      </c>
      <c r="AT504" s="183" t="s">
        <v>131</v>
      </c>
      <c r="AU504" s="183" t="s">
        <v>94</v>
      </c>
      <c r="AY504" s="17" t="s">
        <v>129</v>
      </c>
      <c r="BE504" s="184">
        <f>IF(N504="základní",J504,0)</f>
        <v>0</v>
      </c>
      <c r="BF504" s="184">
        <f>IF(N504="snížená",J504,0)</f>
        <v>0</v>
      </c>
      <c r="BG504" s="184">
        <f>IF(N504="zákl. přenesená",J504,0)</f>
        <v>0</v>
      </c>
      <c r="BH504" s="184">
        <f>IF(N504="sníž. přenesená",J504,0)</f>
        <v>0</v>
      </c>
      <c r="BI504" s="184">
        <f>IF(N504="nulová",J504,0)</f>
        <v>0</v>
      </c>
      <c r="BJ504" s="17" t="s">
        <v>23</v>
      </c>
      <c r="BK504" s="184">
        <f>ROUND(I504*H504,2)</f>
        <v>0</v>
      </c>
      <c r="BL504" s="17" t="s">
        <v>577</v>
      </c>
      <c r="BM504" s="183" t="s">
        <v>578</v>
      </c>
    </row>
    <row r="505" spans="1:65" s="2" customFormat="1">
      <c r="A505" s="35"/>
      <c r="B505" s="36"/>
      <c r="C505" s="37"/>
      <c r="D505" s="185" t="s">
        <v>138</v>
      </c>
      <c r="E505" s="37"/>
      <c r="F505" s="186" t="s">
        <v>579</v>
      </c>
      <c r="G505" s="37"/>
      <c r="H505" s="37"/>
      <c r="I505" s="187"/>
      <c r="J505" s="37"/>
      <c r="K505" s="37"/>
      <c r="L505" s="40"/>
      <c r="M505" s="188"/>
      <c r="N505" s="189"/>
      <c r="O505" s="65"/>
      <c r="P505" s="65"/>
      <c r="Q505" s="65"/>
      <c r="R505" s="65"/>
      <c r="S505" s="65"/>
      <c r="T505" s="66"/>
      <c r="U505" s="35"/>
      <c r="V505" s="35"/>
      <c r="W505" s="35"/>
      <c r="X505" s="35"/>
      <c r="Y505" s="35"/>
      <c r="Z505" s="35"/>
      <c r="AA505" s="35"/>
      <c r="AB505" s="35"/>
      <c r="AC505" s="35"/>
      <c r="AD505" s="35"/>
      <c r="AE505" s="35"/>
      <c r="AT505" s="17" t="s">
        <v>138</v>
      </c>
      <c r="AU505" s="17" t="s">
        <v>94</v>
      </c>
    </row>
    <row r="506" spans="1:65" s="13" customFormat="1">
      <c r="B506" s="190"/>
      <c r="C506" s="191"/>
      <c r="D506" s="192" t="s">
        <v>140</v>
      </c>
      <c r="E506" s="193" t="s">
        <v>48</v>
      </c>
      <c r="F506" s="194" t="s">
        <v>267</v>
      </c>
      <c r="G506" s="191"/>
      <c r="H506" s="193" t="s">
        <v>48</v>
      </c>
      <c r="I506" s="195"/>
      <c r="J506" s="191"/>
      <c r="K506" s="191"/>
      <c r="L506" s="196"/>
      <c r="M506" s="197"/>
      <c r="N506" s="198"/>
      <c r="O506" s="198"/>
      <c r="P506" s="198"/>
      <c r="Q506" s="198"/>
      <c r="R506" s="198"/>
      <c r="S506" s="198"/>
      <c r="T506" s="199"/>
      <c r="AT506" s="200" t="s">
        <v>140</v>
      </c>
      <c r="AU506" s="200" t="s">
        <v>94</v>
      </c>
      <c r="AV506" s="13" t="s">
        <v>23</v>
      </c>
      <c r="AW506" s="13" t="s">
        <v>46</v>
      </c>
      <c r="AX506" s="13" t="s">
        <v>85</v>
      </c>
      <c r="AY506" s="200" t="s">
        <v>129</v>
      </c>
    </row>
    <row r="507" spans="1:65" s="13" customFormat="1" ht="33.75">
      <c r="B507" s="190"/>
      <c r="C507" s="191"/>
      <c r="D507" s="192" t="s">
        <v>140</v>
      </c>
      <c r="E507" s="193" t="s">
        <v>48</v>
      </c>
      <c r="F507" s="194" t="s">
        <v>580</v>
      </c>
      <c r="G507" s="191"/>
      <c r="H507" s="193" t="s">
        <v>48</v>
      </c>
      <c r="I507" s="195"/>
      <c r="J507" s="191"/>
      <c r="K507" s="191"/>
      <c r="L507" s="196"/>
      <c r="M507" s="197"/>
      <c r="N507" s="198"/>
      <c r="O507" s="198"/>
      <c r="P507" s="198"/>
      <c r="Q507" s="198"/>
      <c r="R507" s="198"/>
      <c r="S507" s="198"/>
      <c r="T507" s="199"/>
      <c r="AT507" s="200" t="s">
        <v>140</v>
      </c>
      <c r="AU507" s="200" t="s">
        <v>94</v>
      </c>
      <c r="AV507" s="13" t="s">
        <v>23</v>
      </c>
      <c r="AW507" s="13" t="s">
        <v>46</v>
      </c>
      <c r="AX507" s="13" t="s">
        <v>85</v>
      </c>
      <c r="AY507" s="200" t="s">
        <v>129</v>
      </c>
    </row>
    <row r="508" spans="1:65" s="14" customFormat="1">
      <c r="B508" s="201"/>
      <c r="C508" s="202"/>
      <c r="D508" s="192" t="s">
        <v>140</v>
      </c>
      <c r="E508" s="203" t="s">
        <v>48</v>
      </c>
      <c r="F508" s="204" t="s">
        <v>581</v>
      </c>
      <c r="G508" s="202"/>
      <c r="H508" s="205">
        <v>0.78</v>
      </c>
      <c r="I508" s="206"/>
      <c r="J508" s="202"/>
      <c r="K508" s="202"/>
      <c r="L508" s="207"/>
      <c r="M508" s="208"/>
      <c r="N508" s="209"/>
      <c r="O508" s="209"/>
      <c r="P508" s="209"/>
      <c r="Q508" s="209"/>
      <c r="R508" s="209"/>
      <c r="S508" s="209"/>
      <c r="T508" s="210"/>
      <c r="AT508" s="211" t="s">
        <v>140</v>
      </c>
      <c r="AU508" s="211" t="s">
        <v>94</v>
      </c>
      <c r="AV508" s="14" t="s">
        <v>94</v>
      </c>
      <c r="AW508" s="14" t="s">
        <v>46</v>
      </c>
      <c r="AX508" s="14" t="s">
        <v>23</v>
      </c>
      <c r="AY508" s="211" t="s">
        <v>129</v>
      </c>
    </row>
    <row r="509" spans="1:65" s="2" customFormat="1" ht="16.5" customHeight="1">
      <c r="A509" s="35"/>
      <c r="B509" s="36"/>
      <c r="C509" s="172" t="s">
        <v>582</v>
      </c>
      <c r="D509" s="172" t="s">
        <v>131</v>
      </c>
      <c r="E509" s="173" t="s">
        <v>583</v>
      </c>
      <c r="F509" s="174" t="s">
        <v>584</v>
      </c>
      <c r="G509" s="175" t="s">
        <v>416</v>
      </c>
      <c r="H509" s="176">
        <v>1</v>
      </c>
      <c r="I509" s="177"/>
      <c r="J509" s="178">
        <f>ROUND(I509*H509,2)</f>
        <v>0</v>
      </c>
      <c r="K509" s="174" t="s">
        <v>135</v>
      </c>
      <c r="L509" s="40"/>
      <c r="M509" s="179" t="s">
        <v>48</v>
      </c>
      <c r="N509" s="180" t="s">
        <v>56</v>
      </c>
      <c r="O509" s="65"/>
      <c r="P509" s="181">
        <f>O509*H509</f>
        <v>0</v>
      </c>
      <c r="Q509" s="181">
        <v>0</v>
      </c>
      <c r="R509" s="181">
        <f>Q509*H509</f>
        <v>0</v>
      </c>
      <c r="S509" s="181">
        <v>0</v>
      </c>
      <c r="T509" s="182">
        <f>S509*H509</f>
        <v>0</v>
      </c>
      <c r="U509" s="35"/>
      <c r="V509" s="35"/>
      <c r="W509" s="35"/>
      <c r="X509" s="35"/>
      <c r="Y509" s="35"/>
      <c r="Z509" s="35"/>
      <c r="AA509" s="35"/>
      <c r="AB509" s="35"/>
      <c r="AC509" s="35"/>
      <c r="AD509" s="35"/>
      <c r="AE509" s="35"/>
      <c r="AR509" s="183" t="s">
        <v>577</v>
      </c>
      <c r="AT509" s="183" t="s">
        <v>131</v>
      </c>
      <c r="AU509" s="183" t="s">
        <v>94</v>
      </c>
      <c r="AY509" s="17" t="s">
        <v>129</v>
      </c>
      <c r="BE509" s="184">
        <f>IF(N509="základní",J509,0)</f>
        <v>0</v>
      </c>
      <c r="BF509" s="184">
        <f>IF(N509="snížená",J509,0)</f>
        <v>0</v>
      </c>
      <c r="BG509" s="184">
        <f>IF(N509="zákl. přenesená",J509,0)</f>
        <v>0</v>
      </c>
      <c r="BH509" s="184">
        <f>IF(N509="sníž. přenesená",J509,0)</f>
        <v>0</v>
      </c>
      <c r="BI509" s="184">
        <f>IF(N509="nulová",J509,0)</f>
        <v>0</v>
      </c>
      <c r="BJ509" s="17" t="s">
        <v>23</v>
      </c>
      <c r="BK509" s="184">
        <f>ROUND(I509*H509,2)</f>
        <v>0</v>
      </c>
      <c r="BL509" s="17" t="s">
        <v>577</v>
      </c>
      <c r="BM509" s="183" t="s">
        <v>585</v>
      </c>
    </row>
    <row r="510" spans="1:65" s="2" customFormat="1">
      <c r="A510" s="35"/>
      <c r="B510" s="36"/>
      <c r="C510" s="37"/>
      <c r="D510" s="185" t="s">
        <v>138</v>
      </c>
      <c r="E510" s="37"/>
      <c r="F510" s="186" t="s">
        <v>586</v>
      </c>
      <c r="G510" s="37"/>
      <c r="H510" s="37"/>
      <c r="I510" s="187"/>
      <c r="J510" s="37"/>
      <c r="K510" s="37"/>
      <c r="L510" s="40"/>
      <c r="M510" s="188"/>
      <c r="N510" s="189"/>
      <c r="O510" s="65"/>
      <c r="P510" s="65"/>
      <c r="Q510" s="65"/>
      <c r="R510" s="65"/>
      <c r="S510" s="65"/>
      <c r="T510" s="66"/>
      <c r="U510" s="35"/>
      <c r="V510" s="35"/>
      <c r="W510" s="35"/>
      <c r="X510" s="35"/>
      <c r="Y510" s="35"/>
      <c r="Z510" s="35"/>
      <c r="AA510" s="35"/>
      <c r="AB510" s="35"/>
      <c r="AC510" s="35"/>
      <c r="AD510" s="35"/>
      <c r="AE510" s="35"/>
      <c r="AT510" s="17" t="s">
        <v>138</v>
      </c>
      <c r="AU510" s="17" t="s">
        <v>94</v>
      </c>
    </row>
    <row r="511" spans="1:65" s="13" customFormat="1">
      <c r="B511" s="190"/>
      <c r="C511" s="191"/>
      <c r="D511" s="192" t="s">
        <v>140</v>
      </c>
      <c r="E511" s="193" t="s">
        <v>48</v>
      </c>
      <c r="F511" s="194" t="s">
        <v>267</v>
      </c>
      <c r="G511" s="191"/>
      <c r="H511" s="193" t="s">
        <v>48</v>
      </c>
      <c r="I511" s="195"/>
      <c r="J511" s="191"/>
      <c r="K511" s="191"/>
      <c r="L511" s="196"/>
      <c r="M511" s="197"/>
      <c r="N511" s="198"/>
      <c r="O511" s="198"/>
      <c r="P511" s="198"/>
      <c r="Q511" s="198"/>
      <c r="R511" s="198"/>
      <c r="S511" s="198"/>
      <c r="T511" s="199"/>
      <c r="AT511" s="200" t="s">
        <v>140</v>
      </c>
      <c r="AU511" s="200" t="s">
        <v>94</v>
      </c>
      <c r="AV511" s="13" t="s">
        <v>23</v>
      </c>
      <c r="AW511" s="13" t="s">
        <v>46</v>
      </c>
      <c r="AX511" s="13" t="s">
        <v>85</v>
      </c>
      <c r="AY511" s="200" t="s">
        <v>129</v>
      </c>
    </row>
    <row r="512" spans="1:65" s="13" customFormat="1">
      <c r="B512" s="190"/>
      <c r="C512" s="191"/>
      <c r="D512" s="192" t="s">
        <v>140</v>
      </c>
      <c r="E512" s="193" t="s">
        <v>48</v>
      </c>
      <c r="F512" s="194" t="s">
        <v>587</v>
      </c>
      <c r="G512" s="191"/>
      <c r="H512" s="193" t="s">
        <v>48</v>
      </c>
      <c r="I512" s="195"/>
      <c r="J512" s="191"/>
      <c r="K512" s="191"/>
      <c r="L512" s="196"/>
      <c r="M512" s="197"/>
      <c r="N512" s="198"/>
      <c r="O512" s="198"/>
      <c r="P512" s="198"/>
      <c r="Q512" s="198"/>
      <c r="R512" s="198"/>
      <c r="S512" s="198"/>
      <c r="T512" s="199"/>
      <c r="AT512" s="200" t="s">
        <v>140</v>
      </c>
      <c r="AU512" s="200" t="s">
        <v>94</v>
      </c>
      <c r="AV512" s="13" t="s">
        <v>23</v>
      </c>
      <c r="AW512" s="13" t="s">
        <v>46</v>
      </c>
      <c r="AX512" s="13" t="s">
        <v>85</v>
      </c>
      <c r="AY512" s="200" t="s">
        <v>129</v>
      </c>
    </row>
    <row r="513" spans="1:65" s="14" customFormat="1">
      <c r="B513" s="201"/>
      <c r="C513" s="202"/>
      <c r="D513" s="192" t="s">
        <v>140</v>
      </c>
      <c r="E513" s="203" t="s">
        <v>48</v>
      </c>
      <c r="F513" s="204" t="s">
        <v>23</v>
      </c>
      <c r="G513" s="202"/>
      <c r="H513" s="205">
        <v>1</v>
      </c>
      <c r="I513" s="206"/>
      <c r="J513" s="202"/>
      <c r="K513" s="202"/>
      <c r="L513" s="207"/>
      <c r="M513" s="208"/>
      <c r="N513" s="209"/>
      <c r="O513" s="209"/>
      <c r="P513" s="209"/>
      <c r="Q513" s="209"/>
      <c r="R513" s="209"/>
      <c r="S513" s="209"/>
      <c r="T513" s="210"/>
      <c r="AT513" s="211" t="s">
        <v>140</v>
      </c>
      <c r="AU513" s="211" t="s">
        <v>94</v>
      </c>
      <c r="AV513" s="14" t="s">
        <v>94</v>
      </c>
      <c r="AW513" s="14" t="s">
        <v>46</v>
      </c>
      <c r="AX513" s="14" t="s">
        <v>23</v>
      </c>
      <c r="AY513" s="211" t="s">
        <v>129</v>
      </c>
    </row>
    <row r="514" spans="1:65" s="12" customFormat="1" ht="22.9" customHeight="1">
      <c r="B514" s="156"/>
      <c r="C514" s="157"/>
      <c r="D514" s="158" t="s">
        <v>84</v>
      </c>
      <c r="E514" s="170" t="s">
        <v>588</v>
      </c>
      <c r="F514" s="170" t="s">
        <v>589</v>
      </c>
      <c r="G514" s="157"/>
      <c r="H514" s="157"/>
      <c r="I514" s="160"/>
      <c r="J514" s="171">
        <f>BK514</f>
        <v>0</v>
      </c>
      <c r="K514" s="157"/>
      <c r="L514" s="162"/>
      <c r="M514" s="163"/>
      <c r="N514" s="164"/>
      <c r="O514" s="164"/>
      <c r="P514" s="165">
        <f>SUM(P515:P524)</f>
        <v>0</v>
      </c>
      <c r="Q514" s="164"/>
      <c r="R514" s="165">
        <f>SUM(R515:R524)</f>
        <v>0</v>
      </c>
      <c r="S514" s="164"/>
      <c r="T514" s="166">
        <f>SUM(T515:T524)</f>
        <v>0</v>
      </c>
      <c r="AR514" s="167" t="s">
        <v>170</v>
      </c>
      <c r="AT514" s="168" t="s">
        <v>84</v>
      </c>
      <c r="AU514" s="168" t="s">
        <v>23</v>
      </c>
      <c r="AY514" s="167" t="s">
        <v>129</v>
      </c>
      <c r="BK514" s="169">
        <f>SUM(BK515:BK524)</f>
        <v>0</v>
      </c>
    </row>
    <row r="515" spans="1:65" s="2" customFormat="1" ht="24.2" customHeight="1">
      <c r="A515" s="35"/>
      <c r="B515" s="36"/>
      <c r="C515" s="172" t="s">
        <v>590</v>
      </c>
      <c r="D515" s="172" t="s">
        <v>131</v>
      </c>
      <c r="E515" s="173" t="s">
        <v>591</v>
      </c>
      <c r="F515" s="174" t="s">
        <v>592</v>
      </c>
      <c r="G515" s="175" t="s">
        <v>416</v>
      </c>
      <c r="H515" s="176">
        <v>1</v>
      </c>
      <c r="I515" s="177"/>
      <c r="J515" s="178">
        <f>ROUND(I515*H515,2)</f>
        <v>0</v>
      </c>
      <c r="K515" s="174" t="s">
        <v>135</v>
      </c>
      <c r="L515" s="40"/>
      <c r="M515" s="179" t="s">
        <v>48</v>
      </c>
      <c r="N515" s="180" t="s">
        <v>56</v>
      </c>
      <c r="O515" s="65"/>
      <c r="P515" s="181">
        <f>O515*H515</f>
        <v>0</v>
      </c>
      <c r="Q515" s="181">
        <v>0</v>
      </c>
      <c r="R515" s="181">
        <f>Q515*H515</f>
        <v>0</v>
      </c>
      <c r="S515" s="181">
        <v>0</v>
      </c>
      <c r="T515" s="182">
        <f>S515*H515</f>
        <v>0</v>
      </c>
      <c r="U515" s="35"/>
      <c r="V515" s="35"/>
      <c r="W515" s="35"/>
      <c r="X515" s="35"/>
      <c r="Y515" s="35"/>
      <c r="Z515" s="35"/>
      <c r="AA515" s="35"/>
      <c r="AB515" s="35"/>
      <c r="AC515" s="35"/>
      <c r="AD515" s="35"/>
      <c r="AE515" s="35"/>
      <c r="AR515" s="183" t="s">
        <v>577</v>
      </c>
      <c r="AT515" s="183" t="s">
        <v>131</v>
      </c>
      <c r="AU515" s="183" t="s">
        <v>94</v>
      </c>
      <c r="AY515" s="17" t="s">
        <v>129</v>
      </c>
      <c r="BE515" s="184">
        <f>IF(N515="základní",J515,0)</f>
        <v>0</v>
      </c>
      <c r="BF515" s="184">
        <f>IF(N515="snížená",J515,0)</f>
        <v>0</v>
      </c>
      <c r="BG515" s="184">
        <f>IF(N515="zákl. přenesená",J515,0)</f>
        <v>0</v>
      </c>
      <c r="BH515" s="184">
        <f>IF(N515="sníž. přenesená",J515,0)</f>
        <v>0</v>
      </c>
      <c r="BI515" s="184">
        <f>IF(N515="nulová",J515,0)</f>
        <v>0</v>
      </c>
      <c r="BJ515" s="17" t="s">
        <v>23</v>
      </c>
      <c r="BK515" s="184">
        <f>ROUND(I515*H515,2)</f>
        <v>0</v>
      </c>
      <c r="BL515" s="17" t="s">
        <v>577</v>
      </c>
      <c r="BM515" s="183" t="s">
        <v>593</v>
      </c>
    </row>
    <row r="516" spans="1:65" s="2" customFormat="1">
      <c r="A516" s="35"/>
      <c r="B516" s="36"/>
      <c r="C516" s="37"/>
      <c r="D516" s="185" t="s">
        <v>138</v>
      </c>
      <c r="E516" s="37"/>
      <c r="F516" s="186" t="s">
        <v>594</v>
      </c>
      <c r="G516" s="37"/>
      <c r="H516" s="37"/>
      <c r="I516" s="187"/>
      <c r="J516" s="37"/>
      <c r="K516" s="37"/>
      <c r="L516" s="40"/>
      <c r="M516" s="188"/>
      <c r="N516" s="189"/>
      <c r="O516" s="65"/>
      <c r="P516" s="65"/>
      <c r="Q516" s="65"/>
      <c r="R516" s="65"/>
      <c r="S516" s="65"/>
      <c r="T516" s="66"/>
      <c r="U516" s="35"/>
      <c r="V516" s="35"/>
      <c r="W516" s="35"/>
      <c r="X516" s="35"/>
      <c r="Y516" s="35"/>
      <c r="Z516" s="35"/>
      <c r="AA516" s="35"/>
      <c r="AB516" s="35"/>
      <c r="AC516" s="35"/>
      <c r="AD516" s="35"/>
      <c r="AE516" s="35"/>
      <c r="AT516" s="17" t="s">
        <v>138</v>
      </c>
      <c r="AU516" s="17" t="s">
        <v>94</v>
      </c>
    </row>
    <row r="517" spans="1:65" s="13" customFormat="1">
      <c r="B517" s="190"/>
      <c r="C517" s="191"/>
      <c r="D517" s="192" t="s">
        <v>140</v>
      </c>
      <c r="E517" s="193" t="s">
        <v>48</v>
      </c>
      <c r="F517" s="194" t="s">
        <v>267</v>
      </c>
      <c r="G517" s="191"/>
      <c r="H517" s="193" t="s">
        <v>48</v>
      </c>
      <c r="I517" s="195"/>
      <c r="J517" s="191"/>
      <c r="K517" s="191"/>
      <c r="L517" s="196"/>
      <c r="M517" s="197"/>
      <c r="N517" s="198"/>
      <c r="O517" s="198"/>
      <c r="P517" s="198"/>
      <c r="Q517" s="198"/>
      <c r="R517" s="198"/>
      <c r="S517" s="198"/>
      <c r="T517" s="199"/>
      <c r="AT517" s="200" t="s">
        <v>140</v>
      </c>
      <c r="AU517" s="200" t="s">
        <v>94</v>
      </c>
      <c r="AV517" s="13" t="s">
        <v>23</v>
      </c>
      <c r="AW517" s="13" t="s">
        <v>46</v>
      </c>
      <c r="AX517" s="13" t="s">
        <v>85</v>
      </c>
      <c r="AY517" s="200" t="s">
        <v>129</v>
      </c>
    </row>
    <row r="518" spans="1:65" s="13" customFormat="1">
      <c r="B518" s="190"/>
      <c r="C518" s="191"/>
      <c r="D518" s="192" t="s">
        <v>140</v>
      </c>
      <c r="E518" s="193" t="s">
        <v>48</v>
      </c>
      <c r="F518" s="194" t="s">
        <v>595</v>
      </c>
      <c r="G518" s="191"/>
      <c r="H518" s="193" t="s">
        <v>48</v>
      </c>
      <c r="I518" s="195"/>
      <c r="J518" s="191"/>
      <c r="K518" s="191"/>
      <c r="L518" s="196"/>
      <c r="M518" s="197"/>
      <c r="N518" s="198"/>
      <c r="O518" s="198"/>
      <c r="P518" s="198"/>
      <c r="Q518" s="198"/>
      <c r="R518" s="198"/>
      <c r="S518" s="198"/>
      <c r="T518" s="199"/>
      <c r="AT518" s="200" t="s">
        <v>140</v>
      </c>
      <c r="AU518" s="200" t="s">
        <v>94</v>
      </c>
      <c r="AV518" s="13" t="s">
        <v>23</v>
      </c>
      <c r="AW518" s="13" t="s">
        <v>46</v>
      </c>
      <c r="AX518" s="13" t="s">
        <v>85</v>
      </c>
      <c r="AY518" s="200" t="s">
        <v>129</v>
      </c>
    </row>
    <row r="519" spans="1:65" s="14" customFormat="1">
      <c r="B519" s="201"/>
      <c r="C519" s="202"/>
      <c r="D519" s="192" t="s">
        <v>140</v>
      </c>
      <c r="E519" s="203" t="s">
        <v>48</v>
      </c>
      <c r="F519" s="204" t="s">
        <v>23</v>
      </c>
      <c r="G519" s="202"/>
      <c r="H519" s="205">
        <v>1</v>
      </c>
      <c r="I519" s="206"/>
      <c r="J519" s="202"/>
      <c r="K519" s="202"/>
      <c r="L519" s="207"/>
      <c r="M519" s="208"/>
      <c r="N519" s="209"/>
      <c r="O519" s="209"/>
      <c r="P519" s="209"/>
      <c r="Q519" s="209"/>
      <c r="R519" s="209"/>
      <c r="S519" s="209"/>
      <c r="T519" s="210"/>
      <c r="AT519" s="211" t="s">
        <v>140</v>
      </c>
      <c r="AU519" s="211" t="s">
        <v>94</v>
      </c>
      <c r="AV519" s="14" t="s">
        <v>94</v>
      </c>
      <c r="AW519" s="14" t="s">
        <v>46</v>
      </c>
      <c r="AX519" s="14" t="s">
        <v>23</v>
      </c>
      <c r="AY519" s="211" t="s">
        <v>129</v>
      </c>
    </row>
    <row r="520" spans="1:65" s="2" customFormat="1" ht="16.5" customHeight="1">
      <c r="A520" s="35"/>
      <c r="B520" s="36"/>
      <c r="C520" s="172" t="s">
        <v>596</v>
      </c>
      <c r="D520" s="172" t="s">
        <v>131</v>
      </c>
      <c r="E520" s="173" t="s">
        <v>597</v>
      </c>
      <c r="F520" s="174" t="s">
        <v>598</v>
      </c>
      <c r="G520" s="175" t="s">
        <v>416</v>
      </c>
      <c r="H520" s="176">
        <v>1</v>
      </c>
      <c r="I520" s="177"/>
      <c r="J520" s="178">
        <f>ROUND(I520*H520,2)</f>
        <v>0</v>
      </c>
      <c r="K520" s="174" t="s">
        <v>135</v>
      </c>
      <c r="L520" s="40"/>
      <c r="M520" s="179" t="s">
        <v>48</v>
      </c>
      <c r="N520" s="180" t="s">
        <v>56</v>
      </c>
      <c r="O520" s="65"/>
      <c r="P520" s="181">
        <f>O520*H520</f>
        <v>0</v>
      </c>
      <c r="Q520" s="181">
        <v>0</v>
      </c>
      <c r="R520" s="181">
        <f>Q520*H520</f>
        <v>0</v>
      </c>
      <c r="S520" s="181">
        <v>0</v>
      </c>
      <c r="T520" s="182">
        <f>S520*H520</f>
        <v>0</v>
      </c>
      <c r="U520" s="35"/>
      <c r="V520" s="35"/>
      <c r="W520" s="35"/>
      <c r="X520" s="35"/>
      <c r="Y520" s="35"/>
      <c r="Z520" s="35"/>
      <c r="AA520" s="35"/>
      <c r="AB520" s="35"/>
      <c r="AC520" s="35"/>
      <c r="AD520" s="35"/>
      <c r="AE520" s="35"/>
      <c r="AR520" s="183" t="s">
        <v>577</v>
      </c>
      <c r="AT520" s="183" t="s">
        <v>131</v>
      </c>
      <c r="AU520" s="183" t="s">
        <v>94</v>
      </c>
      <c r="AY520" s="17" t="s">
        <v>129</v>
      </c>
      <c r="BE520" s="184">
        <f>IF(N520="základní",J520,0)</f>
        <v>0</v>
      </c>
      <c r="BF520" s="184">
        <f>IF(N520="snížená",J520,0)</f>
        <v>0</v>
      </c>
      <c r="BG520" s="184">
        <f>IF(N520="zákl. přenesená",J520,0)</f>
        <v>0</v>
      </c>
      <c r="BH520" s="184">
        <f>IF(N520="sníž. přenesená",J520,0)</f>
        <v>0</v>
      </c>
      <c r="BI520" s="184">
        <f>IF(N520="nulová",J520,0)</f>
        <v>0</v>
      </c>
      <c r="BJ520" s="17" t="s">
        <v>23</v>
      </c>
      <c r="BK520" s="184">
        <f>ROUND(I520*H520,2)</f>
        <v>0</v>
      </c>
      <c r="BL520" s="17" t="s">
        <v>577</v>
      </c>
      <c r="BM520" s="183" t="s">
        <v>599</v>
      </c>
    </row>
    <row r="521" spans="1:65" s="2" customFormat="1">
      <c r="A521" s="35"/>
      <c r="B521" s="36"/>
      <c r="C521" s="37"/>
      <c r="D521" s="185" t="s">
        <v>138</v>
      </c>
      <c r="E521" s="37"/>
      <c r="F521" s="186" t="s">
        <v>600</v>
      </c>
      <c r="G521" s="37"/>
      <c r="H521" s="37"/>
      <c r="I521" s="187"/>
      <c r="J521" s="37"/>
      <c r="K521" s="37"/>
      <c r="L521" s="40"/>
      <c r="M521" s="188"/>
      <c r="N521" s="189"/>
      <c r="O521" s="65"/>
      <c r="P521" s="65"/>
      <c r="Q521" s="65"/>
      <c r="R521" s="65"/>
      <c r="S521" s="65"/>
      <c r="T521" s="66"/>
      <c r="U521" s="35"/>
      <c r="V521" s="35"/>
      <c r="W521" s="35"/>
      <c r="X521" s="35"/>
      <c r="Y521" s="35"/>
      <c r="Z521" s="35"/>
      <c r="AA521" s="35"/>
      <c r="AB521" s="35"/>
      <c r="AC521" s="35"/>
      <c r="AD521" s="35"/>
      <c r="AE521" s="35"/>
      <c r="AT521" s="17" t="s">
        <v>138</v>
      </c>
      <c r="AU521" s="17" t="s">
        <v>94</v>
      </c>
    </row>
    <row r="522" spans="1:65" s="13" customFormat="1">
      <c r="B522" s="190"/>
      <c r="C522" s="191"/>
      <c r="D522" s="192" t="s">
        <v>140</v>
      </c>
      <c r="E522" s="193" t="s">
        <v>48</v>
      </c>
      <c r="F522" s="194" t="s">
        <v>267</v>
      </c>
      <c r="G522" s="191"/>
      <c r="H522" s="193" t="s">
        <v>48</v>
      </c>
      <c r="I522" s="195"/>
      <c r="J522" s="191"/>
      <c r="K522" s="191"/>
      <c r="L522" s="196"/>
      <c r="M522" s="197"/>
      <c r="N522" s="198"/>
      <c r="O522" s="198"/>
      <c r="P522" s="198"/>
      <c r="Q522" s="198"/>
      <c r="R522" s="198"/>
      <c r="S522" s="198"/>
      <c r="T522" s="199"/>
      <c r="AT522" s="200" t="s">
        <v>140</v>
      </c>
      <c r="AU522" s="200" t="s">
        <v>94</v>
      </c>
      <c r="AV522" s="13" t="s">
        <v>23</v>
      </c>
      <c r="AW522" s="13" t="s">
        <v>46</v>
      </c>
      <c r="AX522" s="13" t="s">
        <v>85</v>
      </c>
      <c r="AY522" s="200" t="s">
        <v>129</v>
      </c>
    </row>
    <row r="523" spans="1:65" s="13" customFormat="1">
      <c r="B523" s="190"/>
      <c r="C523" s="191"/>
      <c r="D523" s="192" t="s">
        <v>140</v>
      </c>
      <c r="E523" s="193" t="s">
        <v>48</v>
      </c>
      <c r="F523" s="194" t="s">
        <v>601</v>
      </c>
      <c r="G523" s="191"/>
      <c r="H523" s="193" t="s">
        <v>48</v>
      </c>
      <c r="I523" s="195"/>
      <c r="J523" s="191"/>
      <c r="K523" s="191"/>
      <c r="L523" s="196"/>
      <c r="M523" s="197"/>
      <c r="N523" s="198"/>
      <c r="O523" s="198"/>
      <c r="P523" s="198"/>
      <c r="Q523" s="198"/>
      <c r="R523" s="198"/>
      <c r="S523" s="198"/>
      <c r="T523" s="199"/>
      <c r="AT523" s="200" t="s">
        <v>140</v>
      </c>
      <c r="AU523" s="200" t="s">
        <v>94</v>
      </c>
      <c r="AV523" s="13" t="s">
        <v>23</v>
      </c>
      <c r="AW523" s="13" t="s">
        <v>46</v>
      </c>
      <c r="AX523" s="13" t="s">
        <v>85</v>
      </c>
      <c r="AY523" s="200" t="s">
        <v>129</v>
      </c>
    </row>
    <row r="524" spans="1:65" s="14" customFormat="1">
      <c r="B524" s="201"/>
      <c r="C524" s="202"/>
      <c r="D524" s="192" t="s">
        <v>140</v>
      </c>
      <c r="E524" s="203" t="s">
        <v>48</v>
      </c>
      <c r="F524" s="204" t="s">
        <v>23</v>
      </c>
      <c r="G524" s="202"/>
      <c r="H524" s="205">
        <v>1</v>
      </c>
      <c r="I524" s="206"/>
      <c r="J524" s="202"/>
      <c r="K524" s="202"/>
      <c r="L524" s="207"/>
      <c r="M524" s="233"/>
      <c r="N524" s="234"/>
      <c r="O524" s="234"/>
      <c r="P524" s="234"/>
      <c r="Q524" s="234"/>
      <c r="R524" s="234"/>
      <c r="S524" s="234"/>
      <c r="T524" s="235"/>
      <c r="AT524" s="211" t="s">
        <v>140</v>
      </c>
      <c r="AU524" s="211" t="s">
        <v>94</v>
      </c>
      <c r="AV524" s="14" t="s">
        <v>94</v>
      </c>
      <c r="AW524" s="14" t="s">
        <v>46</v>
      </c>
      <c r="AX524" s="14" t="s">
        <v>23</v>
      </c>
      <c r="AY524" s="211" t="s">
        <v>129</v>
      </c>
    </row>
    <row r="525" spans="1:65" s="2" customFormat="1" ht="6.95" customHeight="1">
      <c r="A525" s="35"/>
      <c r="B525" s="48"/>
      <c r="C525" s="49"/>
      <c r="D525" s="49"/>
      <c r="E525" s="49"/>
      <c r="F525" s="49"/>
      <c r="G525" s="49"/>
      <c r="H525" s="49"/>
      <c r="I525" s="49"/>
      <c r="J525" s="49"/>
      <c r="K525" s="49"/>
      <c r="L525" s="40"/>
      <c r="M525" s="35"/>
      <c r="O525" s="35"/>
      <c r="P525" s="35"/>
      <c r="Q525" s="35"/>
      <c r="R525" s="35"/>
      <c r="S525" s="35"/>
      <c r="T525" s="35"/>
      <c r="U525" s="35"/>
      <c r="V525" s="35"/>
      <c r="W525" s="35"/>
      <c r="X525" s="35"/>
      <c r="Y525" s="35"/>
      <c r="Z525" s="35"/>
      <c r="AA525" s="35"/>
      <c r="AB525" s="35"/>
      <c r="AC525" s="35"/>
      <c r="AD525" s="35"/>
      <c r="AE525" s="35"/>
    </row>
  </sheetData>
  <autoFilter ref="C91:K524"/>
  <mergeCells count="9">
    <mergeCell ref="E50:H50"/>
    <mergeCell ref="E82:H82"/>
    <mergeCell ref="E84:H84"/>
    <mergeCell ref="L2:V2"/>
    <mergeCell ref="E7:H7"/>
    <mergeCell ref="E9:H9"/>
    <mergeCell ref="E18:H18"/>
    <mergeCell ref="E27:H27"/>
    <mergeCell ref="E48:H48"/>
  </mergeCells>
  <hyperlinks>
    <hyperlink ref="F96" r:id="rId1"/>
    <hyperlink ref="F106" r:id="rId2"/>
    <hyperlink ref="F115" r:id="rId3"/>
    <hyperlink ref="F120" r:id="rId4"/>
    <hyperlink ref="F125" r:id="rId5"/>
    <hyperlink ref="F138" r:id="rId6"/>
    <hyperlink ref="F143" r:id="rId7"/>
    <hyperlink ref="F148" r:id="rId8"/>
    <hyperlink ref="F153" r:id="rId9"/>
    <hyperlink ref="F158" r:id="rId10"/>
    <hyperlink ref="F163" r:id="rId11"/>
    <hyperlink ref="F168" r:id="rId12"/>
    <hyperlink ref="F178" r:id="rId13"/>
    <hyperlink ref="F183" r:id="rId14"/>
    <hyperlink ref="F188" r:id="rId15"/>
    <hyperlink ref="F193" r:id="rId16"/>
    <hyperlink ref="F198" r:id="rId17"/>
    <hyperlink ref="F208" r:id="rId18"/>
    <hyperlink ref="F214" r:id="rId19"/>
    <hyperlink ref="F219" r:id="rId20"/>
    <hyperlink ref="F224" r:id="rId21"/>
    <hyperlink ref="F229" r:id="rId22"/>
    <hyperlink ref="F234" r:id="rId23"/>
    <hyperlink ref="F245" r:id="rId24"/>
    <hyperlink ref="F257" r:id="rId25"/>
    <hyperlink ref="F270" r:id="rId26"/>
    <hyperlink ref="F282" r:id="rId27"/>
    <hyperlink ref="F294" r:id="rId28"/>
    <hyperlink ref="F304" r:id="rId29"/>
    <hyperlink ref="F315" r:id="rId30"/>
    <hyperlink ref="F325" r:id="rId31"/>
    <hyperlink ref="F330" r:id="rId32"/>
    <hyperlink ref="F339" r:id="rId33"/>
    <hyperlink ref="F341" r:id="rId34"/>
    <hyperlink ref="F343" r:id="rId35"/>
    <hyperlink ref="F345" r:id="rId36"/>
    <hyperlink ref="F347" r:id="rId37"/>
    <hyperlink ref="F349" r:id="rId38"/>
    <hyperlink ref="F353" r:id="rId39"/>
    <hyperlink ref="F362" r:id="rId40"/>
    <hyperlink ref="F367" r:id="rId41"/>
    <hyperlink ref="F372" r:id="rId42"/>
    <hyperlink ref="F378" r:id="rId43"/>
    <hyperlink ref="F383" r:id="rId44"/>
    <hyperlink ref="F394" r:id="rId45"/>
    <hyperlink ref="F403" r:id="rId46"/>
    <hyperlink ref="F415" r:id="rId47"/>
    <hyperlink ref="F423" r:id="rId48"/>
    <hyperlink ref="F431" r:id="rId49"/>
    <hyperlink ref="F436" r:id="rId50"/>
    <hyperlink ref="F441" r:id="rId51"/>
    <hyperlink ref="F446" r:id="rId52"/>
    <hyperlink ref="F453" r:id="rId53"/>
    <hyperlink ref="F458" r:id="rId54"/>
    <hyperlink ref="F463" r:id="rId55"/>
    <hyperlink ref="F468" r:id="rId56"/>
    <hyperlink ref="F473" r:id="rId57"/>
    <hyperlink ref="F479" r:id="rId58"/>
    <hyperlink ref="F488" r:id="rId59"/>
    <hyperlink ref="F493" r:id="rId60"/>
    <hyperlink ref="F498" r:id="rId61"/>
    <hyperlink ref="F505" r:id="rId62"/>
    <hyperlink ref="F510" r:id="rId63"/>
    <hyperlink ref="F516" r:id="rId64"/>
    <hyperlink ref="F521" r:id="rId65"/>
  </hyperlinks>
  <pageMargins left="0.39370078740157483" right="0.39370078740157483" top="0.39370078740157483" bottom="0.39370078740157483" header="0" footer="0"/>
  <pageSetup paperSize="9" scale="76" fitToHeight="100" orientation="portrait" r:id="rId66"/>
  <headerFooter>
    <oddFooter>&amp;CStrana &amp;P z &amp;N</oddFooter>
  </headerFooter>
  <drawing r:id="rId6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PS401 - Trasa pro opticko...</vt:lpstr>
      <vt:lpstr>'PS401 - Trasa pro opticko...'!Názvy_tisku</vt:lpstr>
      <vt:lpstr>'Rekapitulace stavby'!Názvy_tisku</vt:lpstr>
      <vt:lpstr>'PS401 - Trasa pro opticko...'!Oblast_tisku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PK-PC4\Luděk</dc:creator>
  <cp:lastModifiedBy>Petr Veselý</cp:lastModifiedBy>
  <dcterms:created xsi:type="dcterms:W3CDTF">2021-09-20T09:18:01Z</dcterms:created>
  <dcterms:modified xsi:type="dcterms:W3CDTF">2023-08-02T06:14:53Z</dcterms:modified>
</cp:coreProperties>
</file>