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Bohunice\PD_Kamera Lany\rozpocet\"/>
    </mc:Choice>
  </mc:AlternateContent>
  <xr:revisionPtr revIDLastSave="0" documentId="13_ncr:1_{4854139B-6401-4B3A-929D-C930A8A42E50}" xr6:coauthVersionLast="47" xr6:coauthVersionMax="47" xr10:uidLastSave="{00000000-0000-0000-0000-000000000000}"/>
  <bookViews>
    <workbookView xWindow="5760" yWindow="330" windowWidth="31050" windowHeight="1953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K1_Lán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kab">K1_Lány!#REF!</definedName>
    <definedName name="kam">K1_Lány!#REF!</definedName>
    <definedName name="lic">K1_Lány!#REF!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K1_Lány!$A$1:$G$110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ost">K1_Lány!#REF!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roz">K1_Lány!#REF!</definedName>
    <definedName name="rozdod">K1_Lány!#REF!</definedName>
    <definedName name="rozmont">K1_Lány!#REF!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it">K1_Lány!#REF!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 iterate="1" iterateCount="10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12" l="1"/>
  <c r="G34" i="12" l="1"/>
  <c r="G35" i="12"/>
  <c r="G33" i="12"/>
  <c r="G23" i="12" l="1"/>
  <c r="G22" i="12"/>
  <c r="G21" i="12"/>
  <c r="G9" i="12" l="1"/>
  <c r="G10" i="12"/>
  <c r="G11" i="12"/>
  <c r="G12" i="12"/>
  <c r="G13" i="12"/>
  <c r="G14" i="12"/>
  <c r="G15" i="12"/>
  <c r="G16" i="12"/>
  <c r="G17" i="12"/>
  <c r="G18" i="12"/>
  <c r="G19" i="12"/>
  <c r="G20" i="12"/>
  <c r="G24" i="12"/>
  <c r="G25" i="12"/>
  <c r="G26" i="12"/>
  <c r="G27" i="12"/>
  <c r="G8" i="12"/>
  <c r="G28" i="12"/>
  <c r="G29" i="12"/>
  <c r="G30" i="12"/>
  <c r="G31" i="12"/>
  <c r="G32" i="12"/>
  <c r="G76" i="12"/>
  <c r="G77" i="12"/>
  <c r="G78" i="12"/>
  <c r="G79" i="12"/>
  <c r="G80" i="12"/>
  <c r="G81" i="12"/>
  <c r="G82" i="12"/>
  <c r="G83" i="12"/>
  <c r="G84" i="12"/>
  <c r="G60" i="12"/>
  <c r="G87" i="12"/>
  <c r="G88" i="12"/>
  <c r="G89" i="12"/>
  <c r="G86" i="12"/>
  <c r="G91" i="12"/>
  <c r="G92" i="12"/>
  <c r="G93" i="12"/>
  <c r="G94" i="12"/>
  <c r="G95" i="12"/>
  <c r="G96" i="12"/>
  <c r="G99" i="12"/>
  <c r="G100" i="12"/>
  <c r="G101" i="12"/>
  <c r="G102" i="12"/>
  <c r="G103" i="12"/>
  <c r="G104" i="12"/>
  <c r="G105" i="12"/>
  <c r="G106" i="12"/>
  <c r="G107" i="12"/>
  <c r="G109" i="12"/>
  <c r="G110" i="12"/>
  <c r="G108" i="12" l="1"/>
  <c r="G85" i="12"/>
  <c r="G98" i="12"/>
  <c r="G90" i="12"/>
  <c r="G7" i="12"/>
  <c r="G37" i="12"/>
  <c r="G36" i="12" s="1"/>
  <c r="I66" i="1" l="1"/>
  <c r="I65" i="1" l="1"/>
  <c r="I62" i="1" l="1"/>
  <c r="I61" i="1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4" i="1" l="1"/>
  <c r="I63" i="1"/>
  <c r="J39" i="1"/>
  <c r="J42" i="1" s="1"/>
  <c r="J40" i="1"/>
  <c r="I67" i="1" l="1"/>
  <c r="J65" i="1" l="1"/>
  <c r="J64" i="1"/>
  <c r="J61" i="1"/>
  <c r="J66" i="1"/>
  <c r="I18" i="1"/>
  <c r="I21" i="1" s="1"/>
  <c r="G25" i="1" s="1"/>
  <c r="G26" i="1" s="1"/>
  <c r="G29" i="1" s="1"/>
  <c r="J62" i="1"/>
  <c r="J63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<sst xmlns="http://schemas.openxmlformats.org/spreadsheetml/2006/main" count="309" uniqueCount="196">
  <si>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</si>
  <si>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</si>
  <si>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</si>
  <si>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</si>
  <si>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</si>
  <si>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</si>
  <si>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</si>
  <si>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</si>
  <si>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</si>
  <si>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</si>
  <si>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</si>
  <si>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</si>
  <si>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</si>
  <si>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</si>
  <si>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</si>
  <si>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</si>
  <si>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</si>
  <si>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</si>
  <si>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</si>
  <si>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</si>
  <si>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</si>
  <si>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</si>
  <si>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</si>
  <si>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</si>
  <si>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</si>
  <si>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</si>
  <si>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</si>
  <si>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</si>
  <si>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</si>
  <si>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</si>
  <si>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</si>
  <si>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</si>
  <si>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</si>
  <si>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</si>
  <si>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</si>
  <si>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</si>
  <si>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</si>
  <si>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</si>
  <si>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</si>
  <si>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</si>
  <si>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</si>
  <si>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</si>
  <si>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</si>
  <si>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</si>
  <si>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</si>
  <si>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</si>
  <si>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</si>
  <si>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</si>
  <si>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</si>
  <si>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</si>
  <si>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</si>
  <si>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</si>
  <si>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</si>
  <si>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</si>
  <si>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</si>
  <si>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</si>
  <si>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</si>
  <si>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</si>
  <si>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</si>
  <si>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</si>
  <si>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</si>
  <si>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</si>
  <si>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</si>
  <si>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</si>
  <si>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Kamerový systém</t>
  </si>
  <si>
    <t>Licence</t>
  </si>
  <si>
    <t>M06</t>
  </si>
  <si>
    <t>Kabeláž</t>
  </si>
  <si>
    <t>Ostatní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</si>
  <si>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</si>
  <si>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</si>
  <si>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</si>
  <si>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</si>
  <si>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</si>
  <si>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</si>
  <si>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</si>
  <si>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</si>
  <si>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</si>
  <si>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m</t>
  </si>
  <si>
    <t>ks</t>
  </si>
  <si>
    <t>hod</t>
  </si>
  <si>
    <t>Průraz zdiva tl.do 200mm  vč. zapravení průvrtu</t>
  </si>
  <si>
    <t>Průraz zdiva tl.do 600mm  vč. zapravení průvrtu</t>
  </si>
  <si>
    <t>Ohebná elektroinstalační trubka pr. 25mm, vč.příchytek, UV odolnost</t>
  </si>
  <si>
    <t>h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</si>
  <si>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</si>
  <si>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</si>
  <si>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</si>
  <si>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</si>
  <si>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</si>
  <si>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</si>
  <si>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</si>
  <si>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</si>
  <si>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</si>
  <si>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</si>
  <si>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</si>
  <si>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</si>
  <si>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</si>
  <si>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</si>
  <si>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</si>
  <si>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</si>
  <si>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</si>
  <si>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</si>
  <si>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</si>
  <si>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</si>
  <si>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</si>
  <si>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</si>
  <si>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</si>
  <si>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</si>
  <si>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</si>
  <si>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PPV</t>
  </si>
  <si>
    <t>kpl</t>
  </si>
  <si>
    <t>Max. snímková rychlost  50 sn./s při všech rozlišeních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</si>
  <si>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</si>
  <si>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</si>
  <si>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</si>
  <si>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</si>
  <si>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</si>
  <si>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</si>
  <si>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</si>
  <si>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</si>
  <si>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Zaškolení obsluhy</t>
  </si>
  <si>
    <t>Zkušební provoz</t>
  </si>
  <si>
    <t>Integrace nové kamery do stávající vizualizace na dispečinku</t>
  </si>
  <si>
    <t>Oživení a zprovoznění kamerového systému</t>
  </si>
  <si>
    <t>Kompletační činnost</t>
  </si>
  <si>
    <t>Inženýrská činnost</t>
  </si>
  <si>
    <t>Dokumentace skutečného provedení dle požadované formy objednatele a počtu</t>
  </si>
  <si>
    <t>Krimpovací konektor RJ 45 pro kabel cat7</t>
  </si>
  <si>
    <t>Ethernet Cable cat7 S-FTP PVC outdoor</t>
  </si>
  <si>
    <t>Průzkum trasy ve volném terénu</t>
  </si>
  <si>
    <t>Úprava ve stávajícím rozvaděči NN</t>
  </si>
  <si>
    <t>Jistič 16A/B včetně montáže do rozváděče</t>
  </si>
  <si>
    <t>Napájecí kabeláž CYKY-J 3x2,5</t>
  </si>
  <si>
    <t>Forma kabelová na kabelu CYKY do 5x2,5</t>
  </si>
  <si>
    <t>Brně</t>
  </si>
  <si>
    <t>Vodič CYA 10 zelenožlutý</t>
  </si>
  <si>
    <t>Brno-město 602 00</t>
  </si>
  <si>
    <t xml:space="preserve">          </t>
  </si>
  <si>
    <t>Win 2012 R2 device CAL</t>
  </si>
  <si>
    <t>SD karta 64GB pro venkovní instalace</t>
  </si>
  <si>
    <t>Instalace a konfigurace SWQL a Win 2012R2</t>
  </si>
  <si>
    <t>Výložné rameno pro kameru, žárově zinkované</t>
  </si>
  <si>
    <t>- jednotlivé položky jsou uvedeny včetně montážních prací</t>
  </si>
  <si>
    <t>Zdvihací zařízení - plošina</t>
  </si>
  <si>
    <t>Výškové práce</t>
  </si>
  <si>
    <t>Průmyslový switch  2x 1G SFP, 2x ethernet PoE+,++60W per port -40-+70°</t>
  </si>
  <si>
    <t>SFP modul 20km SM single fiber CISCO</t>
  </si>
  <si>
    <t>Baterie 18Ah, 12V, AGM,  nízky obsah výparů dle EN 50272-2</t>
  </si>
  <si>
    <t>Rozvodná skříň pro technologii kamer včetně zdroje, dobíječe</t>
  </si>
  <si>
    <t>Rozvodný panel AC + DC pro záložní zdroj</t>
  </si>
  <si>
    <t>Panoramatický modul pro kameru</t>
  </si>
  <si>
    <t>Metropolitní optická síť</t>
  </si>
  <si>
    <t>Koordinace harmonogramu výluky služeb - koncové lokality</t>
  </si>
  <si>
    <t>Technická součinnost správce MsB</t>
  </si>
  <si>
    <t>Security center 5.10 licence kamera</t>
  </si>
  <si>
    <t>Security center 5.10 licence failover kamery (bez licence)</t>
  </si>
  <si>
    <t>Security center 5.10 SMA pro 1kameru Enterprise 1 rok</t>
  </si>
  <si>
    <t>Výstavba kamerového bodu K1</t>
  </si>
  <si>
    <t>Rozvody objekt SVČ Lány a objekt plynová kotelna - kamera K1</t>
  </si>
  <si>
    <t>Zásuvka na DIN lištu, pro 1 keystone modul</t>
  </si>
  <si>
    <t>Konektor Keystone CAT.7, RJ45, STP</t>
  </si>
  <si>
    <t>Tuhá elektroinstalační trubka pr. 25mm, vč. příchytek, UV odolnost</t>
  </si>
  <si>
    <t>Příslušenství elektroinstalačních trubek 25mm (kolena, spojky), UV odolnost</t>
  </si>
  <si>
    <t>Lišta vkládací 40/40 vč. příslušenství</t>
  </si>
  <si>
    <t>Kabelová lávka 60x150, vč. kotvících a upevňovacích prvků</t>
  </si>
  <si>
    <t>Příchytky pro kabel vedený přiznaně po povrchu, vč. úchytného materiálu</t>
  </si>
  <si>
    <t>Orginální konzola určená pro otočné kamery</t>
  </si>
  <si>
    <t>Snímací prvek 4x 5MP progresivní snímání RGB CMOS 1/2,5"</t>
  </si>
  <si>
    <t>Maximální rozlišení 4x 2592x1944</t>
  </si>
  <si>
    <t>Max. snímková rychlost  20 sn./s při všech rozlišeních</t>
  </si>
  <si>
    <t>Video komprese H.264, H.265 MPEG</t>
  </si>
  <si>
    <t>Minimální osvětlení barva: 0,4lux, ČB: 0,03lux</t>
  </si>
  <si>
    <t>Den/Noc automatický mechanický IRC filtr</t>
  </si>
  <si>
    <t>Komunikační rozhranní RJ45 10BASE-T/100BASE-TX/1000BASE-T PoE</t>
  </si>
  <si>
    <r>
      <t>Provedení kamery venkovní barevná IP panoramatická 360</t>
    </r>
    <r>
      <rPr>
        <i/>
        <sz val="8"/>
        <rFont val="Calibri"/>
        <family val="2"/>
        <charset val="238"/>
      </rPr>
      <t>°</t>
    </r>
    <r>
      <rPr>
        <i/>
        <sz val="8"/>
        <rFont val="Arial CE"/>
        <charset val="238"/>
      </rPr>
      <t xml:space="preserve"> kamera</t>
    </r>
  </si>
  <si>
    <r>
      <t>4x Fixní objektiv s automatickým ostřením F 2.0, 2,8mm, hor. úhel záběru 360</t>
    </r>
    <r>
      <rPr>
        <i/>
        <sz val="8"/>
        <rFont val="Calibri"/>
        <family val="2"/>
        <charset val="238"/>
      </rPr>
      <t>°</t>
    </r>
    <r>
      <rPr>
        <i/>
        <sz val="8"/>
        <rFont val="Arial CE"/>
        <charset val="238"/>
      </rPr>
      <t>, vert. úhel záběru 84</t>
    </r>
    <r>
      <rPr>
        <i/>
        <sz val="8"/>
        <rFont val="Calibri"/>
        <family val="2"/>
        <charset val="238"/>
      </rPr>
      <t>°</t>
    </r>
  </si>
  <si>
    <r>
      <t>Pracovní teplota -50-50</t>
    </r>
    <r>
      <rPr>
        <i/>
        <sz val="8"/>
        <rFont val="Calibri"/>
        <family val="2"/>
        <charset val="238"/>
      </rPr>
      <t>°</t>
    </r>
    <r>
      <rPr>
        <i/>
        <sz val="8"/>
        <rFont val="Arial CE"/>
        <charset val="238"/>
      </rPr>
      <t>C</t>
    </r>
  </si>
  <si>
    <t>Rozvody objekt SVČ Lány a objekt komínu - kamera K1</t>
  </si>
  <si>
    <t>Popis rozpočtu: 01 - Výstavba kamerového bodu K1</t>
  </si>
  <si>
    <t>Ukončení kabelu 3x2,5 smršťovací záklopkou</t>
  </si>
  <si>
    <t>Certifikační měření metalického vedení cat.7 vč. protokolu</t>
  </si>
  <si>
    <t>MKDS Brno, Výstavba kamerového bodu, M. Č. Brno - Bohunice</t>
  </si>
  <si>
    <t>Měření optického kabelu na vln. dl. 1310nm, 1550nm, 1625 (1610nm), metoda OTDR a útlum vláken, přímá metoda -závěrečné měření po montáži, vyhodnocení vč. protokolu</t>
  </si>
  <si>
    <t>Předinstalovaný optický kabel, (patchcord) 4 vl. SM, konstrukce break out, na každé straně  LC/PC, 2m odstupňované rozvláknění, ochrana 1,8mm, na jedné straně ochrana konců vč. oka pro zatahování, celkem cca 50m, odměřit po instalaci úložné trasy</t>
  </si>
  <si>
    <t>Patchcord FTP RJ 45/RJ45 cat.7, 1m</t>
  </si>
  <si>
    <t>MKDS Brno, Výstavba kamerového bodu,  M.Č. Brno - Bohunice</t>
  </si>
  <si>
    <t>Výstavba kamerového bodu K1, Brno-Bohunice, Lány</t>
  </si>
  <si>
    <t>004</t>
  </si>
  <si>
    <t>Ing. Igor Hliněný</t>
  </si>
  <si>
    <t>Oceněný položkový soupis dodávek a prací</t>
  </si>
  <si>
    <t>M02</t>
  </si>
  <si>
    <t>M03</t>
  </si>
  <si>
    <t>M04</t>
  </si>
  <si>
    <t>M05</t>
  </si>
  <si>
    <t>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</si>
</sst>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0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i/>
      <sz val="8"/>
      <name val="Arial CE"/>
      <charset val="238"/>
    </font>
    <font>
      <i/>
      <sz val="8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1" applyNumberFormat="0" applyFill="0" applyAlignment="0" applyProtection="0"/>
    <xf numFmtId="0" fontId="20" fillId="3" borderId="0" applyNumberFormat="0" applyBorder="0" applyAlignment="0" applyProtection="0"/>
    <xf numFmtId="0" fontId="21" fillId="16" borderId="2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7" borderId="0" applyNumberFormat="0" applyBorder="0" applyAlignment="0" applyProtection="0"/>
    <xf numFmtId="165" fontId="34" fillId="0" borderId="0" applyFill="0"/>
    <xf numFmtId="0" fontId="2" fillId="0" borderId="0"/>
    <xf numFmtId="0" fontId="35" fillId="0" borderId="0"/>
    <xf numFmtId="0" fontId="36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7" fillId="0" borderId="7" applyNumberFormat="0" applyFill="0" applyAlignment="0" applyProtection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7" borderId="8" applyNumberFormat="0" applyAlignment="0" applyProtection="0"/>
    <xf numFmtId="0" fontId="31" fillId="19" borderId="8" applyNumberFormat="0" applyAlignment="0" applyProtection="0"/>
    <xf numFmtId="0" fontId="32" fillId="19" borderId="9" applyNumberFormat="0" applyAlignment="0" applyProtection="0"/>
    <xf numFmtId="0" fontId="33" fillId="0" borderId="0" applyNumberFormat="0" applyFill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</cellStyleXfs>
  <cellXfs count="244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32" xfId="0" applyNumberFormat="1" applyFont="1" applyBorder="1" applyAlignment="1">
      <alignment horizontal="center" vertical="center"/>
    </xf>
    <xf numFmtId="4" fontId="8" fillId="0" borderId="2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17" fillId="0" borderId="28" xfId="29" applyFont="1" applyBorder="1"/>
    <xf numFmtId="0" fontId="17" fillId="0" borderId="29" xfId="29" applyFont="1" applyBorder="1" applyAlignment="1">
      <alignment horizontal="center" vertical="top"/>
    </xf>
    <xf numFmtId="4" fontId="8" fillId="0" borderId="27" xfId="0" applyNumberFormat="1" applyFont="1" applyBorder="1" applyAlignment="1">
      <alignment vertical="center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28" xfId="0" applyFont="1" applyBorder="1" applyAlignment="1">
      <alignment horizontal="center" vertical="top" shrinkToFit="1"/>
    </xf>
    <xf numFmtId="4" fontId="17" fillId="0" borderId="0" xfId="0" applyNumberFormat="1" applyFont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0" fontId="17" fillId="0" borderId="0" xfId="29" applyFont="1" applyAlignment="1">
      <alignment horizontal="center" vertical="top"/>
    </xf>
    <xf numFmtId="0" fontId="38" fillId="0" borderId="28" xfId="0" applyFont="1" applyBorder="1" applyAlignment="1">
      <alignment horizontal="left" vertical="top" wrapText="1"/>
    </xf>
    <xf numFmtId="0" fontId="37" fillId="0" borderId="29" xfId="29" applyFont="1" applyBorder="1"/>
    <xf numFmtId="166" fontId="37" fillId="0" borderId="29" xfId="29" applyNumberFormat="1" applyFont="1" applyBorder="1" applyAlignment="1">
      <alignment horizontal="center" wrapText="1"/>
    </xf>
    <xf numFmtId="167" fontId="37" fillId="0" borderId="36" xfId="29" applyNumberFormat="1" applyFont="1" applyBorder="1" applyAlignment="1">
      <alignment horizontal="right" wrapText="1"/>
    </xf>
    <xf numFmtId="164" fontId="17" fillId="0" borderId="28" xfId="0" applyNumberFormat="1" applyFont="1" applyBorder="1" applyAlignment="1">
      <alignment vertical="top" shrinkToFit="1"/>
    </xf>
    <xf numFmtId="4" fontId="17" fillId="0" borderId="0" xfId="0" applyNumberFormat="1" applyFont="1"/>
    <xf numFmtId="49" fontId="9" fillId="0" borderId="15" xfId="0" applyNumberFormat="1" applyFont="1" applyBorder="1" applyAlignment="1">
      <alignment horizontal="center" vertical="top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17" xfId="0" applyNumberFormat="1" applyFont="1" applyBorder="1" applyAlignment="1">
      <alignment vertical="center" wrapText="1"/>
    </xf>
    <xf numFmtId="49" fontId="8" fillId="0" borderId="15" xfId="0" applyNumberFormat="1" applyFont="1" applyBorder="1" applyAlignment="1">
      <alignment vertical="center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24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7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37</v>
      </c>
    </row>
    <row r="2" spans="1:7" ht="57.75" customHeight="1" x14ac:dyDescent="0.2">
      <c r="A2" s="191" t="s">
        <v>38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O19" sqref="O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35</v>
      </c>
      <c r="B1" s="195" t="s">
        <v>190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3"/>
      <c r="B2" s="75" t="s">
        <v>23</v>
      </c>
      <c r="C2" s="72"/>
      <c r="D2" s="76" t="s">
        <v>44</v>
      </c>
      <c r="E2" s="76" t="s">
        <v>182</v>
      </c>
      <c r="F2" s="73"/>
      <c r="G2" s="73"/>
      <c r="H2" s="73"/>
      <c r="I2" s="73"/>
      <c r="J2" s="74"/>
      <c r="O2" s="1"/>
    </row>
    <row r="3" spans="1:15" ht="23.25" customHeight="1" x14ac:dyDescent="0.2">
      <c r="A3" s="3"/>
      <c r="B3" s="75" t="s">
        <v>42</v>
      </c>
      <c r="C3" s="72"/>
      <c r="D3" s="76" t="s">
        <v>44</v>
      </c>
      <c r="E3" s="76" t="s">
        <v>187</v>
      </c>
      <c r="F3" s="77"/>
      <c r="G3" s="77"/>
      <c r="H3" s="72"/>
      <c r="I3" s="78"/>
      <c r="J3" s="79"/>
    </row>
    <row r="4" spans="1:15" ht="23.25" customHeight="1" x14ac:dyDescent="0.2">
      <c r="A4" s="69">
        <v>7136</v>
      </c>
      <c r="B4" s="80" t="s">
        <v>43</v>
      </c>
      <c r="C4" s="81"/>
      <c r="D4" s="82" t="s">
        <v>188</v>
      </c>
      <c r="E4" s="82" t="s">
        <v>158</v>
      </c>
      <c r="F4" s="83"/>
      <c r="G4" s="83"/>
      <c r="H4" s="83"/>
      <c r="I4" s="83"/>
      <c r="J4" s="84"/>
    </row>
    <row r="5" spans="1:15" ht="15.75" customHeight="1" x14ac:dyDescent="0.2">
      <c r="A5" s="3"/>
      <c r="B5" s="34" t="s">
        <v>22</v>
      </c>
      <c r="C5" s="23"/>
      <c r="D5" s="71" t="s">
        <v>45</v>
      </c>
      <c r="E5" s="23"/>
      <c r="F5" s="23"/>
      <c r="G5" s="23"/>
      <c r="H5" s="25" t="s">
        <v>39</v>
      </c>
      <c r="I5" s="71" t="s">
        <v>47</v>
      </c>
      <c r="J5" s="9"/>
    </row>
    <row r="6" spans="1:15" ht="15.75" customHeight="1" x14ac:dyDescent="0.2">
      <c r="A6" s="3"/>
      <c r="B6" s="34"/>
      <c r="C6" s="23"/>
      <c r="D6" s="71" t="s">
        <v>46</v>
      </c>
      <c r="E6" s="23"/>
      <c r="F6" s="23"/>
      <c r="G6" s="23"/>
      <c r="H6" s="25" t="s">
        <v>33</v>
      </c>
      <c r="I6" s="71" t="s">
        <v>48</v>
      </c>
      <c r="J6" s="9"/>
    </row>
    <row r="7" spans="1:15" ht="15.75" customHeight="1" x14ac:dyDescent="0.2">
      <c r="A7" s="3"/>
      <c r="B7" s="35"/>
      <c r="C7" s="85" t="s">
        <v>138</v>
      </c>
      <c r="D7" s="70" t="s">
        <v>137</v>
      </c>
      <c r="E7" s="30"/>
      <c r="F7" s="30"/>
      <c r="G7" s="30"/>
      <c r="H7" s="31"/>
      <c r="I7" s="30"/>
      <c r="J7" s="42"/>
    </row>
    <row r="8" spans="1:15" ht="24" hidden="1" customHeight="1" x14ac:dyDescent="0.2">
      <c r="A8" s="3"/>
      <c r="B8" s="39" t="s">
        <v>20</v>
      </c>
      <c r="D8" s="29"/>
      <c r="H8" s="25" t="s">
        <v>39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33</v>
      </c>
      <c r="I9" s="29"/>
      <c r="J9" s="9"/>
    </row>
    <row r="10" spans="1:15" ht="15.75" hidden="1" customHeight="1" x14ac:dyDescent="0.2">
      <c r="A10" s="3"/>
      <c r="B10" s="43"/>
      <c r="C10" s="24"/>
      <c r="D10" s="38"/>
      <c r="E10" s="31"/>
      <c r="F10" s="31"/>
      <c r="G10" s="15"/>
      <c r="H10" s="15"/>
      <c r="I10" s="44"/>
      <c r="J10" s="42"/>
    </row>
    <row r="11" spans="1:15" ht="24" customHeight="1" x14ac:dyDescent="0.2">
      <c r="A11" s="3"/>
      <c r="B11" s="39" t="s">
        <v>19</v>
      </c>
      <c r="D11" s="208"/>
      <c r="E11" s="208"/>
      <c r="F11" s="208"/>
      <c r="G11" s="208"/>
      <c r="H11" s="25" t="s">
        <v>39</v>
      </c>
      <c r="I11" s="29"/>
      <c r="J11" s="9"/>
    </row>
    <row r="12" spans="1:15" ht="15.75" customHeight="1" x14ac:dyDescent="0.2">
      <c r="A12" s="3"/>
      <c r="B12" s="34"/>
      <c r="C12" s="23"/>
      <c r="D12" s="211"/>
      <c r="E12" s="211"/>
      <c r="F12" s="211"/>
      <c r="G12" s="211"/>
      <c r="H12" s="25" t="s">
        <v>33</v>
      </c>
      <c r="I12" s="29"/>
      <c r="J12" s="9"/>
    </row>
    <row r="13" spans="1:15" ht="15.75" customHeight="1" x14ac:dyDescent="0.2">
      <c r="A13" s="3"/>
      <c r="B13" s="35"/>
      <c r="C13" s="24"/>
      <c r="D13" s="212"/>
      <c r="E13" s="212"/>
      <c r="F13" s="212"/>
      <c r="G13" s="212"/>
      <c r="H13" s="26"/>
      <c r="I13" s="30"/>
      <c r="J13" s="42"/>
    </row>
    <row r="14" spans="1:15" ht="24" customHeight="1" x14ac:dyDescent="0.2">
      <c r="A14" s="3"/>
      <c r="B14" s="55" t="s">
        <v>21</v>
      </c>
      <c r="C14" s="56"/>
      <c r="D14" s="57" t="s">
        <v>189</v>
      </c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07"/>
      <c r="F15" s="207"/>
      <c r="G15" s="209"/>
      <c r="H15" s="209"/>
      <c r="I15" s="209" t="s">
        <v>30</v>
      </c>
      <c r="J15" s="210"/>
    </row>
    <row r="16" spans="1:15" ht="23.25" customHeight="1" x14ac:dyDescent="0.2">
      <c r="A16" s="145" t="s">
        <v>25</v>
      </c>
      <c r="B16" s="46" t="s">
        <v>25</v>
      </c>
      <c r="C16" s="47"/>
      <c r="D16" s="48"/>
      <c r="E16" s="192"/>
      <c r="F16" s="193"/>
      <c r="G16" s="192"/>
      <c r="H16" s="193"/>
      <c r="I16" s="192">
        <v>0</v>
      </c>
      <c r="J16" s="194"/>
    </row>
    <row r="17" spans="1:10" ht="23.25" customHeight="1" x14ac:dyDescent="0.2">
      <c r="A17" s="145" t="s">
        <v>26</v>
      </c>
      <c r="B17" s="46" t="s">
        <v>26</v>
      </c>
      <c r="C17" s="47"/>
      <c r="D17" s="48"/>
      <c r="E17" s="192"/>
      <c r="F17" s="193"/>
      <c r="G17" s="192"/>
      <c r="H17" s="193"/>
      <c r="I17" s="192">
        <v>0</v>
      </c>
      <c r="J17" s="194"/>
    </row>
    <row r="18" spans="1:10" ht="23.25" customHeight="1" x14ac:dyDescent="0.2">
      <c r="A18" s="145" t="s">
        <v>27</v>
      </c>
      <c r="B18" s="46" t="s">
        <v>27</v>
      </c>
      <c r="C18" s="47"/>
      <c r="D18" s="48"/>
      <c r="E18" s="192"/>
      <c r="F18" s="193"/>
      <c r="G18" s="192"/>
      <c r="H18" s="193"/>
      <c r="I18" s="192">
        <f>I67</f>
        <v>0</v>
      </c>
      <c r="J18" s="194"/>
    </row>
    <row r="19" spans="1:10" ht="23.25" customHeight="1" x14ac:dyDescent="0.2">
      <c r="A19" s="145" t="s">
        <v>69</v>
      </c>
      <c r="B19" s="46" t="s">
        <v>28</v>
      </c>
      <c r="C19" s="47"/>
      <c r="D19" s="48"/>
      <c r="E19" s="192"/>
      <c r="F19" s="193"/>
      <c r="G19" s="192"/>
      <c r="H19" s="193"/>
      <c r="I19" s="192">
        <v>0</v>
      </c>
      <c r="J19" s="194"/>
    </row>
    <row r="20" spans="1:10" ht="23.25" customHeight="1" x14ac:dyDescent="0.2">
      <c r="A20" s="145" t="s">
        <v>70</v>
      </c>
      <c r="B20" s="46" t="s">
        <v>29</v>
      </c>
      <c r="C20" s="47"/>
      <c r="D20" s="48"/>
      <c r="E20" s="192"/>
      <c r="F20" s="193"/>
      <c r="G20" s="192"/>
      <c r="H20" s="193"/>
      <c r="I20" s="192">
        <v>0</v>
      </c>
      <c r="J20" s="194"/>
    </row>
    <row r="21" spans="1:10" ht="23.25" customHeight="1" x14ac:dyDescent="0.2">
      <c r="A21" s="3"/>
      <c r="B21" s="63" t="s">
        <v>30</v>
      </c>
      <c r="C21" s="64"/>
      <c r="D21" s="65"/>
      <c r="E21" s="204"/>
      <c r="F21" s="205"/>
      <c r="G21" s="204"/>
      <c r="H21" s="205"/>
      <c r="I21" s="204">
        <f>SUM(I16:J20)</f>
        <v>0</v>
      </c>
      <c r="J21" s="22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12</v>
      </c>
      <c r="C23" s="47"/>
      <c r="D23" s="48"/>
      <c r="E23" s="49">
        <v>15</v>
      </c>
      <c r="F23" s="50" t="s">
        <v>0</v>
      </c>
      <c r="G23" s="202">
        <v>0</v>
      </c>
      <c r="H23" s="203"/>
      <c r="I23" s="203"/>
      <c r="J23" s="51" t="str">
        <f t="shared" ref="J23:J28" si="0">Mena</f>
        <v>CZK</v>
      </c>
    </row>
    <row r="24" spans="1:10" ht="23.25" customHeight="1" x14ac:dyDescent="0.2">
      <c r="A24" s="3"/>
      <c r="B24" s="46" t="s">
        <v>13</v>
      </c>
      <c r="C24" s="47"/>
      <c r="D24" s="48"/>
      <c r="E24" s="49">
        <f>SazbaDPH1</f>
        <v>15</v>
      </c>
      <c r="F24" s="50" t="s">
        <v>0</v>
      </c>
      <c r="G24" s="223">
        <v>0</v>
      </c>
      <c r="H24" s="224"/>
      <c r="I24" s="224"/>
      <c r="J24" s="51" t="str">
        <f t="shared" si="0"/>
        <v>CZK</v>
      </c>
    </row>
    <row r="25" spans="1:10" ht="23.25" customHeight="1" x14ac:dyDescent="0.2">
      <c r="A25" s="3"/>
      <c r="B25" s="46" t="s">
        <v>14</v>
      </c>
      <c r="C25" s="47"/>
      <c r="D25" s="48"/>
      <c r="E25" s="49">
        <v>21</v>
      </c>
      <c r="F25" s="50" t="s">
        <v>0</v>
      </c>
      <c r="G25" s="202">
        <f>I21</f>
        <v>0</v>
      </c>
      <c r="H25" s="203"/>
      <c r="I25" s="203"/>
      <c r="J25" s="51" t="str">
        <f t="shared" si="0"/>
        <v>CZK</v>
      </c>
    </row>
    <row r="26" spans="1:10" ht="23.25" customHeight="1" x14ac:dyDescent="0.2">
      <c r="A26" s="3"/>
      <c r="B26" s="40" t="s">
        <v>15</v>
      </c>
      <c r="C26" s="19"/>
      <c r="D26" s="15"/>
      <c r="E26" s="36">
        <f>SazbaDPH2</f>
        <v>21</v>
      </c>
      <c r="F26" s="37" t="s">
        <v>0</v>
      </c>
      <c r="G26" s="198">
        <f>ZakladDPHZakl*0.21</f>
        <v>0</v>
      </c>
      <c r="H26" s="199"/>
      <c r="I26" s="199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0">
        <v>0</v>
      </c>
      <c r="H27" s="200"/>
      <c r="I27" s="200"/>
      <c r="J27" s="52" t="str">
        <f t="shared" si="0"/>
        <v>CZK</v>
      </c>
    </row>
    <row r="28" spans="1:10" ht="27.75" hidden="1" customHeight="1" thickBot="1" x14ac:dyDescent="0.25">
      <c r="A28" s="3"/>
      <c r="B28" s="113" t="s">
        <v>24</v>
      </c>
      <c r="C28" s="114"/>
      <c r="D28" s="114"/>
      <c r="E28" s="115"/>
      <c r="F28" s="116"/>
      <c r="G28" s="201">
        <v>759189</v>
      </c>
      <c r="H28" s="206"/>
      <c r="I28" s="206"/>
      <c r="J28" s="117" t="str">
        <f t="shared" si="0"/>
        <v>CZK</v>
      </c>
    </row>
    <row r="29" spans="1:10" ht="27.75" customHeight="1" thickBot="1" x14ac:dyDescent="0.25">
      <c r="A29" s="3"/>
      <c r="B29" s="113" t="s">
        <v>34</v>
      </c>
      <c r="C29" s="118"/>
      <c r="D29" s="118"/>
      <c r="E29" s="118"/>
      <c r="F29" s="118"/>
      <c r="G29" s="201">
        <f>ZakladDPHZakl+DPHZakl</f>
        <v>0</v>
      </c>
      <c r="H29" s="201"/>
      <c r="I29" s="201"/>
      <c r="J29" s="119" t="s">
        <v>51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11</v>
      </c>
      <c r="D32" s="33" t="s">
        <v>135</v>
      </c>
      <c r="E32" s="33"/>
      <c r="F32" s="16" t="s">
        <v>10</v>
      </c>
      <c r="G32" s="33"/>
      <c r="H32" s="190" t="s">
        <v>195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2" t="s">
        <v>2</v>
      </c>
      <c r="E35" s="222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16</v>
      </c>
      <c r="C37" s="2"/>
      <c r="D37" s="2"/>
      <c r="E37" s="2"/>
      <c r="F37" s="101"/>
      <c r="G37" s="101"/>
      <c r="H37" s="101"/>
      <c r="I37" s="101"/>
      <c r="J37" s="2"/>
    </row>
    <row r="38" spans="1:52" ht="25.5" hidden="1" customHeight="1" x14ac:dyDescent="0.2">
      <c r="A38" s="89" t="s">
        <v>36</v>
      </c>
      <c r="B38" s="93" t="s">
        <v>17</v>
      </c>
      <c r="C38" s="94" t="s">
        <v>5</v>
      </c>
      <c r="D38" s="95"/>
      <c r="E38" s="95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96" t="s">
        <v>0</v>
      </c>
    </row>
    <row r="39" spans="1:52" ht="25.5" hidden="1" customHeight="1" x14ac:dyDescent="0.2">
      <c r="A39" s="89">
        <v>1</v>
      </c>
      <c r="B39" s="97" t="s">
        <v>49</v>
      </c>
      <c r="C39" s="213"/>
      <c r="D39" s="214"/>
      <c r="E39" s="214"/>
      <c r="F39" s="104">
        <v>0</v>
      </c>
      <c r="G39" s="105">
        <v>759189</v>
      </c>
      <c r="H39" s="106">
        <v>159429.69</v>
      </c>
      <c r="I39" s="106">
        <v>918618.69</v>
      </c>
      <c r="J39" s="98">
        <f>IF(CenaCelkemVypocet=0,"",I39/CenaCelkemVypocet*100)</f>
        <v>100</v>
      </c>
    </row>
    <row r="40" spans="1:52" ht="25.5" hidden="1" customHeight="1" x14ac:dyDescent="0.2">
      <c r="A40" s="89">
        <v>2</v>
      </c>
      <c r="B40" s="90" t="s">
        <v>40</v>
      </c>
      <c r="C40" s="215" t="s">
        <v>41</v>
      </c>
      <c r="D40" s="216"/>
      <c r="E40" s="216"/>
      <c r="F40" s="107">
        <v>0</v>
      </c>
      <c r="G40" s="108">
        <v>759189</v>
      </c>
      <c r="H40" s="108">
        <v>159429.69</v>
      </c>
      <c r="I40" s="108">
        <v>918618.69</v>
      </c>
      <c r="J40" s="91">
        <f>IF(CenaCelkemVypocet=0,"",I40/CenaCelkemVypocet*100)</f>
        <v>100</v>
      </c>
    </row>
    <row r="41" spans="1:52" ht="25.5" hidden="1" customHeight="1" x14ac:dyDescent="0.2">
      <c r="A41" s="89">
        <v>3</v>
      </c>
      <c r="B41" s="99" t="s">
        <v>40</v>
      </c>
      <c r="C41" s="217" t="s">
        <v>41</v>
      </c>
      <c r="D41" s="218"/>
      <c r="E41" s="218"/>
      <c r="F41" s="109">
        <v>0</v>
      </c>
      <c r="G41" s="110">
        <v>759189</v>
      </c>
      <c r="H41" s="110">
        <v>159429.69</v>
      </c>
      <c r="I41" s="110">
        <v>918618.69</v>
      </c>
      <c r="J41" s="100">
        <f>IF(CenaCelkemVypocet=0,"",I41/CenaCelkemVypocet*100)</f>
        <v>100</v>
      </c>
    </row>
    <row r="42" spans="1:52" ht="25.5" hidden="1" customHeight="1" x14ac:dyDescent="0.2">
      <c r="A42" s="89"/>
      <c r="B42" s="219" t="s">
        <v>50</v>
      </c>
      <c r="C42" s="220"/>
      <c r="D42" s="220"/>
      <c r="E42" s="221"/>
      <c r="F42" s="111">
        <f>SUMIF(A39:A41,"=1",F39:F41)</f>
        <v>0</v>
      </c>
      <c r="G42" s="112">
        <f>SUMIF(A39:A41,"=1",G39:G41)</f>
        <v>759189</v>
      </c>
      <c r="H42" s="112">
        <f>SUMIF(A39:A41,"=1",H39:H41)</f>
        <v>159429.69</v>
      </c>
      <c r="I42" s="112">
        <f>SUMIF(A39:A41,"=1",I39:I41)</f>
        <v>918618.69</v>
      </c>
      <c r="J42" s="92">
        <f>SUMIF(A39:A41,"=1",J39:J41)</f>
        <v>100</v>
      </c>
    </row>
    <row r="44" spans="1:52" x14ac:dyDescent="0.2">
      <c r="B44" t="s">
        <v>179</v>
      </c>
    </row>
    <row r="45" spans="1:52" ht="38.25" x14ac:dyDescent="0.2">
      <c r="B45" s="226" t="s">
        <v>52</v>
      </c>
      <c r="C45" s="226"/>
      <c r="D45" s="226"/>
      <c r="E45" s="226"/>
      <c r="F45" s="226"/>
      <c r="G45" s="226"/>
      <c r="H45" s="226"/>
      <c r="I45" s="226"/>
      <c r="J45" s="226"/>
      <c r="AZ45" s="120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26" t="s">
        <v>53</v>
      </c>
      <c r="C46" s="226"/>
      <c r="D46" s="226"/>
      <c r="E46" s="226"/>
      <c r="F46" s="226"/>
      <c r="G46" s="226"/>
      <c r="H46" s="226"/>
      <c r="I46" s="226"/>
      <c r="J46" s="226"/>
      <c r="AZ46" s="120" t="str">
        <f t="shared" si="1"/>
        <v>Jednotkové ceny zahrnují i náklady na:</v>
      </c>
    </row>
    <row r="47" spans="1:52" x14ac:dyDescent="0.2">
      <c r="B47" s="226" t="s">
        <v>54</v>
      </c>
      <c r="C47" s="226"/>
      <c r="D47" s="226"/>
      <c r="E47" s="226"/>
      <c r="F47" s="226"/>
      <c r="G47" s="226"/>
      <c r="H47" s="226"/>
      <c r="I47" s="226"/>
      <c r="J47" s="226"/>
      <c r="AZ47" s="120" t="str">
        <f t="shared" si="1"/>
        <v>- pomocný instalační materiál,</v>
      </c>
    </row>
    <row r="48" spans="1:52" x14ac:dyDescent="0.2">
      <c r="B48" s="226" t="s">
        <v>55</v>
      </c>
      <c r="C48" s="226"/>
      <c r="D48" s="226"/>
      <c r="E48" s="226"/>
      <c r="F48" s="226"/>
      <c r="G48" s="226"/>
      <c r="H48" s="226"/>
      <c r="I48" s="226"/>
      <c r="J48" s="226"/>
      <c r="AZ48" s="120" t="str">
        <f t="shared" si="1"/>
        <v>- zdvihací zařízení - plošina,</v>
      </c>
    </row>
    <row r="49" spans="1:52" x14ac:dyDescent="0.2">
      <c r="B49" s="226" t="s">
        <v>56</v>
      </c>
      <c r="C49" s="226"/>
      <c r="D49" s="226"/>
      <c r="E49" s="226"/>
      <c r="F49" s="226"/>
      <c r="G49" s="226"/>
      <c r="H49" s="226"/>
      <c r="I49" s="226"/>
      <c r="J49" s="226"/>
      <c r="AZ49" s="120" t="str">
        <f t="shared" si="1"/>
        <v>- výškové práce,</v>
      </c>
    </row>
    <row r="50" spans="1:52" x14ac:dyDescent="0.2">
      <c r="B50" s="226" t="s">
        <v>57</v>
      </c>
      <c r="C50" s="226"/>
      <c r="D50" s="226"/>
      <c r="E50" s="226"/>
      <c r="F50" s="226"/>
      <c r="G50" s="226"/>
      <c r="H50" s="226"/>
      <c r="I50" s="226"/>
      <c r="J50" s="226"/>
      <c r="AZ50" s="120" t="str">
        <f t="shared" si="1"/>
        <v>- dopravné.</v>
      </c>
    </row>
    <row r="51" spans="1:52" x14ac:dyDescent="0.2">
      <c r="B51" s="86" t="s">
        <v>143</v>
      </c>
    </row>
    <row r="52" spans="1:52" x14ac:dyDescent="0.2">
      <c r="B52" s="226" t="s">
        <v>58</v>
      </c>
      <c r="C52" s="226"/>
      <c r="D52" s="226"/>
      <c r="E52" s="226"/>
      <c r="F52" s="226"/>
      <c r="G52" s="226"/>
      <c r="H52" s="226"/>
      <c r="I52" s="226"/>
      <c r="J52" s="226"/>
      <c r="AZ52" s="120" t="str">
        <f>B52</f>
        <v>Počty koncových prvků odečteny z digitální verze PD programem Autocad.</v>
      </c>
    </row>
    <row r="53" spans="1:52" x14ac:dyDescent="0.2">
      <c r="B53" s="226" t="s">
        <v>59</v>
      </c>
      <c r="C53" s="226"/>
      <c r="D53" s="226"/>
      <c r="E53" s="226"/>
      <c r="F53" s="226"/>
      <c r="G53" s="226"/>
      <c r="H53" s="226"/>
      <c r="I53" s="226"/>
      <c r="J53" s="226"/>
      <c r="AZ53" s="120" t="str">
        <f>B53</f>
        <v>Výměry odměřeny z digitální verze PD programem Autocad z příloh.</v>
      </c>
    </row>
    <row r="55" spans="1:52" x14ac:dyDescent="0.2">
      <c r="B55" s="226" t="s">
        <v>60</v>
      </c>
      <c r="C55" s="226"/>
      <c r="D55" s="226"/>
      <c r="E55" s="226"/>
      <c r="F55" s="226"/>
      <c r="G55" s="226"/>
      <c r="H55" s="226"/>
      <c r="I55" s="226"/>
      <c r="J55" s="226"/>
      <c r="AZ55" s="120" t="str">
        <f>B55</f>
        <v>Provedení dle PD.</v>
      </c>
    </row>
    <row r="58" spans="1:52" ht="15.75" x14ac:dyDescent="0.25">
      <c r="B58" s="121" t="s">
        <v>61</v>
      </c>
    </row>
    <row r="60" spans="1:52" ht="25.5" customHeight="1" x14ac:dyDescent="0.2">
      <c r="A60" s="122"/>
      <c r="B60" s="126" t="s">
        <v>17</v>
      </c>
      <c r="C60" s="126" t="s">
        <v>5</v>
      </c>
      <c r="D60" s="127"/>
      <c r="E60" s="127"/>
      <c r="F60" s="130" t="s">
        <v>62</v>
      </c>
      <c r="G60" s="130"/>
      <c r="H60" s="130"/>
      <c r="I60" s="130" t="s">
        <v>30</v>
      </c>
      <c r="J60" s="130" t="s">
        <v>0</v>
      </c>
    </row>
    <row r="61" spans="1:52" ht="25.5" customHeight="1" x14ac:dyDescent="0.2">
      <c r="A61" s="123"/>
      <c r="B61" s="133" t="s">
        <v>63</v>
      </c>
      <c r="C61" s="231" t="s">
        <v>178</v>
      </c>
      <c r="D61" s="232"/>
      <c r="E61" s="232"/>
      <c r="F61" s="141" t="s">
        <v>27</v>
      </c>
      <c r="G61" s="134"/>
      <c r="H61" s="134"/>
      <c r="I61" s="134">
        <f>K1_Lány!G7</f>
        <v>0</v>
      </c>
      <c r="J61" s="137" t="str">
        <f>IF(I67=0,"",I61/I67*100)</f>
        <v/>
      </c>
    </row>
    <row r="62" spans="1:52" ht="25.5" customHeight="1" x14ac:dyDescent="0.2">
      <c r="A62" s="123"/>
      <c r="B62" s="125" t="s">
        <v>191</v>
      </c>
      <c r="C62" s="227" t="s">
        <v>64</v>
      </c>
      <c r="D62" s="228"/>
      <c r="E62" s="228"/>
      <c r="F62" s="142" t="s">
        <v>27</v>
      </c>
      <c r="G62" s="131"/>
      <c r="H62" s="131"/>
      <c r="I62" s="134">
        <f>K1_Lány!G36</f>
        <v>0</v>
      </c>
      <c r="J62" s="138" t="str">
        <f>IF(I67=0,"",I62/I67*100)</f>
        <v/>
      </c>
    </row>
    <row r="63" spans="1:52" ht="25.5" customHeight="1" x14ac:dyDescent="0.2">
      <c r="A63" s="123"/>
      <c r="B63" s="125" t="s">
        <v>192</v>
      </c>
      <c r="C63" s="227" t="s">
        <v>65</v>
      </c>
      <c r="D63" s="228"/>
      <c r="E63" s="228"/>
      <c r="F63" s="142" t="s">
        <v>27</v>
      </c>
      <c r="G63" s="131"/>
      <c r="H63" s="131"/>
      <c r="I63" s="134">
        <f>K1_Lány!G85</f>
        <v>0</v>
      </c>
      <c r="J63" s="138" t="str">
        <f>IF(I67=0,"",I63/I67*100)</f>
        <v/>
      </c>
    </row>
    <row r="64" spans="1:52" ht="25.5" customHeight="1" x14ac:dyDescent="0.2">
      <c r="A64" s="123"/>
      <c r="B64" s="125" t="s">
        <v>193</v>
      </c>
      <c r="C64" s="227" t="s">
        <v>67</v>
      </c>
      <c r="D64" s="228"/>
      <c r="E64" s="228"/>
      <c r="F64" s="142" t="s">
        <v>27</v>
      </c>
      <c r="G64" s="131"/>
      <c r="H64" s="131"/>
      <c r="I64" s="134">
        <f>K1_Lány!G90</f>
        <v>0</v>
      </c>
      <c r="J64" s="138" t="str">
        <f>IF(I67=0,"",I64/I67*100)</f>
        <v/>
      </c>
    </row>
    <row r="65" spans="1:10" ht="25.5" customHeight="1" x14ac:dyDescent="0.2">
      <c r="A65" s="123"/>
      <c r="B65" s="125" t="s">
        <v>194</v>
      </c>
      <c r="C65" s="178" t="s">
        <v>68</v>
      </c>
      <c r="D65" s="179"/>
      <c r="E65" s="179"/>
      <c r="F65" s="142" t="s">
        <v>27</v>
      </c>
      <c r="G65" s="131"/>
      <c r="H65" s="131"/>
      <c r="I65" s="134">
        <f>K1_Lány!G98</f>
        <v>0</v>
      </c>
      <c r="J65" s="138" t="str">
        <f>IF(I67=0,"",I65/I67*100)</f>
        <v/>
      </c>
    </row>
    <row r="66" spans="1:10" ht="25.5" customHeight="1" x14ac:dyDescent="0.2">
      <c r="A66" s="123"/>
      <c r="B66" s="135" t="s">
        <v>66</v>
      </c>
      <c r="C66" s="229" t="s">
        <v>152</v>
      </c>
      <c r="D66" s="230"/>
      <c r="E66" s="230"/>
      <c r="F66" s="143" t="s">
        <v>27</v>
      </c>
      <c r="G66" s="136"/>
      <c r="H66" s="136"/>
      <c r="I66" s="177">
        <f>K1_Lány!G108</f>
        <v>0</v>
      </c>
      <c r="J66" s="139" t="str">
        <f>IF(I67=0,"",I66/I67*100)</f>
        <v/>
      </c>
    </row>
    <row r="67" spans="1:10" ht="25.5" customHeight="1" x14ac:dyDescent="0.2">
      <c r="A67" s="124"/>
      <c r="B67" s="128" t="s">
        <v>1</v>
      </c>
      <c r="C67" s="128"/>
      <c r="D67" s="129"/>
      <c r="E67" s="129"/>
      <c r="F67" s="144"/>
      <c r="G67" s="132"/>
      <c r="H67" s="132"/>
      <c r="I67" s="132">
        <f>SUM(I61:I66)</f>
        <v>0</v>
      </c>
      <c r="J67" s="140">
        <f>SUM(J61:J66)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4:E64"/>
    <mergeCell ref="C66:E66"/>
    <mergeCell ref="B55:J55"/>
    <mergeCell ref="C61:E61"/>
    <mergeCell ref="C62:E62"/>
    <mergeCell ref="C63:E63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8" t="s">
        <v>7</v>
      </c>
      <c r="B2" s="67"/>
      <c r="C2" s="235"/>
      <c r="D2" s="235"/>
      <c r="E2" s="235"/>
      <c r="F2" s="235"/>
      <c r="G2" s="236"/>
    </row>
    <row r="3" spans="1:7" ht="24.95" customHeight="1" x14ac:dyDescent="0.2">
      <c r="A3" s="68" t="s">
        <v>8</v>
      </c>
      <c r="B3" s="67"/>
      <c r="C3" s="235"/>
      <c r="D3" s="235"/>
      <c r="E3" s="235"/>
      <c r="F3" s="235"/>
      <c r="G3" s="236"/>
    </row>
    <row r="4" spans="1:7" ht="24.95" customHeight="1" x14ac:dyDescent="0.2">
      <c r="A4" s="68" t="s">
        <v>9</v>
      </c>
      <c r="B4" s="67"/>
      <c r="C4" s="235"/>
      <c r="D4" s="235"/>
      <c r="E4" s="235"/>
      <c r="F4" s="235"/>
      <c r="G4" s="236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AK4995"/>
  <sheetViews>
    <sheetView view="pageBreakPreview" topLeftCell="A75" zoomScaleNormal="100" zoomScaleSheetLayoutView="100" workbookViewId="0">
      <selection activeCell="F114" sqref="F114"/>
    </sheetView>
  </sheetViews>
  <sheetFormatPr defaultRowHeight="12.75" outlineLevelRow="1" x14ac:dyDescent="0.2"/>
  <cols>
    <col min="1" max="1" width="4.28515625" customWidth="1"/>
    <col min="2" max="2" width="14.42578125" style="86" customWidth="1"/>
    <col min="3" max="3" width="56" style="8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9.140625" customWidth="1"/>
    <col min="11" max="21" width="9.140625" customWidth="1"/>
  </cols>
  <sheetData>
    <row r="1" spans="1:37" ht="15.75" x14ac:dyDescent="0.25">
      <c r="A1" s="237" t="s">
        <v>190</v>
      </c>
      <c r="B1" s="237"/>
      <c r="C1" s="237"/>
      <c r="D1" s="237"/>
      <c r="E1" s="237"/>
      <c r="F1" s="237"/>
      <c r="G1" s="237"/>
    </row>
    <row r="2" spans="1:37" x14ac:dyDescent="0.2">
      <c r="A2" s="68" t="s">
        <v>7</v>
      </c>
      <c r="B2" s="67" t="s">
        <v>44</v>
      </c>
      <c r="C2" s="238" t="s">
        <v>186</v>
      </c>
      <c r="D2" s="239"/>
      <c r="E2" s="239"/>
      <c r="F2" s="239"/>
      <c r="G2" s="240"/>
    </row>
    <row r="3" spans="1:37" x14ac:dyDescent="0.2">
      <c r="A3" s="68" t="s">
        <v>8</v>
      </c>
      <c r="B3" s="67" t="s">
        <v>40</v>
      </c>
      <c r="C3" s="238" t="s">
        <v>187</v>
      </c>
      <c r="D3" s="239"/>
      <c r="E3" s="239"/>
      <c r="F3" s="239"/>
      <c r="G3" s="240"/>
      <c r="I3" s="86"/>
    </row>
    <row r="4" spans="1:37" x14ac:dyDescent="0.2">
      <c r="A4" s="146" t="s">
        <v>9</v>
      </c>
      <c r="B4" s="173" t="s">
        <v>40</v>
      </c>
      <c r="C4" s="241" t="s">
        <v>158</v>
      </c>
      <c r="D4" s="242"/>
      <c r="E4" s="242"/>
      <c r="F4" s="242"/>
      <c r="G4" s="243"/>
    </row>
    <row r="5" spans="1:37" x14ac:dyDescent="0.2">
      <c r="A5" s="174"/>
      <c r="D5" s="11"/>
    </row>
    <row r="6" spans="1:37" x14ac:dyDescent="0.2">
      <c r="A6" s="152" t="s">
        <v>71</v>
      </c>
      <c r="B6" s="150" t="s">
        <v>72</v>
      </c>
      <c r="C6" s="150" t="s">
        <v>73</v>
      </c>
      <c r="D6" s="151" t="s">
        <v>74</v>
      </c>
      <c r="E6" s="152" t="s">
        <v>75</v>
      </c>
      <c r="F6" s="147" t="s">
        <v>76</v>
      </c>
      <c r="G6" s="152" t="s">
        <v>30</v>
      </c>
    </row>
    <row r="7" spans="1:37" x14ac:dyDescent="0.2">
      <c r="A7" s="154" t="s">
        <v>77</v>
      </c>
      <c r="B7" s="156" t="s">
        <v>63</v>
      </c>
      <c r="C7" s="157" t="s">
        <v>159</v>
      </c>
      <c r="D7" s="153"/>
      <c r="E7" s="160"/>
      <c r="F7" s="163"/>
      <c r="G7" s="163">
        <f>SUM(G8:G35)</f>
        <v>0</v>
      </c>
    </row>
    <row r="8" spans="1:37" outlineLevel="1" x14ac:dyDescent="0.2">
      <c r="A8" s="149">
        <v>1</v>
      </c>
      <c r="B8" s="168">
        <v>210000001</v>
      </c>
      <c r="C8" s="166" t="s">
        <v>130</v>
      </c>
      <c r="D8" s="158" t="s">
        <v>111</v>
      </c>
      <c r="E8" s="161">
        <v>1</v>
      </c>
      <c r="F8" s="164"/>
      <c r="G8" s="164">
        <f>SUM(E8*F8)</f>
        <v>0</v>
      </c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</row>
    <row r="9" spans="1:37" outlineLevel="1" x14ac:dyDescent="0.2">
      <c r="A9" s="149">
        <v>2</v>
      </c>
      <c r="B9" s="168">
        <v>210000002</v>
      </c>
      <c r="C9" s="166" t="s">
        <v>142</v>
      </c>
      <c r="D9" s="158" t="s">
        <v>79</v>
      </c>
      <c r="E9" s="161">
        <v>1</v>
      </c>
      <c r="F9" s="164"/>
      <c r="G9" s="164">
        <f t="shared" ref="G9:G27" si="0">SUM(E9*F9)</f>
        <v>0</v>
      </c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</row>
    <row r="10" spans="1:37" outlineLevel="1" x14ac:dyDescent="0.2">
      <c r="A10" s="149">
        <v>3</v>
      </c>
      <c r="B10" s="168">
        <v>210000003</v>
      </c>
      <c r="C10" s="166" t="s">
        <v>144</v>
      </c>
      <c r="D10" s="158" t="s">
        <v>80</v>
      </c>
      <c r="E10" s="161">
        <v>16</v>
      </c>
      <c r="F10" s="164"/>
      <c r="G10" s="164">
        <f t="shared" si="0"/>
        <v>0</v>
      </c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</row>
    <row r="11" spans="1:37" outlineLevel="1" x14ac:dyDescent="0.2">
      <c r="A11" s="149">
        <v>4</v>
      </c>
      <c r="B11" s="168">
        <v>210000004</v>
      </c>
      <c r="C11" s="166" t="s">
        <v>145</v>
      </c>
      <c r="D11" s="158" t="s">
        <v>80</v>
      </c>
      <c r="E11" s="161">
        <v>40</v>
      </c>
      <c r="F11" s="164"/>
      <c r="G11" s="164">
        <f t="shared" si="0"/>
        <v>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</row>
    <row r="12" spans="1:37" outlineLevel="1" x14ac:dyDescent="0.2">
      <c r="A12" s="149">
        <v>5</v>
      </c>
      <c r="B12" s="168">
        <v>210000005</v>
      </c>
      <c r="C12" s="166" t="s">
        <v>131</v>
      </c>
      <c r="D12" s="158" t="s">
        <v>84</v>
      </c>
      <c r="E12" s="161">
        <v>4</v>
      </c>
      <c r="F12" s="164"/>
      <c r="G12" s="164">
        <f t="shared" si="0"/>
        <v>0</v>
      </c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</row>
    <row r="13" spans="1:37" outlineLevel="1" x14ac:dyDescent="0.2">
      <c r="A13" s="149">
        <v>6</v>
      </c>
      <c r="B13" s="168">
        <v>210000006</v>
      </c>
      <c r="C13" s="166" t="s">
        <v>132</v>
      </c>
      <c r="D13" s="158" t="s">
        <v>79</v>
      </c>
      <c r="E13" s="161">
        <v>1</v>
      </c>
      <c r="F13" s="164"/>
      <c r="G13" s="164">
        <f t="shared" si="0"/>
        <v>0</v>
      </c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</row>
    <row r="14" spans="1:37" outlineLevel="1" x14ac:dyDescent="0.2">
      <c r="A14" s="149">
        <v>7</v>
      </c>
      <c r="B14" s="168">
        <v>210000007</v>
      </c>
      <c r="C14" s="166" t="s">
        <v>113</v>
      </c>
      <c r="D14" s="158" t="s">
        <v>79</v>
      </c>
      <c r="E14" s="161">
        <v>1</v>
      </c>
      <c r="F14" s="164"/>
      <c r="G14" s="164">
        <f t="shared" si="0"/>
        <v>0</v>
      </c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</row>
    <row r="15" spans="1:37" outlineLevel="1" x14ac:dyDescent="0.2">
      <c r="A15" s="149">
        <v>8</v>
      </c>
      <c r="B15" s="168">
        <v>210000008</v>
      </c>
      <c r="C15" s="185" t="s">
        <v>148</v>
      </c>
      <c r="D15" s="186" t="s">
        <v>79</v>
      </c>
      <c r="E15" s="187">
        <v>4</v>
      </c>
      <c r="F15" s="164"/>
      <c r="G15" s="164">
        <f t="shared" si="0"/>
        <v>0</v>
      </c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</row>
    <row r="16" spans="1:37" outlineLevel="1" x14ac:dyDescent="0.2">
      <c r="A16" s="149">
        <v>9</v>
      </c>
      <c r="B16" s="168">
        <v>210000009</v>
      </c>
      <c r="C16" s="185" t="s">
        <v>149</v>
      </c>
      <c r="D16" s="186" t="s">
        <v>79</v>
      </c>
      <c r="E16" s="187">
        <v>1</v>
      </c>
      <c r="F16" s="164"/>
      <c r="G16" s="164">
        <f t="shared" si="0"/>
        <v>0</v>
      </c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</row>
    <row r="17" spans="1:37" outlineLevel="1" x14ac:dyDescent="0.2">
      <c r="A17" s="149">
        <v>10</v>
      </c>
      <c r="B17" s="168">
        <v>210000010</v>
      </c>
      <c r="C17" s="185" t="s">
        <v>150</v>
      </c>
      <c r="D17" s="186" t="s">
        <v>79</v>
      </c>
      <c r="E17" s="187">
        <v>1</v>
      </c>
      <c r="F17" s="164"/>
      <c r="G17" s="164">
        <f t="shared" si="0"/>
        <v>0</v>
      </c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</row>
    <row r="18" spans="1:37" outlineLevel="1" x14ac:dyDescent="0.2">
      <c r="A18" s="149">
        <v>11</v>
      </c>
      <c r="B18" s="168">
        <v>210000011</v>
      </c>
      <c r="C18" s="166" t="s">
        <v>108</v>
      </c>
      <c r="D18" s="158" t="s">
        <v>79</v>
      </c>
      <c r="E18" s="161">
        <v>1</v>
      </c>
      <c r="F18" s="164"/>
      <c r="G18" s="164">
        <f t="shared" si="0"/>
        <v>0</v>
      </c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</row>
    <row r="19" spans="1:37" outlineLevel="1" x14ac:dyDescent="0.2">
      <c r="A19" s="149">
        <v>12</v>
      </c>
      <c r="B19" s="168">
        <v>210000012</v>
      </c>
      <c r="C19" s="166" t="s">
        <v>146</v>
      </c>
      <c r="D19" s="158" t="s">
        <v>79</v>
      </c>
      <c r="E19" s="161">
        <v>1</v>
      </c>
      <c r="F19" s="164"/>
      <c r="G19" s="164">
        <f t="shared" si="0"/>
        <v>0</v>
      </c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</row>
    <row r="20" spans="1:37" outlineLevel="1" x14ac:dyDescent="0.2">
      <c r="A20" s="149">
        <v>13</v>
      </c>
      <c r="B20" s="168">
        <v>210000013</v>
      </c>
      <c r="C20" s="166" t="s">
        <v>147</v>
      </c>
      <c r="D20" s="158" t="s">
        <v>79</v>
      </c>
      <c r="E20" s="161">
        <v>2</v>
      </c>
      <c r="F20" s="164"/>
      <c r="G20" s="164">
        <f t="shared" si="0"/>
        <v>0</v>
      </c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</row>
    <row r="21" spans="1:37" ht="45" outlineLevel="1" x14ac:dyDescent="0.2">
      <c r="A21" s="149">
        <v>14</v>
      </c>
      <c r="B21" s="168">
        <v>210000014</v>
      </c>
      <c r="C21" s="166" t="s">
        <v>184</v>
      </c>
      <c r="D21" s="158" t="s">
        <v>79</v>
      </c>
      <c r="E21" s="161">
        <v>1</v>
      </c>
      <c r="F21" s="164"/>
      <c r="G21" s="164">
        <f t="shared" ref="G21" si="1">SUM(E21*F21)</f>
        <v>0</v>
      </c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</row>
    <row r="22" spans="1:37" outlineLevel="1" x14ac:dyDescent="0.2">
      <c r="A22" s="149">
        <v>15</v>
      </c>
      <c r="B22" s="168">
        <v>210000015</v>
      </c>
      <c r="C22" s="166" t="s">
        <v>160</v>
      </c>
      <c r="D22" s="158" t="s">
        <v>79</v>
      </c>
      <c r="E22" s="161">
        <v>2</v>
      </c>
      <c r="F22" s="164"/>
      <c r="G22" s="164">
        <f t="shared" ref="G22" si="2">SUM(E22*F22)</f>
        <v>0</v>
      </c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</row>
    <row r="23" spans="1:37" outlineLevel="1" x14ac:dyDescent="0.2">
      <c r="A23" s="149">
        <v>16</v>
      </c>
      <c r="B23" s="168">
        <v>210000016</v>
      </c>
      <c r="C23" s="166" t="s">
        <v>161</v>
      </c>
      <c r="D23" s="158" t="s">
        <v>79</v>
      </c>
      <c r="E23" s="161">
        <v>2</v>
      </c>
      <c r="F23" s="164"/>
      <c r="G23" s="164">
        <f t="shared" ref="G23" si="3">SUM(E23*F23)</f>
        <v>0</v>
      </c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</row>
    <row r="24" spans="1:37" outlineLevel="1" x14ac:dyDescent="0.2">
      <c r="A24" s="149">
        <v>17</v>
      </c>
      <c r="B24" s="168">
        <v>210000017</v>
      </c>
      <c r="C24" s="166" t="s">
        <v>185</v>
      </c>
      <c r="D24" s="158" t="s">
        <v>79</v>
      </c>
      <c r="E24" s="161">
        <v>1</v>
      </c>
      <c r="F24" s="164"/>
      <c r="G24" s="164">
        <f t="shared" si="0"/>
        <v>0</v>
      </c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</row>
    <row r="25" spans="1:37" outlineLevel="1" x14ac:dyDescent="0.2">
      <c r="A25" s="149">
        <v>18</v>
      </c>
      <c r="B25" s="168">
        <v>210000018</v>
      </c>
      <c r="C25" s="166" t="s">
        <v>128</v>
      </c>
      <c r="D25" s="158" t="s">
        <v>79</v>
      </c>
      <c r="E25" s="161">
        <v>2</v>
      </c>
      <c r="F25" s="164"/>
      <c r="G25" s="164">
        <f t="shared" si="0"/>
        <v>0</v>
      </c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</row>
    <row r="26" spans="1:37" outlineLevel="1" x14ac:dyDescent="0.2">
      <c r="A26" s="149">
        <v>19</v>
      </c>
      <c r="B26" s="168">
        <v>210000019</v>
      </c>
      <c r="C26" s="166" t="s">
        <v>109</v>
      </c>
      <c r="D26" s="158" t="s">
        <v>111</v>
      </c>
      <c r="E26" s="161">
        <v>1</v>
      </c>
      <c r="F26" s="164"/>
      <c r="G26" s="164">
        <f t="shared" si="0"/>
        <v>0</v>
      </c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</row>
    <row r="27" spans="1:37" outlineLevel="1" x14ac:dyDescent="0.2">
      <c r="A27" s="149">
        <v>20</v>
      </c>
      <c r="B27" s="168">
        <v>210000020</v>
      </c>
      <c r="C27" s="166" t="s">
        <v>114</v>
      </c>
      <c r="D27" s="158" t="s">
        <v>79</v>
      </c>
      <c r="E27" s="161">
        <v>1</v>
      </c>
      <c r="F27" s="164"/>
      <c r="G27" s="164">
        <f t="shared" si="0"/>
        <v>0</v>
      </c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</row>
    <row r="28" spans="1:37" outlineLevel="1" x14ac:dyDescent="0.2">
      <c r="A28" s="149">
        <v>21</v>
      </c>
      <c r="B28" s="168">
        <v>210000021</v>
      </c>
      <c r="C28" s="166" t="s">
        <v>81</v>
      </c>
      <c r="D28" s="158" t="s">
        <v>79</v>
      </c>
      <c r="E28" s="161">
        <v>2</v>
      </c>
      <c r="F28" s="164"/>
      <c r="G28" s="164">
        <f t="shared" ref="G28:G34" si="4">SUM(E28*F28)</f>
        <v>0</v>
      </c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</row>
    <row r="29" spans="1:37" outlineLevel="1" x14ac:dyDescent="0.2">
      <c r="A29" s="149">
        <v>22</v>
      </c>
      <c r="B29" s="168">
        <v>210000022</v>
      </c>
      <c r="C29" s="166" t="s">
        <v>82</v>
      </c>
      <c r="D29" s="158" t="s">
        <v>79</v>
      </c>
      <c r="E29" s="161">
        <v>3</v>
      </c>
      <c r="F29" s="164"/>
      <c r="G29" s="164">
        <f t="shared" si="4"/>
        <v>0</v>
      </c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</row>
    <row r="30" spans="1:37" outlineLevel="1" x14ac:dyDescent="0.2">
      <c r="A30" s="149">
        <v>23</v>
      </c>
      <c r="B30" s="168">
        <v>210000023</v>
      </c>
      <c r="C30" s="166" t="s">
        <v>83</v>
      </c>
      <c r="D30" s="158" t="s">
        <v>78</v>
      </c>
      <c r="E30" s="161">
        <v>15</v>
      </c>
      <c r="F30" s="164"/>
      <c r="G30" s="164">
        <f t="shared" si="4"/>
        <v>0</v>
      </c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</row>
    <row r="31" spans="1:37" outlineLevel="1" x14ac:dyDescent="0.2">
      <c r="A31" s="149">
        <v>24</v>
      </c>
      <c r="B31" s="168">
        <v>210000024</v>
      </c>
      <c r="C31" s="166" t="s">
        <v>162</v>
      </c>
      <c r="D31" s="158" t="s">
        <v>78</v>
      </c>
      <c r="E31" s="161">
        <v>40</v>
      </c>
      <c r="F31" s="164"/>
      <c r="G31" s="164">
        <f t="shared" si="4"/>
        <v>0</v>
      </c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</row>
    <row r="32" spans="1:37" outlineLevel="1" x14ac:dyDescent="0.2">
      <c r="A32" s="149">
        <v>25</v>
      </c>
      <c r="B32" s="168">
        <v>210000025</v>
      </c>
      <c r="C32" s="166" t="s">
        <v>163</v>
      </c>
      <c r="D32" s="158" t="s">
        <v>79</v>
      </c>
      <c r="E32" s="161">
        <v>35</v>
      </c>
      <c r="F32" s="164"/>
      <c r="G32" s="164">
        <f t="shared" si="4"/>
        <v>0</v>
      </c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</row>
    <row r="33" spans="1:37" outlineLevel="1" x14ac:dyDescent="0.2">
      <c r="A33" s="149">
        <v>26</v>
      </c>
      <c r="B33" s="168">
        <v>210000026</v>
      </c>
      <c r="C33" s="166" t="s">
        <v>164</v>
      </c>
      <c r="D33" s="158" t="s">
        <v>78</v>
      </c>
      <c r="E33" s="161">
        <v>40</v>
      </c>
      <c r="F33" s="164"/>
      <c r="G33" s="164">
        <f t="shared" si="4"/>
        <v>0</v>
      </c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</row>
    <row r="34" spans="1:37" outlineLevel="1" x14ac:dyDescent="0.2">
      <c r="A34" s="149">
        <v>27</v>
      </c>
      <c r="B34" s="168">
        <v>210000027</v>
      </c>
      <c r="C34" s="166" t="s">
        <v>165</v>
      </c>
      <c r="D34" s="158" t="s">
        <v>78</v>
      </c>
      <c r="E34" s="161">
        <v>8</v>
      </c>
      <c r="F34" s="164"/>
      <c r="G34" s="164">
        <f t="shared" si="4"/>
        <v>0</v>
      </c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</row>
    <row r="35" spans="1:37" outlineLevel="1" x14ac:dyDescent="0.2">
      <c r="A35" s="149">
        <v>28</v>
      </c>
      <c r="B35" s="168">
        <v>210000028</v>
      </c>
      <c r="C35" s="166" t="s">
        <v>166</v>
      </c>
      <c r="D35" s="158" t="s">
        <v>79</v>
      </c>
      <c r="E35" s="161">
        <v>250</v>
      </c>
      <c r="F35" s="164"/>
      <c r="G35" s="164">
        <f t="shared" ref="G35" si="5">SUM(E35*F35)</f>
        <v>0</v>
      </c>
      <c r="H35" s="189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</row>
    <row r="36" spans="1:37" x14ac:dyDescent="0.2">
      <c r="A36" s="155" t="s">
        <v>77</v>
      </c>
      <c r="B36" s="155" t="s">
        <v>191</v>
      </c>
      <c r="C36" s="167" t="s">
        <v>64</v>
      </c>
      <c r="D36" s="159"/>
      <c r="E36" s="162"/>
      <c r="F36" s="165"/>
      <c r="G36" s="165">
        <f>SUM(G37:G84)</f>
        <v>0</v>
      </c>
    </row>
    <row r="37" spans="1:37" outlineLevel="1" x14ac:dyDescent="0.2">
      <c r="A37" s="149">
        <v>29</v>
      </c>
      <c r="B37" s="168">
        <v>210000029</v>
      </c>
      <c r="C37" s="166" t="s">
        <v>85</v>
      </c>
      <c r="D37" s="158" t="s">
        <v>79</v>
      </c>
      <c r="E37" s="161">
        <v>1</v>
      </c>
      <c r="F37" s="164"/>
      <c r="G37" s="164">
        <f>SUM(E37*F37)</f>
        <v>0</v>
      </c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</row>
    <row r="38" spans="1:37" outlineLevel="1" x14ac:dyDescent="0.2">
      <c r="A38" s="149"/>
      <c r="B38" s="168"/>
      <c r="C38" s="184" t="s">
        <v>86</v>
      </c>
      <c r="D38" s="171"/>
      <c r="E38" s="171"/>
      <c r="F38" s="171"/>
      <c r="G38" s="172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</row>
    <row r="39" spans="1:37" outlineLevel="1" x14ac:dyDescent="0.2">
      <c r="A39" s="149"/>
      <c r="B39" s="168"/>
      <c r="C39" s="184" t="s">
        <v>87</v>
      </c>
      <c r="D39" s="171"/>
      <c r="E39" s="171"/>
      <c r="F39" s="171"/>
      <c r="G39" s="172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</row>
    <row r="40" spans="1:37" outlineLevel="1" x14ac:dyDescent="0.2">
      <c r="A40" s="149"/>
      <c r="B40" s="168"/>
      <c r="C40" s="184" t="s">
        <v>88</v>
      </c>
      <c r="D40" s="171"/>
      <c r="E40" s="171"/>
      <c r="F40" s="171"/>
      <c r="G40" s="172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</row>
    <row r="41" spans="1:37" outlineLevel="1" x14ac:dyDescent="0.2">
      <c r="A41" s="149"/>
      <c r="B41" s="168"/>
      <c r="C41" s="184" t="s">
        <v>112</v>
      </c>
      <c r="D41" s="171"/>
      <c r="E41" s="171"/>
      <c r="F41" s="171"/>
      <c r="G41" s="172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</row>
    <row r="42" spans="1:37" outlineLevel="1" x14ac:dyDescent="0.2">
      <c r="A42" s="149"/>
      <c r="B42" s="168"/>
      <c r="C42" s="184" t="s">
        <v>89</v>
      </c>
      <c r="D42" s="171"/>
      <c r="E42" s="171"/>
      <c r="F42" s="171"/>
      <c r="G42" s="172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</row>
    <row r="43" spans="1:37" outlineLevel="1" x14ac:dyDescent="0.2">
      <c r="A43" s="149"/>
      <c r="B43" s="168"/>
      <c r="C43" s="184" t="s">
        <v>90</v>
      </c>
      <c r="D43" s="171"/>
      <c r="E43" s="171"/>
      <c r="F43" s="171"/>
      <c r="G43" s="172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</row>
    <row r="44" spans="1:37" outlineLevel="1" x14ac:dyDescent="0.2">
      <c r="A44" s="149"/>
      <c r="B44" s="168"/>
      <c r="C44" s="184" t="s">
        <v>91</v>
      </c>
      <c r="D44" s="171"/>
      <c r="E44" s="171"/>
      <c r="F44" s="171"/>
      <c r="G44" s="172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</row>
    <row r="45" spans="1:37" outlineLevel="1" x14ac:dyDescent="0.2">
      <c r="A45" s="149"/>
      <c r="B45" s="168"/>
      <c r="C45" s="184" t="s">
        <v>92</v>
      </c>
      <c r="D45" s="171"/>
      <c r="E45" s="171"/>
      <c r="F45" s="171"/>
      <c r="G45" s="172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</row>
    <row r="46" spans="1:37" outlineLevel="1" x14ac:dyDescent="0.2">
      <c r="A46" s="149"/>
      <c r="B46" s="168"/>
      <c r="C46" s="184" t="s">
        <v>93</v>
      </c>
      <c r="D46" s="171"/>
      <c r="E46" s="171"/>
      <c r="F46" s="171"/>
      <c r="G46" s="172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</row>
    <row r="47" spans="1:37" outlineLevel="1" x14ac:dyDescent="0.2">
      <c r="A47" s="149"/>
      <c r="B47" s="168"/>
      <c r="C47" s="184" t="s">
        <v>94</v>
      </c>
      <c r="D47" s="171"/>
      <c r="E47" s="171"/>
      <c r="F47" s="171"/>
      <c r="G47" s="172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</row>
    <row r="48" spans="1:37" outlineLevel="1" x14ac:dyDescent="0.2">
      <c r="A48" s="149"/>
      <c r="B48" s="168"/>
      <c r="C48" s="184" t="s">
        <v>95</v>
      </c>
      <c r="D48" s="171"/>
      <c r="E48" s="171"/>
      <c r="F48" s="171"/>
      <c r="G48" s="172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</row>
    <row r="49" spans="1:37" outlineLevel="1" x14ac:dyDescent="0.2">
      <c r="A49" s="149"/>
      <c r="B49" s="168"/>
      <c r="C49" s="184" t="s">
        <v>96</v>
      </c>
      <c r="D49" s="171"/>
      <c r="E49" s="171"/>
      <c r="F49" s="171"/>
      <c r="G49" s="172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</row>
    <row r="50" spans="1:37" outlineLevel="1" x14ac:dyDescent="0.2">
      <c r="A50" s="149"/>
      <c r="B50" s="168"/>
      <c r="C50" s="184" t="s">
        <v>97</v>
      </c>
      <c r="D50" s="171"/>
      <c r="E50" s="171"/>
      <c r="F50" s="171"/>
      <c r="G50" s="172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</row>
    <row r="51" spans="1:37" outlineLevel="1" x14ac:dyDescent="0.2">
      <c r="A51" s="149"/>
      <c r="B51" s="168"/>
      <c r="C51" s="184" t="s">
        <v>98</v>
      </c>
      <c r="D51" s="171"/>
      <c r="E51" s="171"/>
      <c r="F51" s="171"/>
      <c r="G51" s="172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</row>
    <row r="52" spans="1:37" outlineLevel="1" x14ac:dyDescent="0.2">
      <c r="A52" s="149"/>
      <c r="B52" s="168"/>
      <c r="C52" s="184" t="s">
        <v>99</v>
      </c>
      <c r="D52" s="171"/>
      <c r="E52" s="171"/>
      <c r="F52" s="171"/>
      <c r="G52" s="172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</row>
    <row r="53" spans="1:37" outlineLevel="1" x14ac:dyDescent="0.2">
      <c r="A53" s="149"/>
      <c r="B53" s="168"/>
      <c r="C53" s="184" t="s">
        <v>100</v>
      </c>
      <c r="D53" s="171"/>
      <c r="E53" s="171"/>
      <c r="F53" s="171"/>
      <c r="G53" s="172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</row>
    <row r="54" spans="1:37" outlineLevel="1" x14ac:dyDescent="0.2">
      <c r="A54" s="149"/>
      <c r="B54" s="168"/>
      <c r="C54" s="184" t="s">
        <v>101</v>
      </c>
      <c r="D54" s="171"/>
      <c r="E54" s="171"/>
      <c r="F54" s="171"/>
      <c r="G54" s="172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</row>
    <row r="55" spans="1:37" outlineLevel="1" x14ac:dyDescent="0.2">
      <c r="A55" s="149"/>
      <c r="B55" s="168"/>
      <c r="C55" s="184" t="s">
        <v>102</v>
      </c>
      <c r="D55" s="171"/>
      <c r="E55" s="171"/>
      <c r="F55" s="171"/>
      <c r="G55" s="172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</row>
    <row r="56" spans="1:37" outlineLevel="1" x14ac:dyDescent="0.2">
      <c r="A56" s="149"/>
      <c r="B56" s="168"/>
      <c r="C56" s="184" t="s">
        <v>103</v>
      </c>
      <c r="D56" s="171"/>
      <c r="E56" s="171"/>
      <c r="F56" s="171"/>
      <c r="G56" s="172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</row>
    <row r="57" spans="1:37" outlineLevel="1" x14ac:dyDescent="0.2">
      <c r="A57" s="149"/>
      <c r="B57" s="168"/>
      <c r="C57" s="184" t="s">
        <v>104</v>
      </c>
      <c r="D57" s="171"/>
      <c r="E57" s="171"/>
      <c r="F57" s="171"/>
      <c r="G57" s="172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</row>
    <row r="58" spans="1:37" outlineLevel="1" x14ac:dyDescent="0.2">
      <c r="A58" s="149"/>
      <c r="B58" s="168"/>
      <c r="C58" s="184" t="s">
        <v>105</v>
      </c>
      <c r="D58" s="171"/>
      <c r="E58" s="171"/>
      <c r="F58" s="171"/>
      <c r="G58" s="172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</row>
    <row r="59" spans="1:37" outlineLevel="1" x14ac:dyDescent="0.2">
      <c r="A59" s="149"/>
      <c r="B59" s="168"/>
      <c r="C59" s="184" t="s">
        <v>106</v>
      </c>
      <c r="D59" s="171"/>
      <c r="E59" s="171"/>
      <c r="F59" s="171"/>
      <c r="G59" s="172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</row>
    <row r="60" spans="1:37" outlineLevel="1" x14ac:dyDescent="0.2">
      <c r="A60" s="149">
        <v>30</v>
      </c>
      <c r="B60" s="168">
        <v>210000030</v>
      </c>
      <c r="C60" s="170" t="s">
        <v>151</v>
      </c>
      <c r="D60" s="176" t="s">
        <v>79</v>
      </c>
      <c r="E60" s="169">
        <v>1</v>
      </c>
      <c r="F60" s="164"/>
      <c r="G60" s="164">
        <f>SUM(E60*F60)</f>
        <v>0</v>
      </c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</row>
    <row r="61" spans="1:37" outlineLevel="1" x14ac:dyDescent="0.2">
      <c r="A61" s="149"/>
      <c r="B61" s="168"/>
      <c r="C61" s="184" t="s">
        <v>175</v>
      </c>
      <c r="D61" s="183"/>
      <c r="E61" s="169"/>
      <c r="F61" s="181"/>
      <c r="G61" s="182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</row>
    <row r="62" spans="1:37" outlineLevel="1" x14ac:dyDescent="0.2">
      <c r="A62" s="149"/>
      <c r="B62" s="168"/>
      <c r="C62" s="184" t="s">
        <v>168</v>
      </c>
      <c r="D62" s="183"/>
      <c r="E62" s="169"/>
      <c r="F62" s="181"/>
      <c r="G62" s="182"/>
      <c r="H62" s="148"/>
      <c r="I62" s="148"/>
      <c r="J62" s="148"/>
      <c r="K62" s="148"/>
      <c r="L62" s="148"/>
      <c r="M62" s="148"/>
      <c r="N62" s="148"/>
      <c r="O62" s="148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8"/>
      <c r="AB62" s="148"/>
      <c r="AC62" s="148"/>
      <c r="AD62" s="148"/>
      <c r="AE62" s="148"/>
      <c r="AF62" s="148"/>
      <c r="AG62" s="148"/>
      <c r="AH62" s="148"/>
      <c r="AI62" s="148"/>
      <c r="AJ62" s="148"/>
      <c r="AK62" s="148"/>
    </row>
    <row r="63" spans="1:37" outlineLevel="1" x14ac:dyDescent="0.2">
      <c r="A63" s="149"/>
      <c r="B63" s="168"/>
      <c r="C63" s="184" t="s">
        <v>169</v>
      </c>
      <c r="D63" s="183"/>
      <c r="E63" s="169"/>
      <c r="F63" s="181"/>
      <c r="G63" s="182"/>
      <c r="H63" s="148"/>
      <c r="I63" s="148"/>
      <c r="J63" s="148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</row>
    <row r="64" spans="1:37" outlineLevel="1" x14ac:dyDescent="0.2">
      <c r="A64" s="149"/>
      <c r="B64" s="168"/>
      <c r="C64" s="184" t="s">
        <v>170</v>
      </c>
      <c r="D64" s="183"/>
      <c r="E64" s="169"/>
      <c r="F64" s="181"/>
      <c r="G64" s="182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</row>
    <row r="65" spans="1:37" outlineLevel="1" x14ac:dyDescent="0.2">
      <c r="A65" s="149"/>
      <c r="B65" s="168"/>
      <c r="C65" s="184" t="s">
        <v>171</v>
      </c>
      <c r="D65" s="183"/>
      <c r="E65" s="169"/>
      <c r="F65" s="181"/>
      <c r="G65" s="182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</row>
    <row r="66" spans="1:37" outlineLevel="1" x14ac:dyDescent="0.2">
      <c r="A66" s="149"/>
      <c r="B66" s="168"/>
      <c r="C66" s="184" t="s">
        <v>172</v>
      </c>
      <c r="D66" s="183"/>
      <c r="E66" s="169"/>
      <c r="F66" s="181"/>
      <c r="G66" s="182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</row>
    <row r="67" spans="1:37" ht="22.5" outlineLevel="1" x14ac:dyDescent="0.2">
      <c r="A67" s="149"/>
      <c r="B67" s="168"/>
      <c r="C67" s="184" t="s">
        <v>176</v>
      </c>
      <c r="D67" s="183"/>
      <c r="E67" s="169"/>
      <c r="F67" s="181"/>
      <c r="G67" s="182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</row>
    <row r="68" spans="1:37" outlineLevel="1" x14ac:dyDescent="0.2">
      <c r="A68" s="149"/>
      <c r="B68" s="168"/>
      <c r="C68" s="184" t="s">
        <v>173</v>
      </c>
      <c r="D68" s="183"/>
      <c r="E68" s="169"/>
      <c r="F68" s="181"/>
      <c r="G68" s="182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</row>
    <row r="69" spans="1:37" outlineLevel="1" x14ac:dyDescent="0.2">
      <c r="A69" s="149"/>
      <c r="B69" s="168"/>
      <c r="C69" s="184" t="s">
        <v>93</v>
      </c>
      <c r="D69" s="183"/>
      <c r="E69" s="169"/>
      <c r="F69" s="181"/>
      <c r="G69" s="182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</row>
    <row r="70" spans="1:37" outlineLevel="1" x14ac:dyDescent="0.2">
      <c r="A70" s="149"/>
      <c r="B70" s="168"/>
      <c r="C70" s="184" t="s">
        <v>97</v>
      </c>
      <c r="D70" s="183"/>
      <c r="E70" s="169"/>
      <c r="F70" s="181"/>
      <c r="G70" s="182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8"/>
    </row>
    <row r="71" spans="1:37" outlineLevel="1" x14ac:dyDescent="0.2">
      <c r="A71" s="149"/>
      <c r="B71" s="168"/>
      <c r="C71" s="184" t="s">
        <v>101</v>
      </c>
      <c r="D71" s="183"/>
      <c r="E71" s="169"/>
      <c r="F71" s="181"/>
      <c r="G71" s="182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</row>
    <row r="72" spans="1:37" outlineLevel="1" x14ac:dyDescent="0.2">
      <c r="A72" s="149"/>
      <c r="B72" s="168"/>
      <c r="C72" s="184" t="s">
        <v>174</v>
      </c>
      <c r="D72" s="183"/>
      <c r="E72" s="169"/>
      <c r="F72" s="181"/>
      <c r="G72" s="182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</row>
    <row r="73" spans="1:37" outlineLevel="1" x14ac:dyDescent="0.2">
      <c r="A73" s="149"/>
      <c r="B73" s="168"/>
      <c r="C73" s="184" t="s">
        <v>104</v>
      </c>
      <c r="D73" s="183"/>
      <c r="E73" s="169"/>
      <c r="F73" s="181"/>
      <c r="G73" s="182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8"/>
    </row>
    <row r="74" spans="1:37" outlineLevel="1" x14ac:dyDescent="0.2">
      <c r="A74" s="149"/>
      <c r="B74" s="168"/>
      <c r="C74" s="184" t="s">
        <v>177</v>
      </c>
      <c r="D74" s="183"/>
      <c r="E74" s="169"/>
      <c r="F74" s="181"/>
      <c r="G74" s="182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</row>
    <row r="75" spans="1:37" outlineLevel="1" x14ac:dyDescent="0.2">
      <c r="A75" s="149"/>
      <c r="B75" s="168"/>
      <c r="C75" s="184" t="s">
        <v>106</v>
      </c>
      <c r="D75" s="183"/>
      <c r="E75" s="169"/>
      <c r="F75" s="181"/>
      <c r="G75" s="182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</row>
    <row r="76" spans="1:37" outlineLevel="1" x14ac:dyDescent="0.2">
      <c r="A76" s="149">
        <v>31</v>
      </c>
      <c r="B76" s="168">
        <v>210000031</v>
      </c>
      <c r="C76" s="175" t="s">
        <v>140</v>
      </c>
      <c r="D76" s="176" t="s">
        <v>79</v>
      </c>
      <c r="E76" s="169">
        <v>2</v>
      </c>
      <c r="F76" s="164"/>
      <c r="G76" s="164">
        <f t="shared" ref="G76:G84" si="6">SUM(E76*F76)</f>
        <v>0</v>
      </c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</row>
    <row r="77" spans="1:37" outlineLevel="1" x14ac:dyDescent="0.2">
      <c r="A77" s="149">
        <v>32</v>
      </c>
      <c r="B77" s="168">
        <v>210000032</v>
      </c>
      <c r="C77" s="170" t="s">
        <v>115</v>
      </c>
      <c r="D77" s="158" t="s">
        <v>79</v>
      </c>
      <c r="E77" s="169">
        <v>1</v>
      </c>
      <c r="F77" s="164"/>
      <c r="G77" s="164">
        <f t="shared" si="6"/>
        <v>0</v>
      </c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</row>
    <row r="78" spans="1:37" outlineLevel="1" x14ac:dyDescent="0.2">
      <c r="A78" s="149">
        <v>33</v>
      </c>
      <c r="B78" s="168">
        <v>210000033</v>
      </c>
      <c r="C78" s="170" t="s">
        <v>141</v>
      </c>
      <c r="D78" s="158" t="s">
        <v>79</v>
      </c>
      <c r="E78" s="169">
        <v>1</v>
      </c>
      <c r="F78" s="164"/>
      <c r="G78" s="164">
        <f t="shared" si="6"/>
        <v>0</v>
      </c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</row>
    <row r="79" spans="1:37" outlineLevel="1" x14ac:dyDescent="0.2">
      <c r="A79" s="149">
        <v>34</v>
      </c>
      <c r="B79" s="168">
        <v>210000034</v>
      </c>
      <c r="C79" s="170" t="s">
        <v>116</v>
      </c>
      <c r="D79" s="158" t="s">
        <v>79</v>
      </c>
      <c r="E79" s="169">
        <v>1</v>
      </c>
      <c r="F79" s="164"/>
      <c r="G79" s="164">
        <f t="shared" si="6"/>
        <v>0</v>
      </c>
      <c r="H79" s="148"/>
      <c r="I79" s="148"/>
      <c r="J79" s="148"/>
      <c r="K79" s="148"/>
      <c r="L79" s="148"/>
      <c r="M79" s="148"/>
      <c r="N79" s="148"/>
      <c r="O79" s="148"/>
      <c r="P79" s="148"/>
      <c r="Q79" s="148"/>
      <c r="R79" s="148"/>
      <c r="S79" s="148"/>
      <c r="T79" s="148"/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</row>
    <row r="80" spans="1:37" outlineLevel="1" x14ac:dyDescent="0.2">
      <c r="A80" s="149">
        <v>35</v>
      </c>
      <c r="B80" s="168">
        <v>210000035</v>
      </c>
      <c r="C80" s="170" t="s">
        <v>117</v>
      </c>
      <c r="D80" s="158" t="s">
        <v>79</v>
      </c>
      <c r="E80" s="169">
        <v>1</v>
      </c>
      <c r="F80" s="164"/>
      <c r="G80" s="164">
        <f t="shared" si="6"/>
        <v>0</v>
      </c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</row>
    <row r="81" spans="1:37" outlineLevel="1" x14ac:dyDescent="0.2">
      <c r="A81" s="149">
        <v>36</v>
      </c>
      <c r="B81" s="168">
        <v>210000036</v>
      </c>
      <c r="C81" s="170" t="s">
        <v>118</v>
      </c>
      <c r="D81" s="158" t="s">
        <v>79</v>
      </c>
      <c r="E81" s="169">
        <v>1</v>
      </c>
      <c r="F81" s="164"/>
      <c r="G81" s="164">
        <f t="shared" si="6"/>
        <v>0</v>
      </c>
      <c r="H81" s="148"/>
      <c r="I81" s="148"/>
      <c r="J81" s="148"/>
      <c r="K81" s="148"/>
      <c r="L81" s="148"/>
      <c r="M81" s="148"/>
      <c r="N81" s="148"/>
      <c r="O81" s="148"/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  <c r="AF81" s="148"/>
      <c r="AG81" s="148"/>
      <c r="AH81" s="148"/>
      <c r="AI81" s="148"/>
      <c r="AJ81" s="148"/>
      <c r="AK81" s="148"/>
    </row>
    <row r="82" spans="1:37" outlineLevel="1" x14ac:dyDescent="0.2">
      <c r="A82" s="149">
        <v>37</v>
      </c>
      <c r="B82" s="168">
        <v>210000037</v>
      </c>
      <c r="C82" s="170" t="s">
        <v>119</v>
      </c>
      <c r="D82" s="158" t="s">
        <v>79</v>
      </c>
      <c r="E82" s="169">
        <v>1</v>
      </c>
      <c r="F82" s="164"/>
      <c r="G82" s="164">
        <f t="shared" si="6"/>
        <v>0</v>
      </c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</row>
    <row r="83" spans="1:37" outlineLevel="1" x14ac:dyDescent="0.2">
      <c r="A83" s="149">
        <v>38</v>
      </c>
      <c r="B83" s="168">
        <v>210000038</v>
      </c>
      <c r="C83" s="166" t="s">
        <v>167</v>
      </c>
      <c r="D83" s="158" t="s">
        <v>79</v>
      </c>
      <c r="E83" s="161">
        <v>1</v>
      </c>
      <c r="F83" s="164"/>
      <c r="G83" s="164">
        <f t="shared" si="6"/>
        <v>0</v>
      </c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</row>
    <row r="84" spans="1:37" outlineLevel="1" x14ac:dyDescent="0.2">
      <c r="A84" s="149">
        <v>39</v>
      </c>
      <c r="B84" s="168">
        <v>210000039</v>
      </c>
      <c r="C84" s="166" t="s">
        <v>107</v>
      </c>
      <c r="D84" s="158" t="s">
        <v>79</v>
      </c>
      <c r="E84" s="161">
        <v>1</v>
      </c>
      <c r="F84" s="164"/>
      <c r="G84" s="164">
        <f t="shared" si="6"/>
        <v>0</v>
      </c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</row>
    <row r="85" spans="1:37" x14ac:dyDescent="0.2">
      <c r="A85" s="155" t="s">
        <v>77</v>
      </c>
      <c r="B85" s="155" t="s">
        <v>192</v>
      </c>
      <c r="C85" s="167" t="s">
        <v>65</v>
      </c>
      <c r="D85" s="159"/>
      <c r="E85" s="162"/>
      <c r="F85" s="165"/>
      <c r="G85" s="165">
        <f>SUM(G86:G89)</f>
        <v>0</v>
      </c>
    </row>
    <row r="86" spans="1:37" outlineLevel="1" x14ac:dyDescent="0.2">
      <c r="A86" s="149">
        <v>40</v>
      </c>
      <c r="B86" s="168">
        <v>210000040</v>
      </c>
      <c r="C86" s="166" t="s">
        <v>155</v>
      </c>
      <c r="D86" s="158" t="s">
        <v>79</v>
      </c>
      <c r="E86" s="161">
        <v>2</v>
      </c>
      <c r="F86" s="164"/>
      <c r="G86" s="164">
        <f>SUM(E86*F86)</f>
        <v>0</v>
      </c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8"/>
      <c r="AK86" s="148"/>
    </row>
    <row r="87" spans="1:37" outlineLevel="1" x14ac:dyDescent="0.2">
      <c r="A87" s="149">
        <v>41</v>
      </c>
      <c r="B87" s="168">
        <v>210000041</v>
      </c>
      <c r="C87" s="166" t="s">
        <v>156</v>
      </c>
      <c r="D87" s="158" t="s">
        <v>79</v>
      </c>
      <c r="E87" s="161">
        <v>2</v>
      </c>
      <c r="F87" s="164"/>
      <c r="G87" s="164">
        <f t="shared" ref="G87:G89" si="7">SUM(E87*F87)</f>
        <v>0</v>
      </c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  <c r="AG87" s="148"/>
      <c r="AH87" s="148"/>
      <c r="AI87" s="148"/>
      <c r="AJ87" s="148"/>
      <c r="AK87" s="148"/>
    </row>
    <row r="88" spans="1:37" outlineLevel="1" x14ac:dyDescent="0.2">
      <c r="A88" s="149">
        <v>42</v>
      </c>
      <c r="B88" s="168">
        <v>210000042</v>
      </c>
      <c r="C88" s="166" t="s">
        <v>157</v>
      </c>
      <c r="D88" s="158" t="s">
        <v>79</v>
      </c>
      <c r="E88" s="161">
        <v>2</v>
      </c>
      <c r="F88" s="164"/>
      <c r="G88" s="164">
        <f t="shared" si="7"/>
        <v>0</v>
      </c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</row>
    <row r="89" spans="1:37" outlineLevel="1" x14ac:dyDescent="0.2">
      <c r="A89" s="149">
        <v>43</v>
      </c>
      <c r="B89" s="168">
        <v>210000043</v>
      </c>
      <c r="C89" s="166" t="s">
        <v>139</v>
      </c>
      <c r="D89" s="158" t="s">
        <v>79</v>
      </c>
      <c r="E89" s="161">
        <v>1</v>
      </c>
      <c r="F89" s="164"/>
      <c r="G89" s="164">
        <f t="shared" si="7"/>
        <v>0</v>
      </c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  <c r="AK89" s="148"/>
    </row>
    <row r="90" spans="1:37" x14ac:dyDescent="0.2">
      <c r="A90" s="155" t="s">
        <v>77</v>
      </c>
      <c r="B90" s="155" t="s">
        <v>193</v>
      </c>
      <c r="C90" s="167" t="s">
        <v>67</v>
      </c>
      <c r="D90" s="159"/>
      <c r="E90" s="162"/>
      <c r="F90" s="165"/>
      <c r="G90" s="165">
        <f>SUM(G91:G97)</f>
        <v>0</v>
      </c>
    </row>
    <row r="91" spans="1:37" outlineLevel="1" x14ac:dyDescent="0.2">
      <c r="A91" s="149">
        <v>44</v>
      </c>
      <c r="B91" s="168">
        <v>210000044</v>
      </c>
      <c r="C91" s="166" t="s">
        <v>129</v>
      </c>
      <c r="D91" s="158" t="s">
        <v>78</v>
      </c>
      <c r="E91" s="161">
        <v>150</v>
      </c>
      <c r="F91" s="164"/>
      <c r="G91" s="164">
        <f t="shared" ref="G91:G96" si="8">SUM(E91*F91)</f>
        <v>0</v>
      </c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  <c r="AK91" s="148"/>
    </row>
    <row r="92" spans="1:37" outlineLevel="1" x14ac:dyDescent="0.2">
      <c r="A92" s="149">
        <v>45</v>
      </c>
      <c r="B92" s="168">
        <v>210000045</v>
      </c>
      <c r="C92" s="166" t="s">
        <v>133</v>
      </c>
      <c r="D92" s="158" t="s">
        <v>78</v>
      </c>
      <c r="E92" s="161">
        <v>45</v>
      </c>
      <c r="F92" s="164"/>
      <c r="G92" s="164">
        <f t="shared" si="8"/>
        <v>0</v>
      </c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</row>
    <row r="93" spans="1:37" outlineLevel="1" x14ac:dyDescent="0.2">
      <c r="A93" s="149">
        <v>46</v>
      </c>
      <c r="B93" s="168">
        <v>210000046</v>
      </c>
      <c r="C93" s="166" t="s">
        <v>136</v>
      </c>
      <c r="D93" s="158" t="s">
        <v>78</v>
      </c>
      <c r="E93" s="161">
        <v>15</v>
      </c>
      <c r="F93" s="164"/>
      <c r="G93" s="164">
        <f t="shared" si="8"/>
        <v>0</v>
      </c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</row>
    <row r="94" spans="1:37" outlineLevel="1" x14ac:dyDescent="0.2">
      <c r="A94" s="149">
        <v>47</v>
      </c>
      <c r="B94" s="168">
        <v>210000047</v>
      </c>
      <c r="C94" s="166" t="s">
        <v>134</v>
      </c>
      <c r="D94" s="158" t="s">
        <v>79</v>
      </c>
      <c r="E94" s="161">
        <v>2</v>
      </c>
      <c r="F94" s="164"/>
      <c r="G94" s="164">
        <f t="shared" si="8"/>
        <v>0</v>
      </c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</row>
    <row r="95" spans="1:37" outlineLevel="1" x14ac:dyDescent="0.2">
      <c r="A95" s="149">
        <v>48</v>
      </c>
      <c r="B95" s="168">
        <v>210000048</v>
      </c>
      <c r="C95" s="166" t="s">
        <v>180</v>
      </c>
      <c r="D95" s="158" t="s">
        <v>79</v>
      </c>
      <c r="E95" s="161">
        <v>6</v>
      </c>
      <c r="F95" s="164"/>
      <c r="G95" s="164">
        <f t="shared" si="8"/>
        <v>0</v>
      </c>
      <c r="H95" s="148"/>
      <c r="I95" s="148"/>
      <c r="J95" s="148"/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</row>
    <row r="96" spans="1:37" outlineLevel="1" x14ac:dyDescent="0.2">
      <c r="A96" s="149">
        <v>49</v>
      </c>
      <c r="B96" s="168">
        <v>210000049</v>
      </c>
      <c r="C96" s="166" t="s">
        <v>181</v>
      </c>
      <c r="D96" s="158" t="s">
        <v>79</v>
      </c>
      <c r="E96" s="161">
        <v>2</v>
      </c>
      <c r="F96" s="164"/>
      <c r="G96" s="164">
        <f t="shared" si="8"/>
        <v>0</v>
      </c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</row>
    <row r="97" spans="1:37" ht="24.6" customHeight="1" outlineLevel="1" x14ac:dyDescent="0.2">
      <c r="A97" s="149">
        <v>50</v>
      </c>
      <c r="B97" s="168">
        <v>210000050</v>
      </c>
      <c r="C97" s="166" t="s">
        <v>183</v>
      </c>
      <c r="D97" s="158" t="s">
        <v>79</v>
      </c>
      <c r="E97" s="161">
        <v>4</v>
      </c>
      <c r="F97" s="164"/>
      <c r="G97" s="164">
        <f t="shared" ref="G97" si="9">SUM(E97*F97)</f>
        <v>0</v>
      </c>
      <c r="H97" s="148"/>
      <c r="I97" s="148"/>
      <c r="J97" s="148"/>
      <c r="K97" s="148"/>
      <c r="L97" s="148"/>
      <c r="M97" s="148"/>
      <c r="N97" s="148"/>
      <c r="O97" s="148"/>
      <c r="P97" s="148"/>
      <c r="Q97" s="148"/>
      <c r="R97" s="148"/>
      <c r="S97" s="148"/>
      <c r="T97" s="148"/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</row>
    <row r="98" spans="1:37" x14ac:dyDescent="0.2">
      <c r="A98" s="155" t="s">
        <v>77</v>
      </c>
      <c r="B98" s="155" t="s">
        <v>194</v>
      </c>
      <c r="C98" s="167" t="s">
        <v>68</v>
      </c>
      <c r="D98" s="159"/>
      <c r="E98" s="162"/>
      <c r="F98" s="165"/>
      <c r="G98" s="165">
        <f>SUM(G99:G107)</f>
        <v>0</v>
      </c>
    </row>
    <row r="99" spans="1:37" outlineLevel="1" x14ac:dyDescent="0.2">
      <c r="A99" s="149">
        <v>51</v>
      </c>
      <c r="B99" s="168">
        <v>210000051</v>
      </c>
      <c r="C99" s="166" t="s">
        <v>110</v>
      </c>
      <c r="D99" s="158" t="s">
        <v>111</v>
      </c>
      <c r="E99" s="161">
        <v>1</v>
      </c>
      <c r="F99" s="164"/>
      <c r="G99" s="164">
        <f t="shared" ref="G99:G107" si="10">SUM(E99*F99)</f>
        <v>0</v>
      </c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</row>
    <row r="100" spans="1:37" ht="12.75" customHeight="1" outlineLevel="1" x14ac:dyDescent="0.2">
      <c r="A100" s="149">
        <v>52</v>
      </c>
      <c r="B100" s="168">
        <v>210000052</v>
      </c>
      <c r="C100" s="166" t="s">
        <v>127</v>
      </c>
      <c r="D100" s="158" t="s">
        <v>111</v>
      </c>
      <c r="E100" s="161">
        <v>1</v>
      </c>
      <c r="F100" s="164"/>
      <c r="G100" s="164">
        <f t="shared" si="10"/>
        <v>0</v>
      </c>
      <c r="H100" s="148"/>
      <c r="I100" s="148"/>
      <c r="J100" s="148"/>
      <c r="K100" s="148"/>
      <c r="L100" s="148"/>
      <c r="M100" s="148"/>
      <c r="N100" s="148"/>
      <c r="O100" s="148"/>
      <c r="P100" s="148"/>
      <c r="Q100" s="148"/>
      <c r="R100" s="148"/>
      <c r="S100" s="148"/>
      <c r="T100" s="148"/>
      <c r="U100" s="148"/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</row>
    <row r="101" spans="1:37" outlineLevel="1" x14ac:dyDescent="0.2">
      <c r="A101" s="149">
        <v>53</v>
      </c>
      <c r="B101" s="168">
        <v>210000053</v>
      </c>
      <c r="C101" s="166" t="s">
        <v>125</v>
      </c>
      <c r="D101" s="158" t="s">
        <v>111</v>
      </c>
      <c r="E101" s="161">
        <v>1</v>
      </c>
      <c r="F101" s="164"/>
      <c r="G101" s="164">
        <f t="shared" si="10"/>
        <v>0</v>
      </c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</row>
    <row r="102" spans="1:37" x14ac:dyDescent="0.2">
      <c r="A102" s="149">
        <v>54</v>
      </c>
      <c r="B102" s="168">
        <v>210000054</v>
      </c>
      <c r="C102" s="170" t="s">
        <v>124</v>
      </c>
      <c r="D102" s="158" t="s">
        <v>80</v>
      </c>
      <c r="E102" s="169">
        <v>8</v>
      </c>
      <c r="F102" s="164"/>
      <c r="G102" s="164">
        <f t="shared" si="10"/>
        <v>0</v>
      </c>
    </row>
    <row r="103" spans="1:37" x14ac:dyDescent="0.2">
      <c r="A103" s="149">
        <v>55</v>
      </c>
      <c r="B103" s="168">
        <v>210000055</v>
      </c>
      <c r="C103" s="170" t="s">
        <v>123</v>
      </c>
      <c r="D103" s="158" t="s">
        <v>80</v>
      </c>
      <c r="E103" s="169">
        <v>4</v>
      </c>
      <c r="F103" s="164"/>
      <c r="G103" s="164">
        <f t="shared" si="10"/>
        <v>0</v>
      </c>
    </row>
    <row r="104" spans="1:37" x14ac:dyDescent="0.2">
      <c r="A104" s="149">
        <v>56</v>
      </c>
      <c r="B104" s="168">
        <v>210000056</v>
      </c>
      <c r="C104" s="170" t="s">
        <v>120</v>
      </c>
      <c r="D104" s="158" t="s">
        <v>80</v>
      </c>
      <c r="E104" s="169">
        <v>3</v>
      </c>
      <c r="F104" s="164"/>
      <c r="G104" s="164">
        <f t="shared" si="10"/>
        <v>0</v>
      </c>
    </row>
    <row r="105" spans="1:37" x14ac:dyDescent="0.2">
      <c r="A105" s="149">
        <v>57</v>
      </c>
      <c r="B105" s="168">
        <v>210000057</v>
      </c>
      <c r="C105" s="170" t="s">
        <v>121</v>
      </c>
      <c r="D105" s="158" t="s">
        <v>80</v>
      </c>
      <c r="E105" s="169">
        <v>8</v>
      </c>
      <c r="F105" s="164"/>
      <c r="G105" s="164">
        <f t="shared" si="10"/>
        <v>0</v>
      </c>
    </row>
    <row r="106" spans="1:37" x14ac:dyDescent="0.2">
      <c r="A106" s="149">
        <v>58</v>
      </c>
      <c r="B106" s="168">
        <v>210000058</v>
      </c>
      <c r="C106" s="170" t="s">
        <v>122</v>
      </c>
      <c r="D106" s="158" t="s">
        <v>80</v>
      </c>
      <c r="E106" s="169">
        <v>48</v>
      </c>
      <c r="F106" s="164"/>
      <c r="G106" s="164">
        <f t="shared" si="10"/>
        <v>0</v>
      </c>
    </row>
    <row r="107" spans="1:37" x14ac:dyDescent="0.2">
      <c r="A107" s="149">
        <v>59</v>
      </c>
      <c r="B107" s="168">
        <v>210000059</v>
      </c>
      <c r="C107" s="170" t="s">
        <v>126</v>
      </c>
      <c r="D107" s="180" t="s">
        <v>80</v>
      </c>
      <c r="E107" s="188">
        <v>10</v>
      </c>
      <c r="F107" s="164"/>
      <c r="G107" s="164">
        <f t="shared" si="10"/>
        <v>0</v>
      </c>
    </row>
    <row r="108" spans="1:37" x14ac:dyDescent="0.2">
      <c r="A108" s="155" t="s">
        <v>77</v>
      </c>
      <c r="B108" s="155" t="s">
        <v>66</v>
      </c>
      <c r="C108" s="167" t="s">
        <v>152</v>
      </c>
      <c r="D108" s="159"/>
      <c r="E108" s="162"/>
      <c r="F108" s="165"/>
      <c r="G108" s="165">
        <f>SUM(G109:G110)</f>
        <v>0</v>
      </c>
    </row>
    <row r="109" spans="1:37" x14ac:dyDescent="0.2">
      <c r="A109" s="149">
        <v>60</v>
      </c>
      <c r="B109" s="168">
        <v>210000060</v>
      </c>
      <c r="C109" s="170" t="s">
        <v>153</v>
      </c>
      <c r="D109" s="158" t="s">
        <v>79</v>
      </c>
      <c r="E109" s="169">
        <v>1</v>
      </c>
      <c r="F109" s="164"/>
      <c r="G109" s="164">
        <f t="shared" ref="G109:G110" si="11">SUM(E109*F109)</f>
        <v>0</v>
      </c>
    </row>
    <row r="110" spans="1:37" x14ac:dyDescent="0.2">
      <c r="A110" s="149">
        <v>61</v>
      </c>
      <c r="B110" s="168">
        <v>210000061</v>
      </c>
      <c r="C110" s="170" t="s">
        <v>154</v>
      </c>
      <c r="D110" s="158" t="s">
        <v>79</v>
      </c>
      <c r="E110" s="169">
        <v>1</v>
      </c>
      <c r="F110" s="164"/>
      <c r="G110" s="164">
        <f t="shared" si="11"/>
        <v>0</v>
      </c>
    </row>
    <row r="111" spans="1:37" x14ac:dyDescent="0.2">
      <c r="D111" s="11"/>
    </row>
    <row r="112" spans="1:37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K1_Lány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K1_Lány!Oblast_tisku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2022-02-28T07:07:14Z</cp:lastPrinted>
  <dcterms:created xsi:type="dcterms:W3CDTF">2009-04-08T07:15:50Z</dcterms:created>
  <dcterms:modified xsi:type="dcterms:W3CDTF">2024-01-24T07:41:35Z</dcterms:modified>
</cp:coreProperties>
</file>