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codeName="ThisWorkbook" defaultThemeVersion="124226"/>
  <xr:revisionPtr revIDLastSave="0" documentId="13_ncr:1_{384C5C46-3C12-4A22-B1D0-D712832B838D}" xr6:coauthVersionLast="47" xr6:coauthVersionMax="47" xr10:uidLastSave="{00000000-0000-0000-0000-000000000000}"/>
  <bookViews>
    <workbookView xWindow="5760" yWindow="330" windowWidth="31050" windowHeight="19530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Pol'!$A$1:$V$133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2" i="12" l="1"/>
  <c r="G91" i="12"/>
  <c r="G55" i="12"/>
  <c r="G82" i="12"/>
  <c r="G59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6" i="12"/>
  <c r="G57" i="12"/>
  <c r="G8" i="12"/>
  <c r="G83" i="12" l="1"/>
  <c r="G84" i="12"/>
  <c r="G85" i="12"/>
  <c r="G86" i="12"/>
  <c r="G87" i="12"/>
  <c r="G88" i="12"/>
  <c r="G89" i="12"/>
  <c r="G90" i="12"/>
  <c r="G93" i="12"/>
  <c r="G130" i="12" l="1"/>
  <c r="G131" i="12"/>
  <c r="G132" i="12"/>
  <c r="G133" i="12"/>
  <c r="G134" i="12"/>
  <c r="G135" i="12"/>
  <c r="G128" i="12"/>
  <c r="H128" i="12" s="1"/>
  <c r="G129" i="12"/>
  <c r="G121" i="12"/>
  <c r="G122" i="12"/>
  <c r="G123" i="12"/>
  <c r="G124" i="12"/>
  <c r="G125" i="12"/>
  <c r="G126" i="12"/>
  <c r="G12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00" i="12"/>
  <c r="G94" i="12"/>
  <c r="G96" i="12"/>
  <c r="G97" i="12"/>
  <c r="G98" i="12"/>
  <c r="G95" i="12"/>
  <c r="G58" i="12"/>
  <c r="G119" i="12" l="1"/>
  <c r="H129" i="12"/>
  <c r="I129" i="12" s="1"/>
  <c r="I128" i="12"/>
  <c r="J129" i="12" l="1"/>
  <c r="K129" i="12" s="1"/>
  <c r="J128" i="12"/>
  <c r="K128" i="12" l="1"/>
  <c r="L129" i="12"/>
  <c r="L128" i="12" l="1"/>
  <c r="M129" i="12"/>
  <c r="M128" i="12" l="1"/>
  <c r="N129" i="12"/>
  <c r="O129" i="12" l="1"/>
  <c r="N128" i="12"/>
  <c r="P129" i="12" l="1"/>
  <c r="O128" i="12"/>
  <c r="P128" i="12" l="1"/>
  <c r="Q129" i="12"/>
  <c r="R129" i="12" s="1"/>
  <c r="S129" i="12" l="1"/>
  <c r="T129" i="12" s="1"/>
  <c r="Q128" i="12"/>
  <c r="U129" i="12" l="1"/>
  <c r="V129" i="12" s="1"/>
  <c r="R128" i="12"/>
  <c r="S128" i="12" l="1"/>
  <c r="H45" i="12"/>
  <c r="H46" i="12"/>
  <c r="T128" i="12" l="1"/>
  <c r="U128" i="12" s="1"/>
  <c r="V128" i="12" s="1"/>
  <c r="G136" i="12"/>
  <c r="G127" i="12" s="1"/>
  <c r="G99" i="12" l="1"/>
  <c r="G7" i="12"/>
  <c r="M98" i="12"/>
  <c r="K98" i="12"/>
  <c r="I98" i="12"/>
  <c r="M97" i="12"/>
  <c r="K97" i="12"/>
  <c r="I97" i="12"/>
  <c r="M96" i="12"/>
  <c r="K96" i="12"/>
  <c r="I96" i="12"/>
  <c r="M95" i="12"/>
  <c r="K95" i="12"/>
  <c r="I95" i="12"/>
  <c r="I62" i="1" l="1"/>
  <c r="I63" i="1" l="1"/>
  <c r="I61" i="1" l="1"/>
  <c r="M121" i="12" l="1"/>
  <c r="M122" i="12"/>
  <c r="M126" i="12"/>
  <c r="M59" i="12"/>
  <c r="M100" i="12"/>
  <c r="I59" i="12"/>
  <c r="K59" i="12"/>
  <c r="O59" i="12"/>
  <c r="Q59" i="12"/>
  <c r="U59" i="12"/>
  <c r="I100" i="12"/>
  <c r="K100" i="12"/>
  <c r="O100" i="12"/>
  <c r="Q100" i="12"/>
  <c r="U100" i="12"/>
  <c r="I120" i="12"/>
  <c r="K120" i="12"/>
  <c r="O120" i="12"/>
  <c r="Q120" i="12"/>
  <c r="U120" i="12"/>
  <c r="I121" i="12"/>
  <c r="K121" i="12"/>
  <c r="O121" i="12"/>
  <c r="Q121" i="12"/>
  <c r="U121" i="12"/>
  <c r="I122" i="12"/>
  <c r="K122" i="12"/>
  <c r="O122" i="12"/>
  <c r="Q122" i="12"/>
  <c r="U122" i="12"/>
  <c r="I126" i="12"/>
  <c r="K126" i="12"/>
  <c r="O126" i="12"/>
  <c r="Q126" i="12"/>
  <c r="U126" i="12"/>
  <c r="AZ55" i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H32" i="1"/>
  <c r="J23" i="1"/>
  <c r="J24" i="1"/>
  <c r="J25" i="1"/>
  <c r="J27" i="1"/>
  <c r="E24" i="1"/>
  <c r="E26" i="1"/>
  <c r="I66" i="1" l="1"/>
  <c r="M127" i="12"/>
  <c r="I65" i="1"/>
  <c r="U127" i="12"/>
  <c r="O119" i="12"/>
  <c r="M58" i="12"/>
  <c r="I64" i="1"/>
  <c r="O58" i="12"/>
  <c r="Q99" i="12"/>
  <c r="I99" i="12"/>
  <c r="K58" i="12"/>
  <c r="K127" i="12"/>
  <c r="M99" i="12"/>
  <c r="Q127" i="12"/>
  <c r="I127" i="12"/>
  <c r="U58" i="12"/>
  <c r="U119" i="12"/>
  <c r="O99" i="12"/>
  <c r="Q119" i="12"/>
  <c r="K99" i="12"/>
  <c r="M120" i="12"/>
  <c r="M119" i="12" s="1"/>
  <c r="K119" i="12"/>
  <c r="U99" i="12"/>
  <c r="Q58" i="12"/>
  <c r="I58" i="12"/>
  <c r="O127" i="12"/>
  <c r="I119" i="12"/>
  <c r="J39" i="1"/>
  <c r="J42" i="1" s="1"/>
  <c r="J40" i="1"/>
  <c r="I67" i="1" l="1"/>
  <c r="J62" i="1" l="1"/>
  <c r="J61" i="1"/>
  <c r="J63" i="1"/>
  <c r="J65" i="1"/>
  <c r="I18" i="1"/>
  <c r="I21" i="1" s="1"/>
  <c r="G25" i="1" s="1"/>
  <c r="G26" i="1" s="1"/>
  <c r="G29" i="1" s="1"/>
  <c r="J64" i="1"/>
  <c r="J66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<sst xmlns="http://schemas.openxmlformats.org/spreadsheetml/2006/main" count="414" uniqueCount="252">
  <si>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</si>
  <si>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</si>
  <si>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</si>
  <si>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</si>
  <si>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</si>
  <si>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</si>
  <si>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</si>
  <si>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</si>
  <si>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</si>
  <si>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</si>
  <si>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</si>
  <si>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</si>
  <si>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</si>
  <si>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</si>
  <si>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</si>
  <si>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</si>
  <si>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</si>
  <si>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</si>
  <si>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</si>
  <si>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</si>
  <si>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</si>
  <si>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</si>
  <si>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</si>
  <si>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</si>
  <si>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</si>
  <si>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</si>
  <si>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</si>
  <si>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</si>
  <si>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</si>
  <si>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</si>
  <si>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</si>
  <si>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</si>
  <si>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</si>
  <si>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</si>
  <si>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</si>
  <si>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</si>
  <si>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</si>
  <si>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</si>
  <si>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</si>
  <si>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</si>
  <si>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</si>
  <si>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</si>
  <si>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</si>
  <si>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</si>
  <si>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</si>
  <si>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</si>
  <si>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</si>
  <si>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</si>
  <si>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</si>
  <si>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</si>
  <si>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Brno-město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</si>
  <si>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</si>
  <si>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</si>
  <si>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</si>
  <si>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</si>
  <si>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</si>
  <si>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</si>
  <si>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</si>
  <si>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</si>
  <si>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</si>
  <si>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</si>
  <si>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</si>
  <si>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</si>
  <si>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</si>
  <si>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</si>
  <si>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</si>
  <si>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</si>
  <si>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</si>
  <si>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</si>
  <si>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</si>
  <si>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</si>
  <si>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</si>
  <si>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</si>
  <si>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M06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</si>
  <si>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</si>
  <si>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</si>
  <si>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</si>
  <si>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</si>
  <si>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</si>
  <si>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</si>
  <si>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</si>
  <si>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</si>
  <si>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</si>
  <si>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</si>
  <si>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</si>
  <si>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</si>
  <si>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</si>
  <si>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</si>
  <si>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</si>
  <si>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</si>
  <si>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</si>
  <si>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</si>
  <si>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</si>
  <si>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</si>
  <si>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</si>
  <si>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</si>
  <si>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</si>
  <si>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</si>
  <si>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</si>
  <si>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</si>
  <si>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</si>
  <si>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</si>
  <si>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</si>
  <si>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Vlastní</t>
  </si>
  <si>
    <t>POL1_9</t>
  </si>
  <si>
    <t>m</t>
  </si>
  <si>
    <t>ks</t>
  </si>
  <si>
    <t>hod</t>
  </si>
  <si>
    <t>Manipulace a uložení rezervy na optickém kabelu</t>
  </si>
  <si>
    <t>Svár optického vlákna</t>
  </si>
  <si>
    <t>Kontrola tlakutěsnosti spojky</t>
  </si>
  <si>
    <t>Ohebná elektroinstalační trubka pr. 25mm, vč.příchytek, UV odolnost</t>
  </si>
  <si>
    <t>Hzs-nezmeritelne stavebni prace</t>
  </si>
  <si>
    <t>h</t>
  </si>
  <si>
    <t>vl</t>
  </si>
  <si>
    <t>PPV</t>
  </si>
  <si>
    <t>kpl</t>
  </si>
  <si>
    <t>POL99_8</t>
  </si>
  <si>
    <t>Měření metalického vedení cat.6A vč. Protokolu</t>
  </si>
  <si>
    <t>Kamerové zkoušky</t>
  </si>
  <si>
    <t>Koordinátor BOZP investora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</si>
  <si>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</si>
  <si>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</si>
  <si>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</si>
  <si>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</si>
  <si>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</si>
  <si>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</si>
  <si>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 xml:space="preserve">Technologie </t>
  </si>
  <si>
    <t>Vytyčení trasy kabel.vedení v zastavěném prostoru</t>
  </si>
  <si>
    <t>km</t>
  </si>
  <si>
    <t>Vytýčení ostatních inž.sítí</t>
  </si>
  <si>
    <t>Zřízení varov.ohražení kolem výkopu</t>
  </si>
  <si>
    <t>Zříz.kab.lože z kop.písku š.do 50cm</t>
  </si>
  <si>
    <t>Skládkovné-zemina</t>
  </si>
  <si>
    <r>
      <t>m</t>
    </r>
    <r>
      <rPr>
        <vertAlign val="superscript"/>
        <sz val="8"/>
        <rFont val="Arial CE"/>
        <family val="2"/>
        <charset val="238"/>
      </rPr>
      <t>3</t>
    </r>
  </si>
  <si>
    <t>SD karta 64GB pro venkovní instalace</t>
  </si>
  <si>
    <t>SFP modul 20km SM  Cisco</t>
  </si>
  <si>
    <t>Průmyslový záložní zdroj na DIN lištu pro switch 280W, 55,2V, SNMP</t>
  </si>
  <si>
    <t>Rozvodný panel AC + DC pro záložní zdroj</t>
  </si>
  <si>
    <t>Patchcord cat 6A</t>
  </si>
  <si>
    <t>Konektor cat 6A</t>
  </si>
  <si>
    <t>Keystone cat 6A</t>
  </si>
  <si>
    <t xml:space="preserve">Konfigurace LAN, SAN </t>
  </si>
  <si>
    <t>Konfigurace switchů</t>
  </si>
  <si>
    <t>Přepěťová ochrana pro IP kameru</t>
  </si>
  <si>
    <t xml:space="preserve">Pomocné práce </t>
  </si>
  <si>
    <t>Elektroinstalační materiál</t>
  </si>
  <si>
    <t>Licence</t>
  </si>
  <si>
    <t>Baterie 18Ah, 12V, AGM,  nízky obsah výparů dle EN 50272-2</t>
  </si>
  <si>
    <t>Venkovní práce</t>
  </si>
  <si>
    <t>Prostup ocelovým sloupem pr. 20mm</t>
  </si>
  <si>
    <t>Zdvihací zařízení - plošina</t>
  </si>
  <si>
    <t>Výškové práce</t>
  </si>
  <si>
    <t>Forma kabelová na kabelu CYKY do 5x2,5</t>
  </si>
  <si>
    <t>Ukončení kabelu 5*2,5 smršťovací záklopkou</t>
  </si>
  <si>
    <t>Instalace kamery a integrace software do stávajícího systému</t>
  </si>
  <si>
    <t>Provedení kamery venkovní barevná IP PTZ kamera</t>
  </si>
  <si>
    <t>Snímací pvek CMOS 1/2,8"</t>
  </si>
  <si>
    <t>Maximální rozlišení 1920x1080</t>
  </si>
  <si>
    <t>Max. snímková rychlost  50 sn./s při všech rozlišeních</t>
  </si>
  <si>
    <t>Video komprese H.264, MJPEG</t>
  </si>
  <si>
    <t>Minimální osvětlení barva:0,6lux, ČB:0,04lux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</si>
  <si>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</si>
  <si>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</si>
  <si>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</si>
  <si>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</si>
  <si>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</si>
  <si>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</si>
  <si>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</si>
  <si>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</si>
  <si>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</si>
  <si>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</si>
  <si>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</si>
  <si>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</si>
  <si>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</si>
  <si>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</si>
  <si>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</si>
  <si>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Panoramatický modul pro kameru</t>
  </si>
  <si>
    <t>Instalace a konfigurace Archiveru</t>
  </si>
  <si>
    <t>Instalace a konfigurace SWQL a Win 2012R2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</si>
  <si>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</si>
  <si>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</si>
  <si>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</si>
  <si>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</si>
  <si>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Diskové pole E48XV 6TB 7.2K</t>
  </si>
  <si>
    <t>Win 2012 R2 device CAL</t>
  </si>
  <si>
    <t xml:space="preserve">   60200</t>
  </si>
  <si>
    <t>Konfigurace IPSEC tunelu, routerů</t>
  </si>
  <si>
    <t>Originální konzola pro otočnou kameru + držák na stožár</t>
  </si>
  <si>
    <t>Držák keystone na DIN lištu</t>
  </si>
  <si>
    <t>Patchcord SM SC-LC 1m duplex</t>
  </si>
  <si>
    <t>Ethernet Cable cat6 FTP PVC outdoor</t>
  </si>
  <si>
    <t>Rozvaděč pro technologii vyzbrojený - montáž na sloup</t>
  </si>
  <si>
    <t>Napájecí kabeláž 3x2,5</t>
  </si>
  <si>
    <t>Hloubení kabelové rýhy 35cm šir.,55cm hlub.,zem.tř.3</t>
  </si>
  <si>
    <t>Ruční zához rýhy 35cm šir.,55cm hlub.,zem.tř.3</t>
  </si>
  <si>
    <t>Ocelové lanko galvanizované 6mm</t>
  </si>
  <si>
    <t>Trubka KOPOFLEX 75 (KF 09075_BA)</t>
  </si>
  <si>
    <t>Vyhledání a manipulace stávajích trubek HD-PE</t>
  </si>
  <si>
    <t>Pomocné práce (sekání drážek, zapravení…)</t>
  </si>
  <si>
    <t>Trubka pevná 6029 PG 29 pancéřová, lakovaná, se závitem vč. ocelové příchytky</t>
  </si>
  <si>
    <t>Bourání živičných povrchů komunikací pro pěší tl. 5 cm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</si>
  <si>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</si>
  <si>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Bourání betonových povrchů komunikací pro pěší tl. 20cm</t>
  </si>
  <si>
    <t>Kotva koncová pro optický kabel, závěs do 75 m, průměr kabelu do 20 mm vč. karabiny a spony pro uchycení kabelu</t>
  </si>
  <si>
    <t>Svorka kabelu, držák svorky na sloup, šroub s matkou</t>
  </si>
  <si>
    <t>kg</t>
  </si>
  <si>
    <t xml:space="preserve">Elektroměr, jednofázový, podružný, 1xDIN, digitální  </t>
  </si>
  <si>
    <t>Revize elektrozařízení</t>
  </si>
  <si>
    <t>Jistič 16A/B včetně montáže do rozváděče DIN</t>
  </si>
  <si>
    <t>Venkovní PTZ IP kamera, TD/N, 40xzoom, HDTV, 2MP, HighPoE</t>
  </si>
  <si>
    <t>Zoom 40x</t>
  </si>
  <si>
    <t>Průmyslový Switch 2x1G  SFP, 8x ethernet  PoE+,++ 60W per port -40 - +70 °C</t>
  </si>
  <si>
    <t>Optický patchcord 1m LC/PC-LC/APC duplex</t>
  </si>
  <si>
    <t>Měření optického kabelu na vln.dl. 1310nm, 1550nm,metoda OTDR a  útlum vláken, - závěrečné měření po montáži,vyhodnocení vč.protokolu</t>
  </si>
  <si>
    <t>Ocelový výložník 2,0m, žárově zinkovaný</t>
  </si>
  <si>
    <t>Optický kabel 48vl. SM 9/125um samonosný</t>
  </si>
  <si>
    <t xml:space="preserve">Výstavba kamerových bodů </t>
  </si>
  <si>
    <t>Popis rozpočtu:  Výstavba kamerového systému MČ Brno sever - Čertova rokle</t>
  </si>
  <si>
    <t>Výstavba kamerového systému MČ Brno sever - Čertova rokle</t>
  </si>
  <si>
    <t>Výstavba kamerového systému MČ Brno - sever, Čertova rokle</t>
  </si>
  <si>
    <t>Travní směs PARK 2,5kg</t>
  </si>
  <si>
    <t>Security center 5.11.01 licence kamera</t>
  </si>
  <si>
    <t>Security center 5.11.01 licence failover kamery (bez licence)</t>
  </si>
  <si>
    <t>Security center 5.11.01 SMA pro 1kameru Enterprise 1 rok</t>
  </si>
  <si>
    <t xml:space="preserve">Úpravy ve stávajícím rozvaděči NN </t>
  </si>
  <si>
    <t>Prostup do budovy vč. zapravení prostupu, materiál</t>
  </si>
  <si>
    <t>Průraz zdiva tl.do 200mm  vč. zapravení průvrtu</t>
  </si>
  <si>
    <t>Průraz zdiva tl.do 600mm  vč. zapravení průvrtu</t>
  </si>
  <si>
    <t xml:space="preserve">Omítka vnitřní zdiva, MVC, štuková </t>
  </si>
  <si>
    <r>
      <t>m</t>
    </r>
    <r>
      <rPr>
        <vertAlign val="superscript"/>
        <sz val="8"/>
        <rFont val="Arial CE"/>
        <charset val="238"/>
      </rPr>
      <t>2</t>
    </r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</si>
  <si>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</si>
  <si>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</si>
  <si>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</si>
  <si>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</si>
  <si>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</si>
  <si>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>Ocelová trubka PC 36mm</t>
  </si>
  <si>
    <t>Příslušenství PC 36(kolena, úchytky)</t>
  </si>
  <si>
    <t>Lišta vkládací Lv 20/20 vč. příslušenství</t>
  </si>
  <si>
    <t>Hmoždinka 8+ vrut</t>
  </si>
  <si>
    <t>Kusová zkouška stávajícího rozvaděče dle ČSN EN 61439-1 ed.2</t>
  </si>
  <si>
    <t>Optická spojka pro 144 vláken (omega port)</t>
  </si>
  <si>
    <t>Instalace a manipulace v OS</t>
  </si>
  <si>
    <t>Kříž rezervy optického kabelu</t>
  </si>
  <si>
    <t>Rozvaděč ODF pro max 12 vláken</t>
  </si>
  <si>
    <t>210000067L</t>
  </si>
  <si>
    <t>Zdvihací zařízení - plošina pronájem DpmB</t>
  </si>
  <si>
    <t>BLADE HP C 7000 LAN switch 10Gb/s + 4x 10Gb/s LAN SFP</t>
  </si>
  <si>
    <t>BLADE HP C 7000 SAN switch 16Gb/s + 4x 16Gb/s STOREG SFP</t>
  </si>
  <si>
    <t>210000064L</t>
  </si>
  <si>
    <t>210000065L</t>
  </si>
  <si>
    <t>210000066L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</si>
</sst>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0.00000"/>
    <numFmt numFmtId="167" formatCode="#,###.\-&quot; Kč&quot;"/>
  </numFmts>
  <fonts count="45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8"/>
      <name val="Arial CE"/>
      <family val="2"/>
      <charset val="238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  <font>
      <sz val="10"/>
      <name val="Arial CE"/>
    </font>
    <font>
      <vertAlign val="superscript"/>
      <sz val="8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0" borderId="1" applyNumberFormat="0" applyFill="0" applyAlignment="0" applyProtection="0"/>
    <xf numFmtId="0" fontId="22" fillId="3" borderId="0" applyNumberFormat="0" applyBorder="0" applyAlignment="0" applyProtection="0"/>
    <xf numFmtId="0" fontId="23" fillId="16" borderId="2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7" borderId="0" applyNumberFormat="0" applyBorder="0" applyAlignment="0" applyProtection="0"/>
    <xf numFmtId="165" fontId="36" fillId="0" borderId="0" applyFill="0"/>
    <xf numFmtId="0" fontId="2" fillId="0" borderId="0"/>
    <xf numFmtId="0" fontId="37" fillId="0" borderId="0"/>
    <xf numFmtId="0" fontId="38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9" fillId="0" borderId="7" applyNumberFormat="0" applyFill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7" borderId="8" applyNumberFormat="0" applyAlignment="0" applyProtection="0"/>
    <xf numFmtId="0" fontId="33" fillId="19" borderId="8" applyNumberFormat="0" applyAlignment="0" applyProtection="0"/>
    <xf numFmtId="0" fontId="34" fillId="19" borderId="9" applyNumberFormat="0" applyAlignment="0" applyProtection="0"/>
    <xf numFmtId="0" fontId="35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3" borderId="0" applyNumberFormat="0" applyBorder="0" applyAlignment="0" applyProtection="0"/>
    <xf numFmtId="0" fontId="43" fillId="0" borderId="0"/>
  </cellStyleXfs>
  <cellXfs count="268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10" fillId="25" borderId="10" xfId="0" applyFont="1" applyFill="1" applyBorder="1" applyAlignment="1">
      <alignment horizontal="left" vertical="center" indent="1"/>
    </xf>
    <xf numFmtId="0" fontId="0" fillId="25" borderId="0" xfId="0" applyFill="1"/>
    <xf numFmtId="49" fontId="7" fillId="25" borderId="0" xfId="0" applyNumberFormat="1" applyFont="1" applyFill="1" applyAlignment="1">
      <alignment horizontal="left" vertical="center"/>
    </xf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1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7" fillId="0" borderId="0" xfId="0" applyFont="1"/>
    <xf numFmtId="0" fontId="17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0" fontId="17" fillId="26" borderId="31" xfId="0" applyFont="1" applyFill="1" applyBorder="1" applyAlignment="1">
      <alignment horizontal="center" vertical="center" wrapText="1"/>
    </xf>
    <xf numFmtId="0" fontId="17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7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" fontId="8" fillId="0" borderId="32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29" xfId="0" applyNumberFormat="1" applyFont="1" applyBorder="1" applyAlignment="1">
      <alignment horizontal="center" vertical="center"/>
    </xf>
    <xf numFmtId="4" fontId="8" fillId="0" borderId="30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18" fillId="0" borderId="0" xfId="0" applyFont="1"/>
    <xf numFmtId="0" fontId="18" fillId="0" borderId="28" xfId="0" applyFont="1" applyBorder="1" applyAlignment="1">
      <alignment vertical="top"/>
    </xf>
    <xf numFmtId="0" fontId="0" fillId="26" borderId="32" xfId="0" applyFill="1" applyBorder="1" applyAlignment="1">
      <alignment wrapText="1"/>
    </xf>
    <xf numFmtId="0" fontId="0" fillId="25" borderId="17" xfId="0" applyFill="1" applyBorder="1" applyAlignment="1">
      <alignment vertical="top"/>
    </xf>
    <xf numFmtId="0" fontId="19" fillId="0" borderId="0" xfId="0" applyFont="1" applyAlignment="1">
      <alignment wrapText="1"/>
    </xf>
    <xf numFmtId="0" fontId="18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18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18" fillId="0" borderId="29" xfId="0" applyNumberFormat="1" applyFont="1" applyBorder="1" applyAlignment="1">
      <alignment vertical="top" shrinkToFit="1"/>
    </xf>
    <xf numFmtId="4" fontId="18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0" fontId="18" fillId="0" borderId="17" xfId="0" applyFont="1" applyBorder="1" applyAlignment="1">
      <alignment vertical="top"/>
    </xf>
    <xf numFmtId="4" fontId="18" fillId="0" borderId="30" xfId="0" applyNumberFormat="1" applyFont="1" applyBorder="1" applyAlignment="1">
      <alignment vertical="top" shrinkToFit="1"/>
    </xf>
    <xf numFmtId="0" fontId="18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/>
    </xf>
    <xf numFmtId="0" fontId="18" fillId="0" borderId="28" xfId="0" applyFont="1" applyBorder="1" applyAlignment="1">
      <alignment horizontal="left" vertical="top" wrapText="1"/>
    </xf>
    <xf numFmtId="164" fontId="18" fillId="0" borderId="36" xfId="0" applyNumberFormat="1" applyFont="1" applyBorder="1" applyAlignment="1">
      <alignment vertical="top" shrinkToFit="1"/>
    </xf>
    <xf numFmtId="164" fontId="18" fillId="0" borderId="0" xfId="0" applyNumberFormat="1" applyFont="1" applyAlignment="1">
      <alignment vertical="top" shrinkToFit="1"/>
    </xf>
    <xf numFmtId="0" fontId="18" fillId="0" borderId="17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center" vertical="top" shrinkToFit="1"/>
    </xf>
    <xf numFmtId="164" fontId="18" fillId="0" borderId="15" xfId="0" applyNumberFormat="1" applyFont="1" applyBorder="1" applyAlignment="1">
      <alignment vertical="top" shrinkToFit="1"/>
    </xf>
    <xf numFmtId="0" fontId="18" fillId="0" borderId="28" xfId="0" applyFont="1" applyBorder="1" applyAlignment="1">
      <alignment horizontal="left" wrapText="1"/>
    </xf>
    <xf numFmtId="0" fontId="18" fillId="0" borderId="29" xfId="0" applyFont="1" applyBorder="1" applyAlignment="1">
      <alignment horizontal="center"/>
    </xf>
    <xf numFmtId="0" fontId="18" fillId="0" borderId="28" xfId="0" applyFont="1" applyBorder="1" applyAlignment="1">
      <alignment wrapText="1"/>
    </xf>
    <xf numFmtId="4" fontId="40" fillId="0" borderId="29" xfId="29" applyNumberFormat="1" applyFont="1" applyBorder="1" applyAlignment="1">
      <alignment vertical="top"/>
    </xf>
    <xf numFmtId="164" fontId="18" fillId="0" borderId="29" xfId="0" applyNumberFormat="1" applyFont="1" applyBorder="1" applyAlignment="1">
      <alignment horizontal="right" vertical="top" shrinkToFit="1"/>
    </xf>
    <xf numFmtId="167" fontId="40" fillId="0" borderId="29" xfId="29" applyNumberFormat="1" applyFont="1" applyBorder="1" applyAlignment="1">
      <alignment horizontal="center" wrapText="1"/>
    </xf>
    <xf numFmtId="166" fontId="40" fillId="0" borderId="36" xfId="29" applyNumberFormat="1" applyFont="1" applyBorder="1" applyAlignment="1">
      <alignment horizontal="right" wrapText="1"/>
    </xf>
    <xf numFmtId="166" fontId="40" fillId="0" borderId="36" xfId="29" applyNumberFormat="1" applyFont="1" applyBorder="1" applyAlignment="1">
      <alignment horizontal="right"/>
    </xf>
    <xf numFmtId="4" fontId="40" fillId="0" borderId="29" xfId="29" applyNumberFormat="1" applyFont="1" applyBorder="1"/>
    <xf numFmtId="0" fontId="18" fillId="0" borderId="30" xfId="0" applyFont="1" applyBorder="1" applyAlignment="1">
      <alignment horizontal="left"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" fontId="8" fillId="0" borderId="27" xfId="0" applyNumberFormat="1" applyFont="1" applyBorder="1" applyAlignment="1">
      <alignment vertical="center"/>
    </xf>
    <xf numFmtId="0" fontId="0" fillId="26" borderId="27" xfId="0" applyFill="1" applyBorder="1"/>
    <xf numFmtId="49" fontId="0" fillId="26" borderId="27" xfId="0" applyNumberFormat="1" applyFill="1" applyBorder="1"/>
    <xf numFmtId="0" fontId="0" fillId="26" borderId="27" xfId="0" applyFill="1" applyBorder="1" applyAlignment="1">
      <alignment horizontal="center"/>
    </xf>
    <xf numFmtId="0" fontId="0" fillId="26" borderId="21" xfId="0" applyFill="1" applyBorder="1"/>
    <xf numFmtId="167" fontId="40" fillId="0" borderId="28" xfId="29" applyNumberFormat="1" applyFont="1" applyBorder="1" applyAlignment="1">
      <alignment horizontal="center" wrapText="1"/>
    </xf>
    <xf numFmtId="164" fontId="40" fillId="0" borderId="28" xfId="29" applyNumberFormat="1" applyFont="1" applyBorder="1" applyAlignment="1">
      <alignment horizontal="right" wrapText="1"/>
    </xf>
    <xf numFmtId="4" fontId="40" fillId="0" borderId="28" xfId="29" applyNumberFormat="1" applyFont="1" applyBorder="1"/>
    <xf numFmtId="0" fontId="18" fillId="0" borderId="36" xfId="0" applyFont="1" applyBorder="1" applyAlignment="1">
      <alignment horizontal="center" vertical="top" shrinkToFit="1"/>
    </xf>
    <xf numFmtId="0" fontId="41" fillId="0" borderId="0" xfId="0" applyFont="1"/>
    <xf numFmtId="49" fontId="6" fillId="25" borderId="0" xfId="0" applyNumberFormat="1" applyFont="1" applyFill="1" applyAlignment="1">
      <alignment horizontal="left" vertical="center"/>
    </xf>
    <xf numFmtId="49" fontId="6" fillId="25" borderId="15" xfId="0" applyNumberFormat="1" applyFont="1" applyFill="1" applyBorder="1" applyAlignment="1">
      <alignment horizontal="left" vertical="center"/>
    </xf>
    <xf numFmtId="0" fontId="42" fillId="0" borderId="29" xfId="0" applyFont="1" applyBorder="1" applyAlignment="1">
      <alignment horizontal="center" vertical="top" shrinkToFit="1"/>
    </xf>
    <xf numFmtId="164" fontId="42" fillId="0" borderId="29" xfId="0" applyNumberFormat="1" applyFont="1" applyBorder="1" applyAlignment="1">
      <alignment vertical="top" shrinkToFit="1"/>
    </xf>
    <xf numFmtId="4" fontId="42" fillId="0" borderId="29" xfId="0" applyNumberFormat="1" applyFont="1" applyBorder="1" applyAlignment="1">
      <alignment vertical="top" shrinkToFit="1"/>
    </xf>
    <xf numFmtId="0" fontId="42" fillId="0" borderId="0" xfId="0" applyFont="1" applyAlignment="1">
      <alignment horizontal="left" vertical="top" wrapText="1"/>
    </xf>
    <xf numFmtId="0" fontId="42" fillId="0" borderId="36" xfId="0" applyFont="1" applyBorder="1" applyAlignment="1">
      <alignment horizontal="left" vertical="top" wrapText="1"/>
    </xf>
    <xf numFmtId="164" fontId="42" fillId="0" borderId="0" xfId="0" applyNumberFormat="1" applyFont="1" applyAlignment="1">
      <alignment vertical="top" shrinkToFit="1"/>
    </xf>
    <xf numFmtId="4" fontId="42" fillId="0" borderId="28" xfId="29" applyNumberFormat="1" applyFont="1" applyBorder="1" applyAlignment="1">
      <alignment vertical="top"/>
    </xf>
    <xf numFmtId="0" fontId="42" fillId="0" borderId="29" xfId="29" applyFont="1" applyBorder="1" applyAlignment="1">
      <alignment horizontal="center" vertical="top"/>
    </xf>
    <xf numFmtId="49" fontId="6" fillId="0" borderId="15" xfId="0" applyNumberFormat="1" applyFont="1" applyBorder="1" applyAlignment="1">
      <alignment horizontal="right" vertical="center"/>
    </xf>
    <xf numFmtId="49" fontId="4" fillId="0" borderId="29" xfId="0" applyNumberFormat="1" applyFont="1" applyBorder="1" applyAlignment="1">
      <alignment vertical="center"/>
    </xf>
    <xf numFmtId="49" fontId="4" fillId="0" borderId="2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0" fontId="18" fillId="27" borderId="29" xfId="0" applyFont="1" applyFill="1" applyBorder="1" applyAlignment="1">
      <alignment horizontal="left" vertical="top" wrapText="1"/>
    </xf>
    <xf numFmtId="0" fontId="42" fillId="27" borderId="29" xfId="0" applyFont="1" applyFill="1" applyBorder="1" applyAlignment="1">
      <alignment horizontal="left" vertical="top" wrapText="1"/>
    </xf>
    <xf numFmtId="0" fontId="42" fillId="27" borderId="28" xfId="0" applyFont="1" applyFill="1" applyBorder="1" applyAlignment="1">
      <alignment horizontal="left" vertical="top" wrapText="1"/>
    </xf>
    <xf numFmtId="0" fontId="42" fillId="27" borderId="28" xfId="29" applyFont="1" applyFill="1" applyBorder="1"/>
    <xf numFmtId="0" fontId="40" fillId="27" borderId="29" xfId="29" applyFont="1" applyFill="1" applyBorder="1"/>
    <xf numFmtId="0" fontId="40" fillId="27" borderId="28" xfId="29" applyFont="1" applyFill="1" applyBorder="1"/>
    <xf numFmtId="0" fontId="42" fillId="0" borderId="29" xfId="0" applyFont="1" applyBorder="1" applyAlignment="1">
      <alignment horizontal="left" vertical="top" wrapText="1"/>
    </xf>
    <xf numFmtId="49" fontId="12" fillId="25" borderId="0" xfId="0" applyNumberFormat="1" applyFont="1" applyFill="1" applyAlignment="1">
      <alignment horizontal="left" vertical="center"/>
    </xf>
    <xf numFmtId="0" fontId="42" fillId="0" borderId="28" xfId="0" applyFont="1" applyBorder="1" applyAlignment="1">
      <alignment horizontal="left" wrapText="1"/>
    </xf>
    <xf numFmtId="0" fontId="42" fillId="0" borderId="29" xfId="0" applyFont="1" applyBorder="1" applyAlignment="1">
      <alignment horizontal="center"/>
    </xf>
    <xf numFmtId="164" fontId="42" fillId="0" borderId="36" xfId="0" applyNumberFormat="1" applyFont="1" applyBorder="1" applyAlignment="1">
      <alignment vertical="top" shrinkToFit="1"/>
    </xf>
    <xf numFmtId="0" fontId="42" fillId="0" borderId="29" xfId="47" applyFont="1" applyBorder="1" applyAlignment="1">
      <alignment vertical="top" wrapText="1"/>
    </xf>
    <xf numFmtId="0" fontId="4" fillId="24" borderId="0" xfId="0" applyFont="1" applyFill="1" applyAlignment="1">
      <alignment horizontal="left" wrapTex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17" xfId="0" applyNumberFormat="1" applyFont="1" applyBorder="1" applyAlignment="1">
      <alignment vertical="center" wrapText="1"/>
    </xf>
    <xf numFmtId="49" fontId="8" fillId="0" borderId="15" xfId="0" applyNumberFormat="1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2" fillId="0" borderId="21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21" xfId="0" applyNumberFormat="1" applyFont="1" applyBorder="1" applyAlignment="1">
      <alignment vertical="center"/>
    </xf>
    <xf numFmtId="4" fontId="12" fillId="0" borderId="18" xfId="0" applyNumberFormat="1" applyFont="1" applyBorder="1" applyAlignment="1">
      <alignment vertical="center"/>
    </xf>
    <xf numFmtId="4" fontId="14" fillId="0" borderId="21" xfId="0" applyNumberFormat="1" applyFont="1" applyBorder="1" applyAlignment="1">
      <alignment horizontal="right" vertical="center" indent="1"/>
    </xf>
    <xf numFmtId="4" fontId="14" fillId="0" borderId="37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2" fillId="0" borderId="21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24" xfId="0" applyNumberFormat="1" applyFont="1" applyBorder="1" applyAlignment="1">
      <alignment horizontal="right" vertical="center"/>
    </xf>
    <xf numFmtId="4" fontId="13" fillId="25" borderId="34" xfId="0" applyNumberFormat="1" applyFont="1" applyFill="1" applyBorder="1" applyAlignment="1">
      <alignment horizontal="right" vertical="center"/>
    </xf>
    <xf numFmtId="4" fontId="12" fillId="0" borderId="37" xfId="0" applyNumberFormat="1" applyFont="1" applyBorder="1" applyAlignment="1">
      <alignment horizontal="right" vertical="center" indent="1"/>
    </xf>
    <xf numFmtId="2" fontId="13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47" xr:uid="{F7A1B5BF-1193-4514-985D-B1F1327F7653}"/>
    <cellStyle name="Poznámka 2" xfId="33" xr:uid="{00000000-0005-0000-0000-000021000000}"/>
    <cellStyle name="Propojená buňka 2" xfId="34" xr:uid="{00000000-0005-0000-0000-000022000000}"/>
    <cellStyle name="Správně 2" xfId="35" xr:uid="{00000000-0005-0000-0000-000023000000}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RV-APL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5546875"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217" t="s">
        <v>41</v>
      </c>
      <c r="B2" s="217"/>
      <c r="C2" s="217"/>
      <c r="D2" s="217"/>
      <c r="E2" s="217"/>
      <c r="F2" s="217"/>
      <c r="G2" s="21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opLeftCell="B33" zoomScaleNormal="100" zoomScaleSheetLayoutView="75" workbookViewId="0">
      <selection activeCell="M26" sqref="M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43" t="s">
        <v>4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">
      <c r="A2" s="3"/>
      <c r="B2" s="73" t="s">
        <v>24</v>
      </c>
      <c r="C2" s="74"/>
      <c r="D2" s="75" t="s">
        <v>47</v>
      </c>
      <c r="E2" s="212" t="s">
        <v>220</v>
      </c>
      <c r="F2" s="76"/>
      <c r="G2" s="76"/>
      <c r="H2" s="76"/>
      <c r="I2" s="76"/>
      <c r="J2" s="77"/>
      <c r="O2" s="1"/>
    </row>
    <row r="3" spans="1:15" ht="23.25" customHeight="1" x14ac:dyDescent="0.2">
      <c r="A3" s="3"/>
      <c r="B3" s="78" t="s">
        <v>45</v>
      </c>
      <c r="C3" s="74"/>
      <c r="D3" s="79" t="s">
        <v>43</v>
      </c>
      <c r="E3" s="191" t="s">
        <v>217</v>
      </c>
      <c r="F3" s="80"/>
      <c r="G3" s="80"/>
      <c r="H3" s="74"/>
      <c r="I3" s="81"/>
      <c r="J3" s="82"/>
    </row>
    <row r="4" spans="1:15" ht="23.25" customHeight="1" x14ac:dyDescent="0.2">
      <c r="A4" s="70">
        <v>7136</v>
      </c>
      <c r="B4" s="83" t="s">
        <v>46</v>
      </c>
      <c r="C4" s="84"/>
      <c r="D4" s="85" t="s">
        <v>43</v>
      </c>
      <c r="E4" s="192" t="s">
        <v>217</v>
      </c>
      <c r="F4" s="86"/>
      <c r="G4" s="86"/>
      <c r="H4" s="86"/>
      <c r="I4" s="86"/>
      <c r="J4" s="87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51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52</v>
      </c>
      <c r="J6" s="9"/>
    </row>
    <row r="7" spans="1:15" ht="15.75" customHeight="1" x14ac:dyDescent="0.2">
      <c r="A7" s="3"/>
      <c r="B7" s="36"/>
      <c r="C7" s="201" t="s">
        <v>186</v>
      </c>
      <c r="D7" s="71" t="s">
        <v>50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53"/>
      <c r="E11" s="253"/>
      <c r="F11" s="253"/>
      <c r="G11" s="253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56"/>
      <c r="E12" s="256"/>
      <c r="F12" s="256"/>
      <c r="G12" s="256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23"/>
      <c r="E13" s="223"/>
      <c r="F13" s="223"/>
      <c r="G13" s="223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52"/>
      <c r="F15" s="252"/>
      <c r="G15" s="254"/>
      <c r="H15" s="254"/>
      <c r="I15" s="254" t="s">
        <v>31</v>
      </c>
      <c r="J15" s="255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238"/>
      <c r="F16" s="239"/>
      <c r="G16" s="238"/>
      <c r="H16" s="239"/>
      <c r="I16" s="238">
        <v>0</v>
      </c>
      <c r="J16" s="240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238"/>
      <c r="F17" s="239"/>
      <c r="G17" s="238"/>
      <c r="H17" s="239"/>
      <c r="I17" s="238">
        <v>0</v>
      </c>
      <c r="J17" s="240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238"/>
      <c r="F18" s="239"/>
      <c r="G18" s="238"/>
      <c r="H18" s="239"/>
      <c r="I18" s="238">
        <f>I67</f>
        <v>0</v>
      </c>
      <c r="J18" s="240"/>
    </row>
    <row r="19" spans="1:10" ht="23.25" customHeight="1" x14ac:dyDescent="0.2">
      <c r="A19" s="142" t="s">
        <v>76</v>
      </c>
      <c r="B19" s="47" t="s">
        <v>29</v>
      </c>
      <c r="C19" s="48"/>
      <c r="D19" s="49"/>
      <c r="E19" s="238"/>
      <c r="F19" s="239"/>
      <c r="G19" s="238"/>
      <c r="H19" s="239"/>
      <c r="I19" s="238">
        <v>0</v>
      </c>
      <c r="J19" s="240"/>
    </row>
    <row r="20" spans="1:10" ht="23.25" customHeight="1" x14ac:dyDescent="0.2">
      <c r="A20" s="142" t="s">
        <v>77</v>
      </c>
      <c r="B20" s="47" t="s">
        <v>30</v>
      </c>
      <c r="C20" s="48"/>
      <c r="D20" s="49"/>
      <c r="E20" s="238"/>
      <c r="F20" s="239"/>
      <c r="G20" s="238"/>
      <c r="H20" s="239"/>
      <c r="I20" s="238">
        <v>0</v>
      </c>
      <c r="J20" s="240"/>
    </row>
    <row r="21" spans="1:10" ht="23.25" customHeight="1" x14ac:dyDescent="0.2">
      <c r="A21" s="3"/>
      <c r="B21" s="64" t="s">
        <v>31</v>
      </c>
      <c r="C21" s="65"/>
      <c r="D21" s="66"/>
      <c r="E21" s="241"/>
      <c r="F21" s="250"/>
      <c r="G21" s="241"/>
      <c r="H21" s="250"/>
      <c r="I21" s="241">
        <f>SUM(I16:J20)</f>
        <v>0</v>
      </c>
      <c r="J21" s="242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36">
        <v>0</v>
      </c>
      <c r="H23" s="237"/>
      <c r="I23" s="237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34">
        <v>0</v>
      </c>
      <c r="H24" s="235"/>
      <c r="I24" s="235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36">
        <f>I21</f>
        <v>0</v>
      </c>
      <c r="H25" s="237"/>
      <c r="I25" s="237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46">
        <f>ZakladDPHZakl*0.21</f>
        <v>0</v>
      </c>
      <c r="H26" s="247"/>
      <c r="I26" s="247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48">
        <v>0</v>
      </c>
      <c r="H27" s="248"/>
      <c r="I27" s="248"/>
      <c r="J27" s="53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49">
        <v>759189</v>
      </c>
      <c r="H28" s="251"/>
      <c r="I28" s="251"/>
      <c r="J28" s="119" t="str">
        <f t="shared" si="0"/>
        <v>CZK</v>
      </c>
    </row>
    <row r="29" spans="1:10" ht="27.75" customHeight="1" thickBot="1" x14ac:dyDescent="0.25">
      <c r="A29" s="3"/>
      <c r="B29" s="115" t="s">
        <v>37</v>
      </c>
      <c r="C29" s="120"/>
      <c r="D29" s="120"/>
      <c r="E29" s="120"/>
      <c r="F29" s="120"/>
      <c r="G29" s="249">
        <f>ZakladDPHZakl+DPHZakl</f>
        <v>0</v>
      </c>
      <c r="H29" s="249"/>
      <c r="I29" s="249"/>
      <c r="J29" s="121" t="s">
        <v>55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/>
      <c r="E32" s="33"/>
      <c r="F32" s="16" t="s">
        <v>11</v>
      </c>
      <c r="G32" s="33"/>
      <c r="H32" s="34">
        <f ca="1">TODAY()</f>
        <v>45315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33" t="s">
        <v>2</v>
      </c>
      <c r="E35" s="233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3"/>
      <c r="G37" s="103"/>
      <c r="H37" s="103"/>
      <c r="I37" s="103"/>
      <c r="J37" s="2"/>
    </row>
    <row r="38" spans="1:52" ht="25.5" hidden="1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104" t="str">
        <f>B23</f>
        <v>Základ pro sníženou DPH</v>
      </c>
      <c r="G38" s="104" t="str">
        <f>B25</f>
        <v>Základ pro základní DPH</v>
      </c>
      <c r="H38" s="105" t="s">
        <v>19</v>
      </c>
      <c r="I38" s="105" t="s">
        <v>1</v>
      </c>
      <c r="J38" s="98" t="s">
        <v>0</v>
      </c>
    </row>
    <row r="39" spans="1:52" ht="25.5" hidden="1" customHeight="1" x14ac:dyDescent="0.2">
      <c r="A39" s="91">
        <v>1</v>
      </c>
      <c r="B39" s="99" t="s">
        <v>53</v>
      </c>
      <c r="C39" s="224"/>
      <c r="D39" s="225"/>
      <c r="E39" s="225"/>
      <c r="F39" s="106">
        <v>0</v>
      </c>
      <c r="G39" s="107">
        <v>759189</v>
      </c>
      <c r="H39" s="108">
        <v>159429.69</v>
      </c>
      <c r="I39" s="108">
        <v>918618.69</v>
      </c>
      <c r="J39" s="100">
        <f>IF(CenaCelkemVypocet=0,"",I39/CenaCelkemVypocet*100)</f>
        <v>100</v>
      </c>
    </row>
    <row r="40" spans="1:52" ht="25.5" hidden="1" customHeight="1" x14ac:dyDescent="0.2">
      <c r="A40" s="91">
        <v>2</v>
      </c>
      <c r="B40" s="92" t="s">
        <v>43</v>
      </c>
      <c r="C40" s="226" t="s">
        <v>44</v>
      </c>
      <c r="D40" s="227"/>
      <c r="E40" s="227"/>
      <c r="F40" s="109">
        <v>0</v>
      </c>
      <c r="G40" s="110">
        <v>759189</v>
      </c>
      <c r="H40" s="110">
        <v>159429.69</v>
      </c>
      <c r="I40" s="110">
        <v>918618.69</v>
      </c>
      <c r="J40" s="93">
        <f>IF(CenaCelkemVypocet=0,"",I40/CenaCelkemVypocet*100)</f>
        <v>100</v>
      </c>
    </row>
    <row r="41" spans="1:52" ht="25.5" hidden="1" customHeight="1" x14ac:dyDescent="0.2">
      <c r="A41" s="91">
        <v>3</v>
      </c>
      <c r="B41" s="101" t="s">
        <v>43</v>
      </c>
      <c r="C41" s="228" t="s">
        <v>44</v>
      </c>
      <c r="D41" s="229"/>
      <c r="E41" s="229"/>
      <c r="F41" s="111">
        <v>0</v>
      </c>
      <c r="G41" s="112">
        <v>759189</v>
      </c>
      <c r="H41" s="112">
        <v>159429.69</v>
      </c>
      <c r="I41" s="112">
        <v>918618.69</v>
      </c>
      <c r="J41" s="102">
        <f>IF(CenaCelkemVypocet=0,"",I41/CenaCelkemVypocet*100)</f>
        <v>100</v>
      </c>
    </row>
    <row r="42" spans="1:52" ht="25.5" hidden="1" customHeight="1" x14ac:dyDescent="0.2">
      <c r="A42" s="91"/>
      <c r="B42" s="230" t="s">
        <v>54</v>
      </c>
      <c r="C42" s="231"/>
      <c r="D42" s="231"/>
      <c r="E42" s="232"/>
      <c r="F42" s="113">
        <f>SUMIF(A39:A41,"=1",F39:F41)</f>
        <v>0</v>
      </c>
      <c r="G42" s="114">
        <f>SUMIF(A39:A41,"=1",G39:G41)</f>
        <v>759189</v>
      </c>
      <c r="H42" s="114">
        <f>SUMIF(A39:A41,"=1",H39:H41)</f>
        <v>159429.69</v>
      </c>
      <c r="I42" s="114">
        <f>SUMIF(A39:A41,"=1",I39:I41)</f>
        <v>918618.69</v>
      </c>
      <c r="J42" s="94">
        <f>SUMIF(A39:A41,"=1",J39:J41)</f>
        <v>100</v>
      </c>
    </row>
    <row r="44" spans="1:52" x14ac:dyDescent="0.2">
      <c r="B44" t="s">
        <v>218</v>
      </c>
    </row>
    <row r="45" spans="1:52" ht="38.25" x14ac:dyDescent="0.2">
      <c r="B45" s="218" t="s">
        <v>56</v>
      </c>
      <c r="C45" s="218"/>
      <c r="D45" s="218"/>
      <c r="E45" s="218"/>
      <c r="F45" s="218"/>
      <c r="G45" s="218"/>
      <c r="H45" s="218"/>
      <c r="I45" s="218"/>
      <c r="J45" s="218"/>
      <c r="AZ45" s="122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18" t="s">
        <v>57</v>
      </c>
      <c r="C46" s="218"/>
      <c r="D46" s="218"/>
      <c r="E46" s="218"/>
      <c r="F46" s="218"/>
      <c r="G46" s="218"/>
      <c r="H46" s="218"/>
      <c r="I46" s="218"/>
      <c r="J46" s="218"/>
      <c r="AZ46" s="122" t="str">
        <f t="shared" si="1"/>
        <v>Jednotkové ceny zahrnují i náklady na:</v>
      </c>
    </row>
    <row r="47" spans="1:52" x14ac:dyDescent="0.2">
      <c r="B47" s="218" t="s">
        <v>58</v>
      </c>
      <c r="C47" s="218"/>
      <c r="D47" s="218"/>
      <c r="E47" s="218"/>
      <c r="F47" s="218"/>
      <c r="G47" s="218"/>
      <c r="H47" s="218"/>
      <c r="I47" s="218"/>
      <c r="J47" s="218"/>
      <c r="AZ47" s="122" t="str">
        <f t="shared" si="1"/>
        <v>- pomocný instalační materiál,</v>
      </c>
    </row>
    <row r="48" spans="1:52" x14ac:dyDescent="0.2">
      <c r="B48" s="218" t="s">
        <v>59</v>
      </c>
      <c r="C48" s="218"/>
      <c r="D48" s="218"/>
      <c r="E48" s="218"/>
      <c r="F48" s="218"/>
      <c r="G48" s="218"/>
      <c r="H48" s="218"/>
      <c r="I48" s="218"/>
      <c r="J48" s="218"/>
      <c r="AZ48" s="122" t="str">
        <f t="shared" si="1"/>
        <v>- zdvihací zařízení - plošina,</v>
      </c>
    </row>
    <row r="49" spans="1:52" x14ac:dyDescent="0.2">
      <c r="B49" s="218" t="s">
        <v>60</v>
      </c>
      <c r="C49" s="218"/>
      <c r="D49" s="218"/>
      <c r="E49" s="218"/>
      <c r="F49" s="218"/>
      <c r="G49" s="218"/>
      <c r="H49" s="218"/>
      <c r="I49" s="218"/>
      <c r="J49" s="218"/>
      <c r="AZ49" s="122" t="str">
        <f t="shared" si="1"/>
        <v>- výškové práce,</v>
      </c>
    </row>
    <row r="50" spans="1:52" x14ac:dyDescent="0.2">
      <c r="B50" s="218" t="s">
        <v>61</v>
      </c>
      <c r="C50" s="218"/>
      <c r="D50" s="218"/>
      <c r="E50" s="218"/>
      <c r="F50" s="218"/>
      <c r="G50" s="218"/>
      <c r="H50" s="218"/>
      <c r="I50" s="218"/>
      <c r="J50" s="218"/>
      <c r="AZ50" s="122" t="str">
        <f t="shared" si="1"/>
        <v>- dopravné.</v>
      </c>
    </row>
    <row r="52" spans="1:52" x14ac:dyDescent="0.2">
      <c r="B52" s="218" t="s">
        <v>62</v>
      </c>
      <c r="C52" s="218"/>
      <c r="D52" s="218"/>
      <c r="E52" s="218"/>
      <c r="F52" s="218"/>
      <c r="G52" s="218"/>
      <c r="H52" s="218"/>
      <c r="I52" s="218"/>
      <c r="J52" s="218"/>
      <c r="AZ52" s="122" t="str">
        <f>B52</f>
        <v>Počty koncových prvků odečteny z digitální verze PD programem Autocad.</v>
      </c>
    </row>
    <row r="53" spans="1:52" x14ac:dyDescent="0.2">
      <c r="B53" s="218" t="s">
        <v>63</v>
      </c>
      <c r="C53" s="218"/>
      <c r="D53" s="218"/>
      <c r="E53" s="218"/>
      <c r="F53" s="218"/>
      <c r="G53" s="218"/>
      <c r="H53" s="218"/>
      <c r="I53" s="218"/>
      <c r="J53" s="218"/>
      <c r="AZ53" s="122" t="str">
        <f>B53</f>
        <v>Výměry odměřeny z digitální verze PD programem Autocad z příloh.</v>
      </c>
    </row>
    <row r="55" spans="1:52" x14ac:dyDescent="0.2">
      <c r="B55" s="218" t="s">
        <v>64</v>
      </c>
      <c r="C55" s="218"/>
      <c r="D55" s="218"/>
      <c r="E55" s="218"/>
      <c r="F55" s="218"/>
      <c r="G55" s="218"/>
      <c r="H55" s="218"/>
      <c r="I55" s="218"/>
      <c r="J55" s="218"/>
      <c r="AZ55" s="122" t="str">
        <f>B55</f>
        <v>Provedení dle PD.</v>
      </c>
    </row>
    <row r="58" spans="1:52" ht="15.75" x14ac:dyDescent="0.25">
      <c r="B58" s="123" t="s">
        <v>65</v>
      </c>
    </row>
    <row r="60" spans="1:52" ht="25.5" customHeight="1" x14ac:dyDescent="0.2">
      <c r="A60" s="124"/>
      <c r="B60" s="127" t="s">
        <v>18</v>
      </c>
      <c r="C60" s="127" t="s">
        <v>6</v>
      </c>
      <c r="D60" s="128"/>
      <c r="E60" s="128"/>
      <c r="F60" s="131" t="s">
        <v>66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5"/>
      <c r="B61" s="202" t="s">
        <v>67</v>
      </c>
      <c r="C61" s="220" t="s">
        <v>149</v>
      </c>
      <c r="D61" s="220"/>
      <c r="E61" s="220"/>
      <c r="F61" s="139" t="s">
        <v>28</v>
      </c>
      <c r="G61" s="132"/>
      <c r="H61" s="132"/>
      <c r="I61" s="134">
        <f>'01 01 Pol'!G7</f>
        <v>0</v>
      </c>
      <c r="J61" s="136" t="str">
        <f>IF(I67=0,"",I61/I67*100)</f>
        <v/>
      </c>
    </row>
    <row r="62" spans="1:52" ht="25.5" customHeight="1" x14ac:dyDescent="0.2">
      <c r="A62" s="125"/>
      <c r="B62" s="203" t="s">
        <v>68</v>
      </c>
      <c r="C62" s="219" t="s">
        <v>70</v>
      </c>
      <c r="D62" s="220"/>
      <c r="E62" s="220"/>
      <c r="F62" s="139" t="s">
        <v>28</v>
      </c>
      <c r="G62" s="132"/>
      <c r="H62" s="132"/>
      <c r="I62" s="134">
        <f>'01 01 Pol'!G58</f>
        <v>0</v>
      </c>
      <c r="J62" s="136" t="str">
        <f>IF(I67=0,"",I62/I67*100)</f>
        <v/>
      </c>
    </row>
    <row r="63" spans="1:52" ht="25.5" customHeight="1" x14ac:dyDescent="0.2">
      <c r="A63" s="125"/>
      <c r="B63" s="203" t="s">
        <v>69</v>
      </c>
      <c r="C63" s="179" t="s">
        <v>147</v>
      </c>
      <c r="D63" s="180"/>
      <c r="E63" s="180"/>
      <c r="F63" s="139" t="s">
        <v>28</v>
      </c>
      <c r="G63" s="132"/>
      <c r="H63" s="132"/>
      <c r="I63" s="134">
        <f>'01 01 Pol'!G94</f>
        <v>0</v>
      </c>
      <c r="J63" s="136" t="str">
        <f>IF(I67=0,"",I63/I67*100)</f>
        <v/>
      </c>
    </row>
    <row r="64" spans="1:52" ht="25.5" customHeight="1" x14ac:dyDescent="0.2">
      <c r="A64" s="125"/>
      <c r="B64" s="203" t="s">
        <v>71</v>
      </c>
      <c r="C64" s="219" t="s">
        <v>127</v>
      </c>
      <c r="D64" s="220"/>
      <c r="E64" s="220"/>
      <c r="F64" s="139" t="s">
        <v>28</v>
      </c>
      <c r="G64" s="132"/>
      <c r="H64" s="132"/>
      <c r="I64" s="134">
        <f>'01 01 Pol'!G99</f>
        <v>0</v>
      </c>
      <c r="J64" s="136" t="str">
        <f>IF(I67=0,"",I64/I67*100)</f>
        <v/>
      </c>
    </row>
    <row r="65" spans="1:10" ht="25.5" customHeight="1" x14ac:dyDescent="0.2">
      <c r="A65" s="125"/>
      <c r="B65" s="203" t="s">
        <v>72</v>
      </c>
      <c r="C65" s="219" t="s">
        <v>74</v>
      </c>
      <c r="D65" s="220"/>
      <c r="E65" s="220"/>
      <c r="F65" s="139" t="s">
        <v>28</v>
      </c>
      <c r="G65" s="132"/>
      <c r="H65" s="132"/>
      <c r="I65" s="134">
        <f>'01 01 Pol'!G119</f>
        <v>0</v>
      </c>
      <c r="J65" s="136" t="str">
        <f>IF(I67=0,"",I65/I67*100)</f>
        <v/>
      </c>
    </row>
    <row r="66" spans="1:10" ht="25.5" customHeight="1" x14ac:dyDescent="0.2">
      <c r="A66" s="125"/>
      <c r="B66" s="204" t="s">
        <v>73</v>
      </c>
      <c r="C66" s="221" t="s">
        <v>75</v>
      </c>
      <c r="D66" s="222"/>
      <c r="E66" s="222"/>
      <c r="F66" s="140" t="s">
        <v>28</v>
      </c>
      <c r="G66" s="135"/>
      <c r="H66" s="135"/>
      <c r="I66" s="181">
        <f>'01 01 Pol'!G127</f>
        <v>0</v>
      </c>
      <c r="J66" s="137" t="str">
        <f>IF(I67=0,"",I66/I67*100)</f>
        <v/>
      </c>
    </row>
    <row r="67" spans="1:10" ht="25.5" customHeight="1" x14ac:dyDescent="0.2">
      <c r="A67" s="126"/>
      <c r="B67" s="129" t="s">
        <v>1</v>
      </c>
      <c r="C67" s="129"/>
      <c r="D67" s="130"/>
      <c r="E67" s="130"/>
      <c r="F67" s="141"/>
      <c r="G67" s="133"/>
      <c r="H67" s="133"/>
      <c r="I67" s="133">
        <f>SUM(I61:I66)</f>
        <v>0</v>
      </c>
      <c r="J67" s="138">
        <f>SUM(J61:J66)</f>
        <v>0</v>
      </c>
    </row>
    <row r="68" spans="1:10" x14ac:dyDescent="0.2">
      <c r="F68" s="89"/>
      <c r="G68" s="89"/>
      <c r="H68" s="89"/>
      <c r="I68" s="89"/>
      <c r="J68" s="90"/>
    </row>
    <row r="69" spans="1:10" x14ac:dyDescent="0.2">
      <c r="F69" s="89"/>
      <c r="G69" s="89"/>
      <c r="H69" s="89"/>
      <c r="I69" s="89"/>
      <c r="J69" s="90"/>
    </row>
    <row r="70" spans="1:10" x14ac:dyDescent="0.2">
      <c r="F70" s="89"/>
      <c r="G70" s="89"/>
      <c r="H70" s="89"/>
      <c r="I70" s="89"/>
      <c r="J70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45:J45"/>
    <mergeCell ref="B46:J46"/>
    <mergeCell ref="B47:J47"/>
    <mergeCell ref="B48:J48"/>
    <mergeCell ref="B49:J49"/>
    <mergeCell ref="B50:J50"/>
    <mergeCell ref="B52:J52"/>
    <mergeCell ref="B53:J53"/>
    <mergeCell ref="C65:E65"/>
    <mergeCell ref="C66:E66"/>
    <mergeCell ref="B55:J55"/>
    <mergeCell ref="C64:E64"/>
    <mergeCell ref="C62:E62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42578125" style="4" customWidth="1"/>
    <col min="5" max="5" width="10.42578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57" t="s">
        <v>7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69" t="s">
        <v>8</v>
      </c>
      <c r="B2" s="68"/>
      <c r="C2" s="259"/>
      <c r="D2" s="259"/>
      <c r="E2" s="259"/>
      <c r="F2" s="259"/>
      <c r="G2" s="260"/>
    </row>
    <row r="3" spans="1:7" ht="24.95" customHeight="1" x14ac:dyDescent="0.2">
      <c r="A3" s="69" t="s">
        <v>9</v>
      </c>
      <c r="B3" s="68"/>
      <c r="C3" s="259"/>
      <c r="D3" s="259"/>
      <c r="E3" s="259"/>
      <c r="F3" s="259"/>
      <c r="G3" s="260"/>
    </row>
    <row r="4" spans="1:7" ht="24.95" customHeight="1" x14ac:dyDescent="0.2">
      <c r="A4" s="69" t="s">
        <v>10</v>
      </c>
      <c r="B4" s="68"/>
      <c r="C4" s="259"/>
      <c r="D4" s="259"/>
      <c r="E4" s="259"/>
      <c r="F4" s="259"/>
      <c r="G4" s="260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33"/>
  <sheetViews>
    <sheetView tabSelected="1" topLeftCell="A14" zoomScale="115" zoomScaleNormal="115" workbookViewId="0">
      <selection activeCell="Z135" sqref="Z135"/>
    </sheetView>
  </sheetViews>
  <sheetFormatPr defaultColWidth="8.85546875" defaultRowHeight="12.75" outlineLevelRow="1" x14ac:dyDescent="0.2"/>
  <cols>
    <col min="1" max="1" width="4.28515625" customWidth="1"/>
    <col min="2" max="2" width="12.42578125" style="88" customWidth="1"/>
    <col min="3" max="3" width="55.140625" style="88" customWidth="1"/>
    <col min="4" max="4" width="4.42578125" customWidth="1"/>
    <col min="5" max="5" width="10.42578125" customWidth="1"/>
    <col min="6" max="6" width="9.85546875" customWidth="1"/>
    <col min="7" max="7" width="12.7109375" customWidth="1"/>
    <col min="8" max="22" width="0" hidden="1" customWidth="1"/>
    <col min="23" max="23" width="4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78</v>
      </c>
    </row>
    <row r="2" spans="1:60" ht="24.95" customHeight="1" x14ac:dyDescent="0.2">
      <c r="A2" s="69" t="s">
        <v>8</v>
      </c>
      <c r="B2" s="68" t="s">
        <v>47</v>
      </c>
      <c r="C2" s="262" t="s">
        <v>219</v>
      </c>
      <c r="D2" s="263"/>
      <c r="E2" s="263"/>
      <c r="F2" s="263"/>
      <c r="G2" s="264"/>
      <c r="AG2" t="s">
        <v>79</v>
      </c>
    </row>
    <row r="3" spans="1:60" ht="24.95" customHeight="1" x14ac:dyDescent="0.2">
      <c r="A3" s="69" t="s">
        <v>9</v>
      </c>
      <c r="B3" s="68" t="s">
        <v>43</v>
      </c>
      <c r="C3" s="262" t="s">
        <v>217</v>
      </c>
      <c r="D3" s="263"/>
      <c r="E3" s="263"/>
      <c r="F3" s="263"/>
      <c r="G3" s="264"/>
      <c r="AC3" s="88" t="s">
        <v>79</v>
      </c>
      <c r="AG3" t="s">
        <v>80</v>
      </c>
    </row>
    <row r="4" spans="1:60" ht="24.95" customHeight="1" x14ac:dyDescent="0.2">
      <c r="A4" s="143" t="s">
        <v>10</v>
      </c>
      <c r="B4" s="144" t="s">
        <v>43</v>
      </c>
      <c r="C4" s="265" t="s">
        <v>217</v>
      </c>
      <c r="D4" s="266"/>
      <c r="E4" s="266"/>
      <c r="F4" s="266"/>
      <c r="G4" s="267"/>
      <c r="X4" s="190"/>
      <c r="AG4" t="s">
        <v>81</v>
      </c>
    </row>
    <row r="5" spans="1:60" x14ac:dyDescent="0.2">
      <c r="D5" s="11"/>
    </row>
    <row r="6" spans="1:60" ht="38.25" x14ac:dyDescent="0.2">
      <c r="A6" s="182" t="s">
        <v>82</v>
      </c>
      <c r="B6" s="183" t="s">
        <v>83</v>
      </c>
      <c r="C6" s="183" t="s">
        <v>84</v>
      </c>
      <c r="D6" s="184" t="s">
        <v>85</v>
      </c>
      <c r="E6" s="182" t="s">
        <v>86</v>
      </c>
      <c r="F6" s="185" t="s">
        <v>87</v>
      </c>
      <c r="G6" s="182" t="s">
        <v>31</v>
      </c>
      <c r="H6" s="147" t="s">
        <v>32</v>
      </c>
      <c r="I6" s="147" t="s">
        <v>88</v>
      </c>
      <c r="J6" s="147" t="s">
        <v>33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</row>
    <row r="7" spans="1:60" outlineLevel="1" x14ac:dyDescent="0.2">
      <c r="A7" s="148" t="s">
        <v>101</v>
      </c>
      <c r="B7" s="148" t="s">
        <v>67</v>
      </c>
      <c r="C7" s="161" t="s">
        <v>149</v>
      </c>
      <c r="D7" s="151"/>
      <c r="E7" s="153"/>
      <c r="F7" s="156"/>
      <c r="G7" s="156">
        <f>SUMIF(AG8:AG57,"&lt;&gt;NOR",G8:G57)</f>
        <v>0</v>
      </c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5"/>
      <c r="V7" s="154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</row>
    <row r="8" spans="1:60" outlineLevel="1" x14ac:dyDescent="0.2">
      <c r="A8" s="146">
        <v>1</v>
      </c>
      <c r="B8" s="162">
        <v>210000001</v>
      </c>
      <c r="C8" s="169" t="s">
        <v>128</v>
      </c>
      <c r="D8" s="170" t="s">
        <v>129</v>
      </c>
      <c r="E8" s="164">
        <v>1.55</v>
      </c>
      <c r="F8" s="154"/>
      <c r="G8" s="154">
        <f>SUM(E8*F8)</f>
        <v>0</v>
      </c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  <c r="V8" s="154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62">
        <v>210000002</v>
      </c>
      <c r="C9" s="169" t="s">
        <v>130</v>
      </c>
      <c r="D9" s="170" t="s">
        <v>116</v>
      </c>
      <c r="E9" s="164">
        <v>1</v>
      </c>
      <c r="F9" s="154"/>
      <c r="G9" s="154">
        <f t="shared" ref="G9:G57" si="0">SUM(E9*F9)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5"/>
      <c r="V9" s="154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62">
        <v>210000003</v>
      </c>
      <c r="C10" s="169" t="s">
        <v>131</v>
      </c>
      <c r="D10" s="170" t="s">
        <v>105</v>
      </c>
      <c r="E10" s="164">
        <v>6</v>
      </c>
      <c r="F10" s="154"/>
      <c r="G10" s="154">
        <f t="shared" si="0"/>
        <v>0</v>
      </c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5"/>
      <c r="V10" s="154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62">
        <v>210000004</v>
      </c>
      <c r="C11" s="160" t="s">
        <v>197</v>
      </c>
      <c r="D11" s="150" t="s">
        <v>105</v>
      </c>
      <c r="E11" s="152">
        <v>6</v>
      </c>
      <c r="F11" s="154"/>
      <c r="G11" s="154">
        <f t="shared" si="0"/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5"/>
      <c r="V11" s="154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62">
        <v>210000005</v>
      </c>
      <c r="C12" s="169" t="s">
        <v>194</v>
      </c>
      <c r="D12" s="170" t="s">
        <v>105</v>
      </c>
      <c r="E12" s="164">
        <v>6</v>
      </c>
      <c r="F12" s="154"/>
      <c r="G12" s="154">
        <f t="shared" si="0"/>
        <v>0</v>
      </c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5"/>
      <c r="V12" s="154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62">
        <v>210000006</v>
      </c>
      <c r="C13" s="169" t="s">
        <v>132</v>
      </c>
      <c r="D13" s="170" t="s">
        <v>105</v>
      </c>
      <c r="E13" s="164">
        <v>6</v>
      </c>
      <c r="F13" s="154"/>
      <c r="G13" s="154">
        <f t="shared" si="0"/>
        <v>0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5"/>
      <c r="V13" s="154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62">
        <v>210000007</v>
      </c>
      <c r="C14" s="171" t="s">
        <v>195</v>
      </c>
      <c r="D14" s="170" t="s">
        <v>105</v>
      </c>
      <c r="E14" s="164">
        <v>6</v>
      </c>
      <c r="F14" s="154"/>
      <c r="G14" s="154">
        <f t="shared" si="0"/>
        <v>0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5"/>
      <c r="V14" s="154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62">
        <v>210000008</v>
      </c>
      <c r="C15" s="169" t="s">
        <v>201</v>
      </c>
      <c r="D15" s="170" t="s">
        <v>202</v>
      </c>
      <c r="E15" s="164">
        <v>2</v>
      </c>
      <c r="F15" s="154"/>
      <c r="G15" s="154">
        <f t="shared" si="0"/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5"/>
      <c r="V15" s="154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62">
        <v>210000009</v>
      </c>
      <c r="C16" s="169" t="s">
        <v>203</v>
      </c>
      <c r="D16" s="170" t="s">
        <v>202</v>
      </c>
      <c r="E16" s="164">
        <v>2</v>
      </c>
      <c r="F16" s="154"/>
      <c r="G16" s="154">
        <f t="shared" si="0"/>
        <v>0</v>
      </c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5"/>
      <c r="V16" s="154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62">
        <v>210000010</v>
      </c>
      <c r="C17" s="171" t="s">
        <v>133</v>
      </c>
      <c r="D17" s="170" t="s">
        <v>134</v>
      </c>
      <c r="E17" s="164">
        <v>0.1</v>
      </c>
      <c r="F17" s="154"/>
      <c r="G17" s="154">
        <f t="shared" si="0"/>
        <v>0</v>
      </c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5"/>
      <c r="V17" s="154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62">
        <v>210000011</v>
      </c>
      <c r="C18" s="213" t="s">
        <v>221</v>
      </c>
      <c r="D18" s="214" t="s">
        <v>206</v>
      </c>
      <c r="E18" s="215">
        <v>1</v>
      </c>
      <c r="F18" s="195"/>
      <c r="G18" s="154">
        <f t="shared" si="0"/>
        <v>0</v>
      </c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5"/>
      <c r="V18" s="154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62">
        <v>210000012</v>
      </c>
      <c r="C19" s="169" t="s">
        <v>198</v>
      </c>
      <c r="D19" s="170" t="s">
        <v>107</v>
      </c>
      <c r="E19" s="164">
        <v>4</v>
      </c>
      <c r="F19" s="154"/>
      <c r="G19" s="154">
        <f t="shared" si="0"/>
        <v>0</v>
      </c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5"/>
      <c r="V19" s="154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13</v>
      </c>
      <c r="B20" s="162">
        <v>210000013</v>
      </c>
      <c r="C20" s="211" t="s">
        <v>226</v>
      </c>
      <c r="D20" s="193" t="s">
        <v>106</v>
      </c>
      <c r="E20" s="194">
        <v>1</v>
      </c>
      <c r="F20" s="154"/>
      <c r="G20" s="154">
        <f t="shared" si="0"/>
        <v>0</v>
      </c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5"/>
      <c r="V20" s="154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14</v>
      </c>
      <c r="B21" s="162">
        <v>210000014</v>
      </c>
      <c r="C21" s="211" t="s">
        <v>227</v>
      </c>
      <c r="D21" s="193" t="s">
        <v>106</v>
      </c>
      <c r="E21" s="194">
        <v>1</v>
      </c>
      <c r="F21" s="154"/>
      <c r="G21" s="154">
        <f t="shared" si="0"/>
        <v>0</v>
      </c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5"/>
      <c r="V21" s="154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62">
        <v>210000015</v>
      </c>
      <c r="C22" s="211" t="s">
        <v>228</v>
      </c>
      <c r="D22" s="193" t="s">
        <v>106</v>
      </c>
      <c r="E22" s="194">
        <v>1</v>
      </c>
      <c r="F22" s="154"/>
      <c r="G22" s="154">
        <f t="shared" si="0"/>
        <v>0</v>
      </c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5"/>
      <c r="V22" s="154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62">
        <v>210000016</v>
      </c>
      <c r="C23" s="216" t="s">
        <v>229</v>
      </c>
      <c r="D23" s="193" t="s">
        <v>230</v>
      </c>
      <c r="E23" s="194">
        <v>2</v>
      </c>
      <c r="F23" s="154"/>
      <c r="G23" s="154">
        <f t="shared" si="0"/>
        <v>0</v>
      </c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5"/>
      <c r="V23" s="154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62">
        <v>210000017</v>
      </c>
      <c r="C24" s="211" t="s">
        <v>231</v>
      </c>
      <c r="D24" s="193" t="s">
        <v>230</v>
      </c>
      <c r="E24" s="194">
        <v>2</v>
      </c>
      <c r="F24" s="154"/>
      <c r="G24" s="154">
        <f t="shared" si="0"/>
        <v>0</v>
      </c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5"/>
      <c r="V24" s="154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62">
        <v>210000018</v>
      </c>
      <c r="C25" s="211" t="s">
        <v>232</v>
      </c>
      <c r="D25" s="193" t="s">
        <v>233</v>
      </c>
      <c r="E25" s="194">
        <v>0.01</v>
      </c>
      <c r="F25" s="154"/>
      <c r="G25" s="154">
        <f t="shared" si="0"/>
        <v>0</v>
      </c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5"/>
      <c r="V25" s="154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62">
        <v>210000019</v>
      </c>
      <c r="C26" s="211" t="s">
        <v>234</v>
      </c>
      <c r="D26" s="193" t="s">
        <v>230</v>
      </c>
      <c r="E26" s="194">
        <v>2</v>
      </c>
      <c r="F26" s="154"/>
      <c r="G26" s="154">
        <f t="shared" si="0"/>
        <v>0</v>
      </c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5"/>
      <c r="V26" s="154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62">
        <v>210000020</v>
      </c>
      <c r="C27" s="211" t="s">
        <v>235</v>
      </c>
      <c r="D27" s="193" t="s">
        <v>230</v>
      </c>
      <c r="E27" s="194">
        <v>2</v>
      </c>
      <c r="F27" s="154"/>
      <c r="G27" s="154">
        <f t="shared" si="0"/>
        <v>0</v>
      </c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5"/>
      <c r="V27" s="154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62">
        <v>210000021</v>
      </c>
      <c r="C28" s="211" t="s">
        <v>238</v>
      </c>
      <c r="D28" s="193" t="s">
        <v>105</v>
      </c>
      <c r="E28" s="194">
        <v>8</v>
      </c>
      <c r="F28" s="154"/>
      <c r="G28" s="154">
        <f t="shared" si="0"/>
        <v>0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5"/>
      <c r="V28" s="154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62">
        <v>210000022</v>
      </c>
      <c r="C29" s="211" t="s">
        <v>236</v>
      </c>
      <c r="D29" s="193" t="s">
        <v>105</v>
      </c>
      <c r="E29" s="194">
        <v>12</v>
      </c>
      <c r="F29" s="154"/>
      <c r="G29" s="154">
        <f t="shared" si="0"/>
        <v>0</v>
      </c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5"/>
      <c r="V29" s="154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62">
        <v>210000023</v>
      </c>
      <c r="C30" s="211" t="s">
        <v>237</v>
      </c>
      <c r="D30" s="193" t="s">
        <v>106</v>
      </c>
      <c r="E30" s="194">
        <v>6</v>
      </c>
      <c r="F30" s="154"/>
      <c r="G30" s="154">
        <f t="shared" si="0"/>
        <v>0</v>
      </c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5"/>
      <c r="V30" s="154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62">
        <v>210000024</v>
      </c>
      <c r="C31" s="211" t="s">
        <v>239</v>
      </c>
      <c r="D31" s="193" t="s">
        <v>106</v>
      </c>
      <c r="E31" s="194">
        <v>24</v>
      </c>
      <c r="F31" s="154"/>
      <c r="G31" s="154">
        <f t="shared" si="0"/>
        <v>0</v>
      </c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5"/>
      <c r="V31" s="154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62">
        <v>210000025</v>
      </c>
      <c r="C32" s="211" t="s">
        <v>111</v>
      </c>
      <c r="D32" s="193" t="s">
        <v>105</v>
      </c>
      <c r="E32" s="194">
        <v>16</v>
      </c>
      <c r="F32" s="154"/>
      <c r="G32" s="154">
        <f t="shared" si="0"/>
        <v>0</v>
      </c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5"/>
      <c r="V32" s="154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ht="12.75" customHeight="1" outlineLevel="1" x14ac:dyDescent="0.2">
      <c r="A33" s="146">
        <v>26</v>
      </c>
      <c r="B33" s="162">
        <v>210000026</v>
      </c>
      <c r="C33" s="211" t="s">
        <v>200</v>
      </c>
      <c r="D33" s="193" t="s">
        <v>105</v>
      </c>
      <c r="E33" s="194">
        <v>7</v>
      </c>
      <c r="F33" s="195"/>
      <c r="G33" s="154">
        <f t="shared" si="0"/>
        <v>0</v>
      </c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5"/>
      <c r="V33" s="154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62">
        <v>210000027</v>
      </c>
      <c r="C34" s="160" t="s">
        <v>150</v>
      </c>
      <c r="D34" s="150" t="s">
        <v>106</v>
      </c>
      <c r="E34" s="152">
        <v>2</v>
      </c>
      <c r="F34" s="154"/>
      <c r="G34" s="154">
        <f t="shared" si="0"/>
        <v>0</v>
      </c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5"/>
      <c r="V34" s="154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46">
        <v>28</v>
      </c>
      <c r="B35" s="162">
        <v>210000028</v>
      </c>
      <c r="C35" s="160" t="s">
        <v>215</v>
      </c>
      <c r="D35" s="150" t="s">
        <v>106</v>
      </c>
      <c r="E35" s="152">
        <v>1</v>
      </c>
      <c r="F35" s="154"/>
      <c r="G35" s="154">
        <f t="shared" si="0"/>
        <v>0</v>
      </c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5"/>
      <c r="V35" s="154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46">
        <v>29</v>
      </c>
      <c r="B36" s="162">
        <v>210000029</v>
      </c>
      <c r="C36" s="160" t="s">
        <v>196</v>
      </c>
      <c r="D36" s="150" t="s">
        <v>105</v>
      </c>
      <c r="E36" s="152">
        <v>1500</v>
      </c>
      <c r="F36" s="154"/>
      <c r="G36" s="154">
        <f t="shared" si="0"/>
        <v>0</v>
      </c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5"/>
      <c r="V36" s="154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ht="22.5" outlineLevel="1" x14ac:dyDescent="0.2">
      <c r="A37" s="146">
        <v>30</v>
      </c>
      <c r="B37" s="162">
        <v>210000030</v>
      </c>
      <c r="C37" s="163" t="s">
        <v>204</v>
      </c>
      <c r="D37" s="150" t="s">
        <v>106</v>
      </c>
      <c r="E37" s="164">
        <v>4</v>
      </c>
      <c r="F37" s="154"/>
      <c r="G37" s="154">
        <f t="shared" si="0"/>
        <v>0</v>
      </c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5"/>
      <c r="V37" s="154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>
        <v>31</v>
      </c>
      <c r="B38" s="162">
        <v>210000031</v>
      </c>
      <c r="C38" s="163" t="s">
        <v>205</v>
      </c>
      <c r="D38" s="150" t="s">
        <v>106</v>
      </c>
      <c r="E38" s="164">
        <v>59</v>
      </c>
      <c r="F38" s="154"/>
      <c r="G38" s="154">
        <f t="shared" si="0"/>
        <v>0</v>
      </c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5"/>
      <c r="V38" s="154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46">
        <v>32</v>
      </c>
      <c r="B39" s="162">
        <v>210000032</v>
      </c>
      <c r="C39" s="160" t="s">
        <v>243</v>
      </c>
      <c r="D39" s="150" t="s">
        <v>106</v>
      </c>
      <c r="E39" s="152">
        <v>5</v>
      </c>
      <c r="F39" s="154"/>
      <c r="G39" s="154">
        <f t="shared" si="0"/>
        <v>0</v>
      </c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5"/>
      <c r="V39" s="154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>
        <v>33</v>
      </c>
      <c r="B40" s="162">
        <v>210000033</v>
      </c>
      <c r="C40" s="211" t="s">
        <v>241</v>
      </c>
      <c r="D40" s="193" t="s">
        <v>106</v>
      </c>
      <c r="E40" s="194">
        <v>5</v>
      </c>
      <c r="F40" s="195"/>
      <c r="G40" s="154">
        <f t="shared" si="0"/>
        <v>0</v>
      </c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5"/>
      <c r="V40" s="154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>
        <v>34</v>
      </c>
      <c r="B41" s="162">
        <v>210000034</v>
      </c>
      <c r="C41" s="163" t="s">
        <v>242</v>
      </c>
      <c r="D41" s="150" t="s">
        <v>106</v>
      </c>
      <c r="E41" s="152">
        <v>5</v>
      </c>
      <c r="F41" s="154"/>
      <c r="G41" s="154">
        <f t="shared" si="0"/>
        <v>0</v>
      </c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5"/>
      <c r="V41" s="154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>
        <v>35</v>
      </c>
      <c r="B42" s="162">
        <v>210000035</v>
      </c>
      <c r="C42" s="211" t="s">
        <v>110</v>
      </c>
      <c r="D42" s="150" t="s">
        <v>106</v>
      </c>
      <c r="E42" s="152">
        <v>5</v>
      </c>
      <c r="F42" s="154"/>
      <c r="G42" s="154">
        <f t="shared" si="0"/>
        <v>0</v>
      </c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5"/>
      <c r="V42" s="154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ht="12.75" customHeight="1" outlineLevel="1" x14ac:dyDescent="0.2">
      <c r="A43" s="146">
        <v>36</v>
      </c>
      <c r="B43" s="162">
        <v>210000036</v>
      </c>
      <c r="C43" s="160" t="s">
        <v>109</v>
      </c>
      <c r="D43" s="193" t="s">
        <v>106</v>
      </c>
      <c r="E43" s="194">
        <v>240</v>
      </c>
      <c r="F43" s="195"/>
      <c r="G43" s="154">
        <f t="shared" si="0"/>
        <v>0</v>
      </c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5"/>
      <c r="V43" s="154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ht="12.75" customHeight="1" outlineLevel="1" x14ac:dyDescent="0.2">
      <c r="A44" s="146">
        <v>37</v>
      </c>
      <c r="B44" s="162">
        <v>210000037</v>
      </c>
      <c r="C44" s="171" t="s">
        <v>244</v>
      </c>
      <c r="D44" s="150" t="s">
        <v>106</v>
      </c>
      <c r="E44" s="152">
        <v>20</v>
      </c>
      <c r="F44" s="154"/>
      <c r="G44" s="154">
        <f t="shared" si="0"/>
        <v>0</v>
      </c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5"/>
      <c r="V44" s="154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46">
        <v>38</v>
      </c>
      <c r="B45" s="162">
        <v>210000038</v>
      </c>
      <c r="C45" s="211" t="s">
        <v>199</v>
      </c>
      <c r="D45" s="193" t="s">
        <v>113</v>
      </c>
      <c r="E45" s="194">
        <v>6</v>
      </c>
      <c r="F45" s="195"/>
      <c r="G45" s="154">
        <f t="shared" si="0"/>
        <v>0</v>
      </c>
      <c r="H45" s="154">
        <f t="shared" ref="H45:H46" si="1">SUM(F45*G45)</f>
        <v>0</v>
      </c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5"/>
      <c r="V45" s="154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46">
        <v>39</v>
      </c>
      <c r="B46" s="162">
        <v>210000039</v>
      </c>
      <c r="C46" s="160" t="s">
        <v>108</v>
      </c>
      <c r="D46" s="150" t="s">
        <v>106</v>
      </c>
      <c r="E46" s="152">
        <v>2</v>
      </c>
      <c r="F46" s="154"/>
      <c r="G46" s="154">
        <f t="shared" si="0"/>
        <v>0</v>
      </c>
      <c r="H46" s="154">
        <f t="shared" si="1"/>
        <v>0</v>
      </c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5"/>
      <c r="V46" s="154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46">
        <v>40</v>
      </c>
      <c r="B47" s="162">
        <v>210000040</v>
      </c>
      <c r="C47" s="160" t="s">
        <v>240</v>
      </c>
      <c r="D47" s="193" t="s">
        <v>106</v>
      </c>
      <c r="E47" s="194">
        <v>1</v>
      </c>
      <c r="F47" s="195"/>
      <c r="G47" s="154">
        <f t="shared" si="0"/>
        <v>0</v>
      </c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5"/>
      <c r="V47" s="154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46">
        <v>41</v>
      </c>
      <c r="B48" s="162">
        <v>210000041</v>
      </c>
      <c r="C48" s="211" t="s">
        <v>225</v>
      </c>
      <c r="D48" s="193" t="s">
        <v>106</v>
      </c>
      <c r="E48" s="194">
        <v>1</v>
      </c>
      <c r="F48" s="195"/>
      <c r="G48" s="154">
        <f t="shared" si="0"/>
        <v>0</v>
      </c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5"/>
      <c r="V48" s="154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46">
        <v>42</v>
      </c>
      <c r="B49" s="162">
        <v>210000042</v>
      </c>
      <c r="C49" s="211" t="s">
        <v>209</v>
      </c>
      <c r="D49" s="193" t="s">
        <v>106</v>
      </c>
      <c r="E49" s="194">
        <v>1</v>
      </c>
      <c r="F49" s="195"/>
      <c r="G49" s="154">
        <f t="shared" si="0"/>
        <v>0</v>
      </c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5"/>
      <c r="V49" s="154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>
        <v>43</v>
      </c>
      <c r="B50" s="162">
        <v>210000043</v>
      </c>
      <c r="C50" s="211" t="s">
        <v>207</v>
      </c>
      <c r="D50" s="193" t="s">
        <v>106</v>
      </c>
      <c r="E50" s="194">
        <v>1</v>
      </c>
      <c r="F50" s="195"/>
      <c r="G50" s="154">
        <f t="shared" si="0"/>
        <v>0</v>
      </c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5"/>
      <c r="V50" s="154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>
        <v>44</v>
      </c>
      <c r="B51" s="162">
        <v>210000044</v>
      </c>
      <c r="C51" s="211" t="s">
        <v>146</v>
      </c>
      <c r="D51" s="193" t="s">
        <v>106</v>
      </c>
      <c r="E51" s="194">
        <v>1</v>
      </c>
      <c r="F51" s="195"/>
      <c r="G51" s="154">
        <f t="shared" si="0"/>
        <v>0</v>
      </c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5"/>
      <c r="V51" s="154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>
        <v>45</v>
      </c>
      <c r="B52" s="162">
        <v>210000045</v>
      </c>
      <c r="C52" s="211" t="s">
        <v>208</v>
      </c>
      <c r="D52" s="193" t="s">
        <v>106</v>
      </c>
      <c r="E52" s="194">
        <v>1</v>
      </c>
      <c r="F52" s="195"/>
      <c r="G52" s="154">
        <f t="shared" si="0"/>
        <v>0</v>
      </c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5"/>
      <c r="V52" s="154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>
        <v>46</v>
      </c>
      <c r="B53" s="162">
        <v>210000046</v>
      </c>
      <c r="C53" s="160" t="s">
        <v>145</v>
      </c>
      <c r="D53" s="150" t="s">
        <v>113</v>
      </c>
      <c r="E53" s="152">
        <v>8</v>
      </c>
      <c r="F53" s="154"/>
      <c r="G53" s="154">
        <f t="shared" si="0"/>
        <v>0</v>
      </c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5"/>
      <c r="V53" s="154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>
        <v>47</v>
      </c>
      <c r="B54" s="162">
        <v>210000047</v>
      </c>
      <c r="C54" s="160" t="s">
        <v>151</v>
      </c>
      <c r="D54" s="150" t="s">
        <v>107</v>
      </c>
      <c r="E54" s="152">
        <v>64</v>
      </c>
      <c r="F54" s="154"/>
      <c r="G54" s="154">
        <f t="shared" si="0"/>
        <v>0</v>
      </c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5"/>
      <c r="V54" s="154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>
        <v>48</v>
      </c>
      <c r="B55" s="162">
        <v>210000048</v>
      </c>
      <c r="C55" s="160" t="s">
        <v>246</v>
      </c>
      <c r="D55" s="150" t="s">
        <v>107</v>
      </c>
      <c r="E55" s="152">
        <v>20</v>
      </c>
      <c r="F55" s="154"/>
      <c r="G55" s="154">
        <f t="shared" ref="G55" si="2">SUM(E55*F55)</f>
        <v>0</v>
      </c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5"/>
      <c r="V55" s="154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>
        <v>49</v>
      </c>
      <c r="B56" s="162">
        <v>210000049</v>
      </c>
      <c r="C56" s="160" t="s">
        <v>152</v>
      </c>
      <c r="D56" s="150" t="s">
        <v>107</v>
      </c>
      <c r="E56" s="152">
        <v>84</v>
      </c>
      <c r="F56" s="154"/>
      <c r="G56" s="154">
        <f t="shared" si="0"/>
        <v>0</v>
      </c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5"/>
      <c r="V56" s="154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>
        <v>50</v>
      </c>
      <c r="B57" s="162">
        <v>210000050</v>
      </c>
      <c r="C57" s="160" t="s">
        <v>112</v>
      </c>
      <c r="D57" s="150" t="s">
        <v>113</v>
      </c>
      <c r="E57" s="152">
        <v>12</v>
      </c>
      <c r="F57" s="154"/>
      <c r="G57" s="154">
        <f t="shared" si="0"/>
        <v>0</v>
      </c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5"/>
      <c r="V57" s="154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x14ac:dyDescent="0.2">
      <c r="A58" s="148" t="s">
        <v>101</v>
      </c>
      <c r="B58" s="148" t="s">
        <v>68</v>
      </c>
      <c r="C58" s="161" t="s">
        <v>70</v>
      </c>
      <c r="D58" s="151"/>
      <c r="E58" s="153"/>
      <c r="F58" s="156"/>
      <c r="G58" s="156">
        <f>SUMIF(AG59:AG93,"&lt;&gt;NOR",G59:G93)</f>
        <v>0</v>
      </c>
      <c r="H58" s="156"/>
      <c r="I58" s="156">
        <f>SUM(I59:I98)</f>
        <v>115420</v>
      </c>
      <c r="J58" s="156"/>
      <c r="K58" s="156">
        <f>SUM(K59:K98)</f>
        <v>4600</v>
      </c>
      <c r="L58" s="156"/>
      <c r="M58" s="156">
        <f>SUM(M59:M98)</f>
        <v>0</v>
      </c>
      <c r="N58" s="156"/>
      <c r="O58" s="156">
        <f>SUM(O59:O98)</f>
        <v>0</v>
      </c>
      <c r="P58" s="156"/>
      <c r="Q58" s="156">
        <f>SUM(Q59:Q98)</f>
        <v>0</v>
      </c>
      <c r="R58" s="156"/>
      <c r="S58" s="156"/>
      <c r="T58" s="156"/>
      <c r="U58" s="157">
        <f>SUM(U59:U98)</f>
        <v>0</v>
      </c>
      <c r="V58" s="156"/>
      <c r="AG58" t="s">
        <v>102</v>
      </c>
    </row>
    <row r="59" spans="1:60" outlineLevel="1" x14ac:dyDescent="0.2">
      <c r="A59" s="146">
        <v>51</v>
      </c>
      <c r="B59" s="162">
        <v>210000051</v>
      </c>
      <c r="C59" s="206" t="s">
        <v>210</v>
      </c>
      <c r="D59" s="193" t="s">
        <v>106</v>
      </c>
      <c r="E59" s="194">
        <v>1</v>
      </c>
      <c r="F59" s="195"/>
      <c r="G59" s="195">
        <f>SUM(E59*F59)</f>
        <v>0</v>
      </c>
      <c r="H59" s="154">
        <v>99000</v>
      </c>
      <c r="I59" s="154">
        <f>ROUND(E59*H59,2)</f>
        <v>99000</v>
      </c>
      <c r="J59" s="154">
        <v>4600</v>
      </c>
      <c r="K59" s="154">
        <f>ROUND(E59*J59,2)</f>
        <v>4600</v>
      </c>
      <c r="L59" s="154">
        <v>21</v>
      </c>
      <c r="M59" s="154">
        <f>G59*(1+L59/100)</f>
        <v>0</v>
      </c>
      <c r="N59" s="154">
        <v>0</v>
      </c>
      <c r="O59" s="154">
        <f>ROUND(E59*N59,2)</f>
        <v>0</v>
      </c>
      <c r="P59" s="154">
        <v>0</v>
      </c>
      <c r="Q59" s="154">
        <f>ROUND(E59*P59,2)</f>
        <v>0</v>
      </c>
      <c r="R59" s="154"/>
      <c r="S59" s="154" t="s">
        <v>103</v>
      </c>
      <c r="T59" s="154">
        <v>0</v>
      </c>
      <c r="U59" s="155">
        <f>ROUND(E59*T59,2)</f>
        <v>0</v>
      </c>
      <c r="V59" s="154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 t="s">
        <v>104</v>
      </c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/>
      <c r="B60" s="162"/>
      <c r="C60" s="207" t="s">
        <v>156</v>
      </c>
      <c r="D60" s="196"/>
      <c r="E60" s="196"/>
      <c r="F60" s="196"/>
      <c r="G60" s="197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5"/>
      <c r="V60" s="154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/>
      <c r="B61" s="162"/>
      <c r="C61" s="207" t="s">
        <v>157</v>
      </c>
      <c r="D61" s="196"/>
      <c r="E61" s="196"/>
      <c r="F61" s="196"/>
      <c r="G61" s="197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5"/>
      <c r="V61" s="154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/>
      <c r="B62" s="162"/>
      <c r="C62" s="207" t="s">
        <v>158</v>
      </c>
      <c r="D62" s="196"/>
      <c r="E62" s="196"/>
      <c r="F62" s="196"/>
      <c r="G62" s="197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5"/>
      <c r="V62" s="154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/>
      <c r="B63" s="162"/>
      <c r="C63" s="207" t="s">
        <v>159</v>
      </c>
      <c r="D63" s="196"/>
      <c r="E63" s="196"/>
      <c r="F63" s="196"/>
      <c r="G63" s="197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5"/>
      <c r="V63" s="154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/>
      <c r="B64" s="162"/>
      <c r="C64" s="207" t="s">
        <v>160</v>
      </c>
      <c r="D64" s="196"/>
      <c r="E64" s="196"/>
      <c r="F64" s="196"/>
      <c r="G64" s="197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5"/>
      <c r="V64" s="154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/>
      <c r="B65" s="162"/>
      <c r="C65" s="207" t="s">
        <v>161</v>
      </c>
      <c r="D65" s="196"/>
      <c r="E65" s="196"/>
      <c r="F65" s="196"/>
      <c r="G65" s="197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5"/>
      <c r="V65" s="154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/>
      <c r="B66" s="162"/>
      <c r="C66" s="207" t="s">
        <v>211</v>
      </c>
      <c r="D66" s="196"/>
      <c r="E66" s="196"/>
      <c r="F66" s="196"/>
      <c r="G66" s="197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5"/>
      <c r="V66" s="154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46"/>
      <c r="B67" s="162"/>
      <c r="C67" s="207" t="s">
        <v>162</v>
      </c>
      <c r="D67" s="196"/>
      <c r="E67" s="196"/>
      <c r="F67" s="196"/>
      <c r="G67" s="197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5"/>
      <c r="V67" s="154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/>
      <c r="B68" s="162"/>
      <c r="C68" s="207" t="s">
        <v>163</v>
      </c>
      <c r="D68" s="196"/>
      <c r="E68" s="196"/>
      <c r="F68" s="196"/>
      <c r="G68" s="197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5"/>
      <c r="V68" s="154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/>
      <c r="B69" s="162"/>
      <c r="C69" s="207" t="s">
        <v>164</v>
      </c>
      <c r="D69" s="196"/>
      <c r="E69" s="196"/>
      <c r="F69" s="196"/>
      <c r="G69" s="197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5"/>
      <c r="V69" s="154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6"/>
      <c r="B70" s="162"/>
      <c r="C70" s="207" t="s">
        <v>165</v>
      </c>
      <c r="D70" s="196"/>
      <c r="E70" s="196"/>
      <c r="F70" s="196"/>
      <c r="G70" s="197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5"/>
      <c r="V70" s="154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46"/>
      <c r="B71" s="162"/>
      <c r="C71" s="207" t="s">
        <v>166</v>
      </c>
      <c r="D71" s="196"/>
      <c r="E71" s="196"/>
      <c r="F71" s="196"/>
      <c r="G71" s="197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5"/>
      <c r="V71" s="154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46"/>
      <c r="B72" s="162"/>
      <c r="C72" s="207" t="s">
        <v>167</v>
      </c>
      <c r="D72" s="196"/>
      <c r="E72" s="196"/>
      <c r="F72" s="196"/>
      <c r="G72" s="197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5"/>
      <c r="V72" s="154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46"/>
      <c r="B73" s="162"/>
      <c r="C73" s="207" t="s">
        <v>168</v>
      </c>
      <c r="D73" s="196"/>
      <c r="E73" s="196"/>
      <c r="F73" s="196"/>
      <c r="G73" s="197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5"/>
      <c r="V73" s="154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46"/>
      <c r="B74" s="162"/>
      <c r="C74" s="207" t="s">
        <v>169</v>
      </c>
      <c r="D74" s="196"/>
      <c r="E74" s="196"/>
      <c r="F74" s="196"/>
      <c r="G74" s="197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5"/>
      <c r="V74" s="154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1" x14ac:dyDescent="0.2">
      <c r="A75" s="146"/>
      <c r="B75" s="162"/>
      <c r="C75" s="207" t="s">
        <v>170</v>
      </c>
      <c r="D75" s="196"/>
      <c r="E75" s="196"/>
      <c r="F75" s="196"/>
      <c r="G75" s="197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5"/>
      <c r="V75" s="154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1" x14ac:dyDescent="0.2">
      <c r="A76" s="146"/>
      <c r="B76" s="162"/>
      <c r="C76" s="207" t="s">
        <v>171</v>
      </c>
      <c r="D76" s="196"/>
      <c r="E76" s="196"/>
      <c r="F76" s="196"/>
      <c r="G76" s="197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5"/>
      <c r="V76" s="154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46"/>
      <c r="B77" s="162"/>
      <c r="C77" s="207" t="s">
        <v>172</v>
      </c>
      <c r="D77" s="196"/>
      <c r="E77" s="196"/>
      <c r="F77" s="196"/>
      <c r="G77" s="197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5"/>
      <c r="V77" s="154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/>
      <c r="B78" s="162"/>
      <c r="C78" s="207" t="s">
        <v>173</v>
      </c>
      <c r="D78" s="196"/>
      <c r="E78" s="196"/>
      <c r="F78" s="196"/>
      <c r="G78" s="197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5"/>
      <c r="V78" s="154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46"/>
      <c r="B79" s="162"/>
      <c r="C79" s="207" t="s">
        <v>174</v>
      </c>
      <c r="D79" s="196"/>
      <c r="E79" s="196"/>
      <c r="F79" s="196"/>
      <c r="G79" s="197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5"/>
      <c r="V79" s="154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46"/>
      <c r="B80" s="162"/>
      <c r="C80" s="207" t="s">
        <v>175</v>
      </c>
      <c r="D80" s="196"/>
      <c r="E80" s="196"/>
      <c r="F80" s="196"/>
      <c r="G80" s="197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5"/>
      <c r="V80" s="154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46"/>
      <c r="B81" s="162"/>
      <c r="C81" s="207" t="s">
        <v>176</v>
      </c>
      <c r="D81" s="196"/>
      <c r="E81" s="196"/>
      <c r="F81" s="196"/>
      <c r="G81" s="197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5"/>
      <c r="V81" s="154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 x14ac:dyDescent="0.2">
      <c r="A82" s="146">
        <v>52</v>
      </c>
      <c r="B82" s="162">
        <v>210000052</v>
      </c>
      <c r="C82" s="207" t="s">
        <v>177</v>
      </c>
      <c r="D82" s="200" t="s">
        <v>106</v>
      </c>
      <c r="E82" s="198">
        <v>1</v>
      </c>
      <c r="F82" s="199"/>
      <c r="G82" s="195">
        <f>SUM(E82*F82)</f>
        <v>0</v>
      </c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5"/>
      <c r="V82" s="154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46">
        <v>53</v>
      </c>
      <c r="B83" s="162">
        <v>210000053</v>
      </c>
      <c r="C83" s="208" t="s">
        <v>135</v>
      </c>
      <c r="D83" s="200" t="s">
        <v>106</v>
      </c>
      <c r="E83" s="198">
        <v>1</v>
      </c>
      <c r="F83" s="199"/>
      <c r="G83" s="195">
        <f t="shared" ref="G83:G93" si="3">SUM(E83*F83)</f>
        <v>0</v>
      </c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5"/>
      <c r="V83" s="154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46">
        <v>54</v>
      </c>
      <c r="B84" s="162">
        <v>210000054</v>
      </c>
      <c r="C84" s="207" t="s">
        <v>178</v>
      </c>
      <c r="D84" s="193" t="s">
        <v>106</v>
      </c>
      <c r="E84" s="198">
        <v>2</v>
      </c>
      <c r="F84" s="195"/>
      <c r="G84" s="195">
        <f t="shared" si="3"/>
        <v>0</v>
      </c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5"/>
      <c r="V84" s="154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46">
        <v>55</v>
      </c>
      <c r="B85" s="162">
        <v>210000055</v>
      </c>
      <c r="C85" s="207" t="s">
        <v>179</v>
      </c>
      <c r="D85" s="193" t="s">
        <v>106</v>
      </c>
      <c r="E85" s="198">
        <v>1</v>
      </c>
      <c r="F85" s="195"/>
      <c r="G85" s="195">
        <f t="shared" si="3"/>
        <v>0</v>
      </c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5"/>
      <c r="V85" s="154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56</v>
      </c>
      <c r="B86" s="162">
        <v>210000056</v>
      </c>
      <c r="C86" s="207" t="s">
        <v>180</v>
      </c>
      <c r="D86" s="193" t="s">
        <v>106</v>
      </c>
      <c r="E86" s="198">
        <v>1</v>
      </c>
      <c r="F86" s="195"/>
      <c r="G86" s="195">
        <f t="shared" si="3"/>
        <v>0</v>
      </c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5"/>
      <c r="V86" s="154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46">
        <v>57</v>
      </c>
      <c r="B87" s="162">
        <v>210000057</v>
      </c>
      <c r="C87" s="207" t="s">
        <v>181</v>
      </c>
      <c r="D87" s="193" t="s">
        <v>106</v>
      </c>
      <c r="E87" s="198">
        <v>1</v>
      </c>
      <c r="F87" s="195"/>
      <c r="G87" s="195">
        <f t="shared" si="3"/>
        <v>0</v>
      </c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5"/>
      <c r="V87" s="154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46">
        <v>58</v>
      </c>
      <c r="B88" s="162">
        <v>210000058</v>
      </c>
      <c r="C88" s="207" t="s">
        <v>182</v>
      </c>
      <c r="D88" s="193" t="s">
        <v>106</v>
      </c>
      <c r="E88" s="198">
        <v>1</v>
      </c>
      <c r="F88" s="195"/>
      <c r="G88" s="195">
        <f t="shared" si="3"/>
        <v>0</v>
      </c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5"/>
      <c r="V88" s="154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46">
        <v>59</v>
      </c>
      <c r="B89" s="162">
        <v>210000059</v>
      </c>
      <c r="C89" s="207" t="s">
        <v>183</v>
      </c>
      <c r="D89" s="193" t="s">
        <v>106</v>
      </c>
      <c r="E89" s="198">
        <v>2</v>
      </c>
      <c r="F89" s="195"/>
      <c r="G89" s="195">
        <f t="shared" si="3"/>
        <v>0</v>
      </c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5"/>
      <c r="V89" s="154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46">
        <v>60</v>
      </c>
      <c r="B90" s="162">
        <v>210000060</v>
      </c>
      <c r="C90" s="206" t="s">
        <v>188</v>
      </c>
      <c r="D90" s="193" t="s">
        <v>106</v>
      </c>
      <c r="E90" s="194">
        <v>1</v>
      </c>
      <c r="F90" s="195"/>
      <c r="G90" s="195">
        <f t="shared" si="3"/>
        <v>0</v>
      </c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5"/>
      <c r="V90" s="154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46">
        <v>61</v>
      </c>
      <c r="B91" s="162">
        <v>210000061</v>
      </c>
      <c r="C91" s="206" t="s">
        <v>247</v>
      </c>
      <c r="D91" s="193" t="s">
        <v>106</v>
      </c>
      <c r="E91" s="194">
        <v>2</v>
      </c>
      <c r="F91" s="195"/>
      <c r="G91" s="195">
        <f t="shared" ref="G91" si="4">SUM(E91*F91)</f>
        <v>0</v>
      </c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5"/>
      <c r="V91" s="154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46">
        <v>62</v>
      </c>
      <c r="B92" s="162">
        <v>210000062</v>
      </c>
      <c r="C92" s="206" t="s">
        <v>248</v>
      </c>
      <c r="D92" s="193" t="s">
        <v>106</v>
      </c>
      <c r="E92" s="194">
        <v>2</v>
      </c>
      <c r="F92" s="195"/>
      <c r="G92" s="195">
        <f t="shared" ref="G92" si="5">SUM(E92*F92)</f>
        <v>0</v>
      </c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5"/>
      <c r="V92" s="154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46">
        <v>63</v>
      </c>
      <c r="B93" s="162">
        <v>210000063</v>
      </c>
      <c r="C93" s="206" t="s">
        <v>184</v>
      </c>
      <c r="D93" s="193" t="s">
        <v>106</v>
      </c>
      <c r="E93" s="194">
        <v>1</v>
      </c>
      <c r="F93" s="195"/>
      <c r="G93" s="195">
        <f t="shared" si="3"/>
        <v>0</v>
      </c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5"/>
      <c r="V93" s="154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48" t="s">
        <v>101</v>
      </c>
      <c r="B94" s="148" t="s">
        <v>69</v>
      </c>
      <c r="C94" s="161" t="s">
        <v>147</v>
      </c>
      <c r="D94" s="151"/>
      <c r="E94" s="153"/>
      <c r="F94" s="156"/>
      <c r="G94" s="156">
        <f>SUMIF(AB95:AB98,"&lt;&gt;NOR",G95:G98)</f>
        <v>0</v>
      </c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5"/>
      <c r="V94" s="154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9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46">
        <v>64</v>
      </c>
      <c r="B95" s="162" t="s">
        <v>249</v>
      </c>
      <c r="C95" s="206" t="s">
        <v>222</v>
      </c>
      <c r="D95" s="193" t="s">
        <v>106</v>
      </c>
      <c r="E95" s="194">
        <v>2</v>
      </c>
      <c r="F95" s="195"/>
      <c r="G95" s="195">
        <f>SUM(E95*F95)</f>
        <v>0</v>
      </c>
      <c r="H95" s="195">
        <v>5590</v>
      </c>
      <c r="I95" s="195">
        <f>ROUND(E95*H95,2)</f>
        <v>11180</v>
      </c>
      <c r="J95" s="195">
        <v>0</v>
      </c>
      <c r="K95" s="195">
        <f>ROUND(E95*J95,2)</f>
        <v>0</v>
      </c>
      <c r="L95" s="195">
        <v>21</v>
      </c>
      <c r="M95" s="195">
        <f>G95*(1+L95/100)</f>
        <v>0</v>
      </c>
      <c r="N95" s="195">
        <v>0</v>
      </c>
      <c r="O95" s="154"/>
      <c r="P95" s="154"/>
      <c r="Q95" s="154"/>
      <c r="R95" s="154"/>
      <c r="S95" s="154"/>
      <c r="T95" s="154"/>
      <c r="U95" s="155"/>
      <c r="V95" s="154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9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46">
        <v>65</v>
      </c>
      <c r="B96" s="146" t="s">
        <v>250</v>
      </c>
      <c r="C96" s="206" t="s">
        <v>223</v>
      </c>
      <c r="D96" s="193" t="s">
        <v>106</v>
      </c>
      <c r="E96" s="194">
        <v>2</v>
      </c>
      <c r="F96" s="195"/>
      <c r="G96" s="195">
        <f t="shared" ref="G96:G98" si="6">SUM(E96*F96)</f>
        <v>0</v>
      </c>
      <c r="H96" s="195">
        <v>500</v>
      </c>
      <c r="I96" s="195">
        <f>ROUND(E96*H96,2)</f>
        <v>1000</v>
      </c>
      <c r="J96" s="195">
        <v>0</v>
      </c>
      <c r="K96" s="195">
        <f>ROUND(E96*J96,2)</f>
        <v>0</v>
      </c>
      <c r="L96" s="195">
        <v>21</v>
      </c>
      <c r="M96" s="195">
        <f>G96*(1+L96/100)</f>
        <v>0</v>
      </c>
      <c r="N96" s="195">
        <v>0</v>
      </c>
      <c r="O96" s="154"/>
      <c r="P96" s="154"/>
      <c r="Q96" s="154"/>
      <c r="R96" s="154"/>
      <c r="S96" s="154"/>
      <c r="T96" s="154"/>
      <c r="U96" s="155"/>
      <c r="V96" s="154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9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46">
        <v>66</v>
      </c>
      <c r="B97" s="162" t="s">
        <v>251</v>
      </c>
      <c r="C97" s="206" t="s">
        <v>224</v>
      </c>
      <c r="D97" s="193" t="s">
        <v>106</v>
      </c>
      <c r="E97" s="194">
        <v>2</v>
      </c>
      <c r="F97" s="195"/>
      <c r="G97" s="195">
        <f t="shared" si="6"/>
        <v>0</v>
      </c>
      <c r="H97" s="195">
        <v>1060</v>
      </c>
      <c r="I97" s="195">
        <f>ROUND(E97*H97,2)</f>
        <v>2120</v>
      </c>
      <c r="J97" s="195">
        <v>0</v>
      </c>
      <c r="K97" s="195">
        <f>ROUND(E97*J97,2)</f>
        <v>0</v>
      </c>
      <c r="L97" s="195">
        <v>21</v>
      </c>
      <c r="M97" s="195">
        <f>G97*(1+L97/100)</f>
        <v>0</v>
      </c>
      <c r="N97" s="195">
        <v>0</v>
      </c>
      <c r="O97" s="154"/>
      <c r="P97" s="154"/>
      <c r="Q97" s="154"/>
      <c r="R97" s="154"/>
      <c r="S97" s="154"/>
      <c r="T97" s="154"/>
      <c r="U97" s="155"/>
      <c r="V97" s="154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9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46">
        <v>67</v>
      </c>
      <c r="B98" s="146" t="s">
        <v>245</v>
      </c>
      <c r="C98" s="206" t="s">
        <v>185</v>
      </c>
      <c r="D98" s="193" t="s">
        <v>106</v>
      </c>
      <c r="E98" s="194">
        <v>2</v>
      </c>
      <c r="F98" s="195"/>
      <c r="G98" s="195">
        <f t="shared" si="6"/>
        <v>0</v>
      </c>
      <c r="H98" s="195">
        <v>1060</v>
      </c>
      <c r="I98" s="195">
        <f>ROUND(E98*H98,2)</f>
        <v>2120</v>
      </c>
      <c r="J98" s="195">
        <v>0</v>
      </c>
      <c r="K98" s="195">
        <f>ROUND(E98*J98,2)</f>
        <v>0</v>
      </c>
      <c r="L98" s="195">
        <v>21</v>
      </c>
      <c r="M98" s="195">
        <f>G98*(1+L98/100)</f>
        <v>0</v>
      </c>
      <c r="N98" s="195">
        <v>0</v>
      </c>
      <c r="O98" s="154"/>
      <c r="P98" s="154"/>
      <c r="Q98" s="154"/>
      <c r="R98" s="154"/>
      <c r="S98" s="154"/>
      <c r="T98" s="154"/>
      <c r="U98" s="155"/>
      <c r="V98" s="154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9"/>
      <c r="BB98" s="145"/>
      <c r="BC98" s="145"/>
      <c r="BD98" s="145"/>
      <c r="BE98" s="145"/>
      <c r="BF98" s="145"/>
      <c r="BG98" s="145"/>
      <c r="BH98" s="145"/>
    </row>
    <row r="99" spans="1:60" x14ac:dyDescent="0.2">
      <c r="A99" s="148" t="s">
        <v>101</v>
      </c>
      <c r="B99" s="148" t="s">
        <v>71</v>
      </c>
      <c r="C99" s="161" t="s">
        <v>127</v>
      </c>
      <c r="D99" s="151"/>
      <c r="E99" s="153"/>
      <c r="F99" s="156"/>
      <c r="G99" s="156">
        <f>SUMIF(AG100:AG118,"&lt;&gt;NOR",G100:G118)</f>
        <v>0</v>
      </c>
      <c r="H99" s="156"/>
      <c r="I99" s="156">
        <f>SUM(I100:I118)</f>
        <v>9960</v>
      </c>
      <c r="J99" s="156"/>
      <c r="K99" s="156">
        <f>SUM(K100:K118)</f>
        <v>810</v>
      </c>
      <c r="L99" s="156"/>
      <c r="M99" s="156">
        <f>SUM(M100:M118)</f>
        <v>0</v>
      </c>
      <c r="N99" s="156"/>
      <c r="O99" s="156">
        <f>SUM(O100:O118)</f>
        <v>0</v>
      </c>
      <c r="P99" s="156"/>
      <c r="Q99" s="156">
        <f>SUM(Q100:Q118)</f>
        <v>0</v>
      </c>
      <c r="R99" s="156"/>
      <c r="S99" s="156"/>
      <c r="T99" s="156"/>
      <c r="U99" s="157">
        <f>SUM(U100:U118)</f>
        <v>0</v>
      </c>
      <c r="V99" s="156"/>
      <c r="AG99" t="s">
        <v>102</v>
      </c>
    </row>
    <row r="100" spans="1:60" outlineLevel="1" x14ac:dyDescent="0.2">
      <c r="A100" s="146">
        <v>68</v>
      </c>
      <c r="B100" s="162">
        <v>210000068</v>
      </c>
      <c r="C100" s="209" t="s">
        <v>136</v>
      </c>
      <c r="D100" s="174" t="s">
        <v>106</v>
      </c>
      <c r="E100" s="175">
        <v>2</v>
      </c>
      <c r="F100" s="172"/>
      <c r="G100" s="172">
        <f>E100*F100</f>
        <v>0</v>
      </c>
      <c r="H100" s="154">
        <v>4980</v>
      </c>
      <c r="I100" s="154">
        <f>ROUND(E100*H100,2)</f>
        <v>9960</v>
      </c>
      <c r="J100" s="154">
        <v>405</v>
      </c>
      <c r="K100" s="154">
        <f>ROUND(E100*J100,2)</f>
        <v>810</v>
      </c>
      <c r="L100" s="154">
        <v>21</v>
      </c>
      <c r="M100" s="154">
        <f>G100*(1+L100/100)</f>
        <v>0</v>
      </c>
      <c r="N100" s="154">
        <v>0</v>
      </c>
      <c r="O100" s="154">
        <f>ROUND(E100*N100,2)</f>
        <v>0</v>
      </c>
      <c r="P100" s="154">
        <v>0</v>
      </c>
      <c r="Q100" s="154">
        <f>ROUND(E100*P100,2)</f>
        <v>0</v>
      </c>
      <c r="R100" s="154"/>
      <c r="S100" s="154" t="s">
        <v>103</v>
      </c>
      <c r="T100" s="154">
        <v>0</v>
      </c>
      <c r="U100" s="155">
        <f>ROUND(E100*T100,2)</f>
        <v>0</v>
      </c>
      <c r="V100" s="154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 t="s">
        <v>104</v>
      </c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 x14ac:dyDescent="0.2">
      <c r="A101" s="146">
        <v>69</v>
      </c>
      <c r="B101" s="162">
        <v>210000069</v>
      </c>
      <c r="C101" s="209" t="s">
        <v>212</v>
      </c>
      <c r="D101" s="174" t="s">
        <v>106</v>
      </c>
      <c r="E101" s="175">
        <v>1</v>
      </c>
      <c r="F101" s="172"/>
      <c r="G101" s="172">
        <f t="shared" ref="G101:G118" si="7">E101*F101</f>
        <v>0</v>
      </c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  <c r="U101" s="155"/>
      <c r="V101" s="154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46">
        <v>70</v>
      </c>
      <c r="B102" s="162">
        <v>210000070</v>
      </c>
      <c r="C102" s="209" t="s">
        <v>137</v>
      </c>
      <c r="D102" s="174" t="s">
        <v>106</v>
      </c>
      <c r="E102" s="175">
        <v>1</v>
      </c>
      <c r="F102" s="172"/>
      <c r="G102" s="172">
        <f t="shared" si="7"/>
        <v>0</v>
      </c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5"/>
      <c r="V102" s="154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46">
        <v>71</v>
      </c>
      <c r="B103" s="162">
        <v>210000071</v>
      </c>
      <c r="C103" s="209" t="s">
        <v>148</v>
      </c>
      <c r="D103" s="174" t="s">
        <v>106</v>
      </c>
      <c r="E103" s="175">
        <v>4</v>
      </c>
      <c r="F103" s="172"/>
      <c r="G103" s="172">
        <f t="shared" si="7"/>
        <v>0</v>
      </c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5"/>
      <c r="V103" s="154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46">
        <v>72</v>
      </c>
      <c r="B104" s="162">
        <v>210000072</v>
      </c>
      <c r="C104" s="209" t="s">
        <v>192</v>
      </c>
      <c r="D104" s="174" t="s">
        <v>106</v>
      </c>
      <c r="E104" s="175">
        <v>1</v>
      </c>
      <c r="F104" s="172"/>
      <c r="G104" s="172">
        <f t="shared" si="7"/>
        <v>0</v>
      </c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5"/>
      <c r="V104" s="154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46">
        <v>73</v>
      </c>
      <c r="B105" s="162">
        <v>210000073</v>
      </c>
      <c r="C105" s="209" t="s">
        <v>138</v>
      </c>
      <c r="D105" s="174" t="s">
        <v>106</v>
      </c>
      <c r="E105" s="175">
        <v>1</v>
      </c>
      <c r="F105" s="172"/>
      <c r="G105" s="172">
        <f t="shared" si="7"/>
        <v>0</v>
      </c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5"/>
      <c r="V105" s="154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46">
        <v>74</v>
      </c>
      <c r="B106" s="162">
        <v>210000074</v>
      </c>
      <c r="C106" s="209" t="s">
        <v>190</v>
      </c>
      <c r="D106" s="174" t="s">
        <v>106</v>
      </c>
      <c r="E106" s="175">
        <v>2</v>
      </c>
      <c r="F106" s="172"/>
      <c r="G106" s="172">
        <f t="shared" si="7"/>
        <v>0</v>
      </c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5"/>
      <c r="V106" s="154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46">
        <v>75</v>
      </c>
      <c r="B107" s="162">
        <v>210000075</v>
      </c>
      <c r="C107" s="209" t="s">
        <v>213</v>
      </c>
      <c r="D107" s="174" t="s">
        <v>106</v>
      </c>
      <c r="E107" s="175">
        <v>2</v>
      </c>
      <c r="F107" s="172"/>
      <c r="G107" s="172">
        <f t="shared" si="7"/>
        <v>0</v>
      </c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5"/>
      <c r="V107" s="154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">
      <c r="A108" s="146">
        <v>76</v>
      </c>
      <c r="B108" s="162">
        <v>210000076</v>
      </c>
      <c r="C108" s="209" t="s">
        <v>139</v>
      </c>
      <c r="D108" s="174" t="s">
        <v>106</v>
      </c>
      <c r="E108" s="176">
        <v>4</v>
      </c>
      <c r="F108" s="172"/>
      <c r="G108" s="172">
        <f t="shared" si="7"/>
        <v>0</v>
      </c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5"/>
      <c r="V108" s="154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 x14ac:dyDescent="0.2">
      <c r="A109" s="146">
        <v>77</v>
      </c>
      <c r="B109" s="162">
        <v>210000077</v>
      </c>
      <c r="C109" s="209" t="s">
        <v>140</v>
      </c>
      <c r="D109" s="174" t="s">
        <v>106</v>
      </c>
      <c r="E109" s="176">
        <v>6</v>
      </c>
      <c r="F109" s="172"/>
      <c r="G109" s="172">
        <f t="shared" si="7"/>
        <v>0</v>
      </c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5"/>
      <c r="V109" s="154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 x14ac:dyDescent="0.2">
      <c r="A110" s="146">
        <v>78</v>
      </c>
      <c r="B110" s="162">
        <v>210000078</v>
      </c>
      <c r="C110" s="209" t="s">
        <v>141</v>
      </c>
      <c r="D110" s="174" t="s">
        <v>106</v>
      </c>
      <c r="E110" s="176">
        <v>6</v>
      </c>
      <c r="F110" s="172"/>
      <c r="G110" s="172">
        <f t="shared" si="7"/>
        <v>0</v>
      </c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5"/>
      <c r="V110" s="154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1" x14ac:dyDescent="0.2">
      <c r="A111" s="146">
        <v>79</v>
      </c>
      <c r="B111" s="162">
        <v>210000079</v>
      </c>
      <c r="C111" s="209" t="s">
        <v>189</v>
      </c>
      <c r="D111" s="174" t="s">
        <v>106</v>
      </c>
      <c r="E111" s="176">
        <v>4</v>
      </c>
      <c r="F111" s="172"/>
      <c r="G111" s="172">
        <f t="shared" si="7"/>
        <v>0</v>
      </c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5"/>
      <c r="V111" s="154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 x14ac:dyDescent="0.2">
      <c r="A112" s="146">
        <v>80</v>
      </c>
      <c r="B112" s="162">
        <v>210000080</v>
      </c>
      <c r="C112" s="210" t="s">
        <v>155</v>
      </c>
      <c r="D112" s="186" t="s">
        <v>106</v>
      </c>
      <c r="E112" s="187">
        <v>2</v>
      </c>
      <c r="F112" s="188"/>
      <c r="G112" s="172">
        <f t="shared" si="7"/>
        <v>0</v>
      </c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5"/>
      <c r="V112" s="154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46">
        <v>81</v>
      </c>
      <c r="B113" s="162">
        <v>210000081</v>
      </c>
      <c r="C113" s="209" t="s">
        <v>142</v>
      </c>
      <c r="D113" s="174" t="s">
        <v>106</v>
      </c>
      <c r="E113" s="175">
        <v>1</v>
      </c>
      <c r="F113" s="177"/>
      <c r="G113" s="172">
        <f t="shared" si="7"/>
        <v>0</v>
      </c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5"/>
      <c r="V113" s="154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">
      <c r="A114" s="146">
        <v>82</v>
      </c>
      <c r="B114" s="162">
        <v>210000082</v>
      </c>
      <c r="C114" s="209" t="s">
        <v>187</v>
      </c>
      <c r="D114" s="174" t="s">
        <v>106</v>
      </c>
      <c r="E114" s="175">
        <v>1</v>
      </c>
      <c r="F114" s="177"/>
      <c r="G114" s="172">
        <f t="shared" si="7"/>
        <v>0</v>
      </c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  <c r="U114" s="155"/>
      <c r="V114" s="154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outlineLevel="1" x14ac:dyDescent="0.2">
      <c r="A115" s="146">
        <v>83</v>
      </c>
      <c r="B115" s="162">
        <v>210000083</v>
      </c>
      <c r="C115" s="209" t="s">
        <v>143</v>
      </c>
      <c r="D115" s="174" t="s">
        <v>106</v>
      </c>
      <c r="E115" s="175">
        <v>1</v>
      </c>
      <c r="F115" s="177"/>
      <c r="G115" s="172">
        <f t="shared" si="7"/>
        <v>0</v>
      </c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5"/>
      <c r="V115" s="154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outlineLevel="1" x14ac:dyDescent="0.2">
      <c r="A116" s="146">
        <v>84</v>
      </c>
      <c r="B116" s="162">
        <v>210000084</v>
      </c>
      <c r="C116" s="160" t="s">
        <v>144</v>
      </c>
      <c r="D116" s="150" t="s">
        <v>106</v>
      </c>
      <c r="E116" s="152">
        <v>1</v>
      </c>
      <c r="F116" s="154"/>
      <c r="G116" s="172">
        <f t="shared" si="7"/>
        <v>0</v>
      </c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5"/>
      <c r="V116" s="154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1" x14ac:dyDescent="0.2">
      <c r="A117" s="146">
        <v>85</v>
      </c>
      <c r="B117" s="162">
        <v>210000085</v>
      </c>
      <c r="C117" s="160" t="s">
        <v>145</v>
      </c>
      <c r="D117" s="150" t="s">
        <v>113</v>
      </c>
      <c r="E117" s="173">
        <v>10</v>
      </c>
      <c r="F117" s="154"/>
      <c r="G117" s="172">
        <f t="shared" si="7"/>
        <v>0</v>
      </c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154"/>
      <c r="S117" s="154"/>
      <c r="T117" s="154"/>
      <c r="U117" s="155"/>
      <c r="V117" s="154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46">
        <v>86</v>
      </c>
      <c r="B118" s="162">
        <v>210000086</v>
      </c>
      <c r="C118" s="160" t="s">
        <v>146</v>
      </c>
      <c r="D118" s="150" t="s">
        <v>106</v>
      </c>
      <c r="E118" s="173">
        <v>1</v>
      </c>
      <c r="F118" s="154"/>
      <c r="G118" s="172">
        <f t="shared" si="7"/>
        <v>0</v>
      </c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154"/>
      <c r="S118" s="154"/>
      <c r="T118" s="154"/>
      <c r="U118" s="155"/>
      <c r="V118" s="154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x14ac:dyDescent="0.2">
      <c r="A119" s="148" t="s">
        <v>101</v>
      </c>
      <c r="B119" s="148" t="s">
        <v>72</v>
      </c>
      <c r="C119" s="161" t="s">
        <v>74</v>
      </c>
      <c r="D119" s="151"/>
      <c r="E119" s="153"/>
      <c r="F119" s="156"/>
      <c r="G119" s="156">
        <f>SUMIF(AG120:AG126,"&lt;&gt;NOR",G120:G126)</f>
        <v>0</v>
      </c>
      <c r="H119" s="156"/>
      <c r="I119" s="156">
        <f>SUM(I120:I126)</f>
        <v>354220</v>
      </c>
      <c r="J119" s="156"/>
      <c r="K119" s="156">
        <f>SUM(K120:K126)</f>
        <v>154780</v>
      </c>
      <c r="L119" s="156"/>
      <c r="M119" s="156">
        <f>SUM(M120:M126)</f>
        <v>0</v>
      </c>
      <c r="N119" s="156"/>
      <c r="O119" s="156">
        <f>SUM(O120:O126)</f>
        <v>0</v>
      </c>
      <c r="P119" s="156"/>
      <c r="Q119" s="156">
        <f>SUM(Q120:Q126)</f>
        <v>0</v>
      </c>
      <c r="R119" s="156"/>
      <c r="S119" s="156"/>
      <c r="T119" s="156"/>
      <c r="U119" s="157">
        <f>SUM(U120:U126)</f>
        <v>0</v>
      </c>
      <c r="V119" s="156"/>
      <c r="AG119" t="s">
        <v>102</v>
      </c>
    </row>
    <row r="120" spans="1:60" outlineLevel="1" x14ac:dyDescent="0.2">
      <c r="A120" s="146">
        <v>87</v>
      </c>
      <c r="B120" s="162">
        <v>210000087</v>
      </c>
      <c r="C120" s="160" t="s">
        <v>216</v>
      </c>
      <c r="D120" s="189" t="s">
        <v>105</v>
      </c>
      <c r="E120" s="152">
        <v>1620</v>
      </c>
      <c r="F120" s="154"/>
      <c r="G120" s="154">
        <f>SUM(E120*F120)</f>
        <v>0</v>
      </c>
      <c r="H120" s="154">
        <v>217</v>
      </c>
      <c r="I120" s="154">
        <f>ROUND(E120*H120,2)</f>
        <v>351540</v>
      </c>
      <c r="J120" s="154">
        <v>21</v>
      </c>
      <c r="K120" s="154">
        <f>ROUND(E120*J120,2)</f>
        <v>34020</v>
      </c>
      <c r="L120" s="154">
        <v>21</v>
      </c>
      <c r="M120" s="154">
        <f>G120*(1+L120/100)</f>
        <v>0</v>
      </c>
      <c r="N120" s="154">
        <v>0</v>
      </c>
      <c r="O120" s="154">
        <f>ROUND(E120*N120,2)</f>
        <v>0</v>
      </c>
      <c r="P120" s="154">
        <v>0</v>
      </c>
      <c r="Q120" s="154">
        <f>ROUND(E120*P120,2)</f>
        <v>0</v>
      </c>
      <c r="R120" s="154"/>
      <c r="S120" s="154" t="s">
        <v>103</v>
      </c>
      <c r="T120" s="154">
        <v>0</v>
      </c>
      <c r="U120" s="155">
        <f>ROUND(E120*T120,2)</f>
        <v>0</v>
      </c>
      <c r="V120" s="154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 t="s">
        <v>104</v>
      </c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">
      <c r="A121" s="146">
        <v>88</v>
      </c>
      <c r="B121" s="162">
        <v>210000088</v>
      </c>
      <c r="C121" s="205" t="s">
        <v>191</v>
      </c>
      <c r="D121" s="150" t="s">
        <v>105</v>
      </c>
      <c r="E121" s="152">
        <v>120</v>
      </c>
      <c r="F121" s="154"/>
      <c r="G121" s="154">
        <f t="shared" ref="G121:G126" si="8">SUM(E121*F121)</f>
        <v>0</v>
      </c>
      <c r="H121" s="154">
        <v>19</v>
      </c>
      <c r="I121" s="154">
        <f>ROUND(E121*H121,2)</f>
        <v>2280</v>
      </c>
      <c r="J121" s="154">
        <v>10</v>
      </c>
      <c r="K121" s="154">
        <f>ROUND(E121*J121,2)</f>
        <v>1200</v>
      </c>
      <c r="L121" s="154">
        <v>21</v>
      </c>
      <c r="M121" s="154">
        <f>G121*(1+L121/100)</f>
        <v>0</v>
      </c>
      <c r="N121" s="154">
        <v>0</v>
      </c>
      <c r="O121" s="154">
        <f>ROUND(E121*N121,2)</f>
        <v>0</v>
      </c>
      <c r="P121" s="154">
        <v>0</v>
      </c>
      <c r="Q121" s="154">
        <f>ROUND(E121*P121,2)</f>
        <v>0</v>
      </c>
      <c r="R121" s="154"/>
      <c r="S121" s="154" t="s">
        <v>103</v>
      </c>
      <c r="T121" s="154">
        <v>0</v>
      </c>
      <c r="U121" s="155">
        <f>ROUND(E121*T121,2)</f>
        <v>0</v>
      </c>
      <c r="V121" s="154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 t="s">
        <v>104</v>
      </c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">
      <c r="A122" s="146">
        <v>89</v>
      </c>
      <c r="B122" s="162">
        <v>210000089</v>
      </c>
      <c r="C122" s="205" t="s">
        <v>193</v>
      </c>
      <c r="D122" s="189" t="s">
        <v>105</v>
      </c>
      <c r="E122" s="152">
        <v>16</v>
      </c>
      <c r="F122" s="154"/>
      <c r="G122" s="154">
        <f t="shared" si="8"/>
        <v>0</v>
      </c>
      <c r="H122" s="154">
        <v>25</v>
      </c>
      <c r="I122" s="154">
        <f>ROUND(E122*H122,2)</f>
        <v>400</v>
      </c>
      <c r="J122" s="154">
        <v>10</v>
      </c>
      <c r="K122" s="154">
        <f>ROUND(E122*J122,2)</f>
        <v>160</v>
      </c>
      <c r="L122" s="154">
        <v>21</v>
      </c>
      <c r="M122" s="154">
        <f>G122*(1+L122/100)</f>
        <v>0</v>
      </c>
      <c r="N122" s="154">
        <v>0</v>
      </c>
      <c r="O122" s="154">
        <f>ROUND(E122*N122,2)</f>
        <v>0</v>
      </c>
      <c r="P122" s="154">
        <v>0</v>
      </c>
      <c r="Q122" s="154">
        <f>ROUND(E122*P122,2)</f>
        <v>0</v>
      </c>
      <c r="R122" s="154"/>
      <c r="S122" s="154" t="s">
        <v>103</v>
      </c>
      <c r="T122" s="154">
        <v>0</v>
      </c>
      <c r="U122" s="155">
        <f>ROUND(E122*T122,2)</f>
        <v>0</v>
      </c>
      <c r="V122" s="154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 t="s">
        <v>104</v>
      </c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">
      <c r="A123" s="146">
        <v>90</v>
      </c>
      <c r="B123" s="162">
        <v>210000090</v>
      </c>
      <c r="C123" s="205" t="s">
        <v>153</v>
      </c>
      <c r="D123" s="150" t="s">
        <v>106</v>
      </c>
      <c r="E123" s="152">
        <v>2</v>
      </c>
      <c r="F123" s="154"/>
      <c r="G123" s="154">
        <f t="shared" si="8"/>
        <v>0</v>
      </c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4"/>
      <c r="T123" s="154"/>
      <c r="U123" s="155"/>
      <c r="V123" s="154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1" x14ac:dyDescent="0.2">
      <c r="A124" s="146">
        <v>91</v>
      </c>
      <c r="B124" s="162">
        <v>210000091</v>
      </c>
      <c r="C124" s="205" t="s">
        <v>154</v>
      </c>
      <c r="D124" s="150" t="s">
        <v>106</v>
      </c>
      <c r="E124" s="152">
        <v>2</v>
      </c>
      <c r="F124" s="154"/>
      <c r="G124" s="154">
        <f t="shared" si="8"/>
        <v>0</v>
      </c>
      <c r="H124" s="154"/>
      <c r="I124" s="154"/>
      <c r="J124" s="154"/>
      <c r="K124" s="154"/>
      <c r="L124" s="154"/>
      <c r="M124" s="154"/>
      <c r="N124" s="154"/>
      <c r="O124" s="154"/>
      <c r="P124" s="154"/>
      <c r="Q124" s="154"/>
      <c r="R124" s="154"/>
      <c r="S124" s="154"/>
      <c r="T124" s="154"/>
      <c r="U124" s="155"/>
      <c r="V124" s="154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 x14ac:dyDescent="0.2">
      <c r="A125" s="146">
        <v>92</v>
      </c>
      <c r="B125" s="162">
        <v>210000092</v>
      </c>
      <c r="C125" s="205" t="s">
        <v>118</v>
      </c>
      <c r="D125" s="150" t="s">
        <v>106</v>
      </c>
      <c r="E125" s="152">
        <v>2</v>
      </c>
      <c r="F125" s="154"/>
      <c r="G125" s="154">
        <f t="shared" si="8"/>
        <v>0</v>
      </c>
      <c r="H125" s="154"/>
      <c r="I125" s="154"/>
      <c r="J125" s="154"/>
      <c r="K125" s="154"/>
      <c r="L125" s="154"/>
      <c r="M125" s="154"/>
      <c r="N125" s="154"/>
      <c r="O125" s="154"/>
      <c r="P125" s="154"/>
      <c r="Q125" s="154"/>
      <c r="R125" s="154"/>
      <c r="S125" s="154"/>
      <c r="T125" s="154"/>
      <c r="U125" s="155"/>
      <c r="V125" s="154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ht="22.5" outlineLevel="1" x14ac:dyDescent="0.2">
      <c r="A126" s="146">
        <v>93</v>
      </c>
      <c r="B126" s="162">
        <v>210000093</v>
      </c>
      <c r="C126" s="205" t="s">
        <v>214</v>
      </c>
      <c r="D126" s="150" t="s">
        <v>114</v>
      </c>
      <c r="E126" s="152">
        <v>120</v>
      </c>
      <c r="F126" s="154"/>
      <c r="G126" s="154">
        <f t="shared" si="8"/>
        <v>0</v>
      </c>
      <c r="H126" s="154">
        <v>0</v>
      </c>
      <c r="I126" s="154">
        <f>ROUND(E126*H126,2)</f>
        <v>0</v>
      </c>
      <c r="J126" s="154">
        <v>995</v>
      </c>
      <c r="K126" s="154">
        <f>ROUND(E126*J126,2)</f>
        <v>119400</v>
      </c>
      <c r="L126" s="154">
        <v>21</v>
      </c>
      <c r="M126" s="154">
        <f>G126*(1+L126/100)</f>
        <v>0</v>
      </c>
      <c r="N126" s="154">
        <v>0</v>
      </c>
      <c r="O126" s="154">
        <f>ROUND(E126*N126,2)</f>
        <v>0</v>
      </c>
      <c r="P126" s="154">
        <v>0</v>
      </c>
      <c r="Q126" s="154">
        <f>ROUND(E126*P126,2)</f>
        <v>0</v>
      </c>
      <c r="R126" s="154"/>
      <c r="S126" s="154" t="s">
        <v>103</v>
      </c>
      <c r="T126" s="154">
        <v>0</v>
      </c>
      <c r="U126" s="155">
        <f>ROUND(E126*T126,2)</f>
        <v>0</v>
      </c>
      <c r="V126" s="154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 t="s">
        <v>104</v>
      </c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x14ac:dyDescent="0.2">
      <c r="A127" s="148" t="s">
        <v>101</v>
      </c>
      <c r="B127" s="148" t="s">
        <v>73</v>
      </c>
      <c r="C127" s="161" t="s">
        <v>75</v>
      </c>
      <c r="D127" s="151"/>
      <c r="E127" s="153"/>
      <c r="F127" s="156"/>
      <c r="G127" s="156">
        <f>SUMIF(AG128:AG136,"&lt;&gt;NOR",G128:G136)</f>
        <v>0</v>
      </c>
      <c r="H127" s="156"/>
      <c r="I127" s="156">
        <f>SUM(I128:I136)</f>
        <v>0</v>
      </c>
      <c r="J127" s="156"/>
      <c r="K127" s="156">
        <f>SUM(K128:K136)</f>
        <v>0</v>
      </c>
      <c r="L127" s="156"/>
      <c r="M127" s="156">
        <f>SUM(M128:M136)</f>
        <v>0</v>
      </c>
      <c r="N127" s="156"/>
      <c r="O127" s="156">
        <f>SUM(O128:O136)</f>
        <v>0</v>
      </c>
      <c r="P127" s="156"/>
      <c r="Q127" s="156">
        <f>SUM(Q128:Q136)</f>
        <v>0</v>
      </c>
      <c r="R127" s="156"/>
      <c r="S127" s="156"/>
      <c r="T127" s="156"/>
      <c r="U127" s="157">
        <f>SUM(U128:U136)</f>
        <v>0</v>
      </c>
      <c r="V127" s="156"/>
      <c r="AG127" t="s">
        <v>102</v>
      </c>
    </row>
    <row r="128" spans="1:60" outlineLevel="1" x14ac:dyDescent="0.2">
      <c r="A128" s="146">
        <v>94</v>
      </c>
      <c r="B128" s="162">
        <v>210000094</v>
      </c>
      <c r="C128" s="160" t="s">
        <v>115</v>
      </c>
      <c r="D128" s="150" t="s">
        <v>116</v>
      </c>
      <c r="E128" s="152">
        <v>1</v>
      </c>
      <c r="F128" s="154"/>
      <c r="G128" s="154">
        <f t="shared" ref="G128:G136" si="9">SUM(E128*F128)</f>
        <v>0</v>
      </c>
      <c r="H128" s="154">
        <f t="shared" ref="H128:H129" si="10">SUM(F128*G128)</f>
        <v>0</v>
      </c>
      <c r="I128" s="154">
        <f t="shared" ref="I128:I129" si="11">SUM(G128*H128)</f>
        <v>0</v>
      </c>
      <c r="J128" s="154">
        <f t="shared" ref="J128:J129" si="12">SUM(H128*I128)</f>
        <v>0</v>
      </c>
      <c r="K128" s="154">
        <f t="shared" ref="K128:K129" si="13">SUM(I128*J128)</f>
        <v>0</v>
      </c>
      <c r="L128" s="154">
        <f t="shared" ref="L128:L129" si="14">SUM(J128*K128)</f>
        <v>0</v>
      </c>
      <c r="M128" s="154">
        <f t="shared" ref="M128:M129" si="15">SUM(K128*L128)</f>
        <v>0</v>
      </c>
      <c r="N128" s="154">
        <f t="shared" ref="N128:N129" si="16">SUM(L128*M128)</f>
        <v>0</v>
      </c>
      <c r="O128" s="154">
        <f t="shared" ref="O128:O129" si="17">SUM(M128*N128)</f>
        <v>0</v>
      </c>
      <c r="P128" s="154">
        <f t="shared" ref="P128:P129" si="18">SUM(N128*O128)</f>
        <v>0</v>
      </c>
      <c r="Q128" s="154">
        <f t="shared" ref="Q128:Q129" si="19">SUM(O128*P128)</f>
        <v>0</v>
      </c>
      <c r="R128" s="154">
        <f t="shared" ref="R128:R129" si="20">SUM(P128*Q128)</f>
        <v>0</v>
      </c>
      <c r="S128" s="154">
        <f t="shared" ref="S128:S129" si="21">SUM(Q128*R128)</f>
        <v>0</v>
      </c>
      <c r="T128" s="154">
        <f t="shared" ref="T128:T129" si="22">SUM(R128*S128)</f>
        <v>0</v>
      </c>
      <c r="U128" s="154">
        <f t="shared" ref="U128:U129" si="23">SUM(S128*T128)</f>
        <v>0</v>
      </c>
      <c r="V128" s="154">
        <f t="shared" ref="V128:V129" si="24">SUM(T128*U128)</f>
        <v>0</v>
      </c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 t="s">
        <v>104</v>
      </c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ht="12.2" customHeight="1" outlineLevel="1" x14ac:dyDescent="0.2">
      <c r="A129" s="146">
        <v>95</v>
      </c>
      <c r="B129" s="162">
        <v>210000095</v>
      </c>
      <c r="C129" s="160" t="s">
        <v>126</v>
      </c>
      <c r="D129" s="150" t="s">
        <v>116</v>
      </c>
      <c r="E129" s="152">
        <v>1</v>
      </c>
      <c r="F129" s="154"/>
      <c r="G129" s="154">
        <f t="shared" si="9"/>
        <v>0</v>
      </c>
      <c r="H129" s="154">
        <f t="shared" si="10"/>
        <v>0</v>
      </c>
      <c r="I129" s="154">
        <f t="shared" si="11"/>
        <v>0</v>
      </c>
      <c r="J129" s="154">
        <f t="shared" si="12"/>
        <v>0</v>
      </c>
      <c r="K129" s="154">
        <f t="shared" si="13"/>
        <v>0</v>
      </c>
      <c r="L129" s="154">
        <f t="shared" si="14"/>
        <v>0</v>
      </c>
      <c r="M129" s="154">
        <f t="shared" si="15"/>
        <v>0</v>
      </c>
      <c r="N129" s="154">
        <f t="shared" si="16"/>
        <v>0</v>
      </c>
      <c r="O129" s="154">
        <f t="shared" si="17"/>
        <v>0</v>
      </c>
      <c r="P129" s="154">
        <f t="shared" si="18"/>
        <v>0</v>
      </c>
      <c r="Q129" s="154">
        <f t="shared" si="19"/>
        <v>0</v>
      </c>
      <c r="R129" s="154">
        <f t="shared" si="20"/>
        <v>0</v>
      </c>
      <c r="S129" s="154">
        <f t="shared" si="21"/>
        <v>0</v>
      </c>
      <c r="T129" s="154">
        <f t="shared" si="22"/>
        <v>0</v>
      </c>
      <c r="U129" s="154">
        <f t="shared" si="23"/>
        <v>0</v>
      </c>
      <c r="V129" s="154">
        <f t="shared" si="24"/>
        <v>0</v>
      </c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 t="s">
        <v>117</v>
      </c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 x14ac:dyDescent="0.2">
      <c r="A130" s="146">
        <v>96</v>
      </c>
      <c r="B130" s="162">
        <v>210000096</v>
      </c>
      <c r="C130" s="160" t="s">
        <v>123</v>
      </c>
      <c r="D130" s="150" t="s">
        <v>116</v>
      </c>
      <c r="E130" s="152">
        <v>1</v>
      </c>
      <c r="F130" s="154"/>
      <c r="G130" s="154">
        <f t="shared" si="9"/>
        <v>0</v>
      </c>
      <c r="H130" s="154"/>
      <c r="I130" s="154"/>
      <c r="J130" s="154"/>
      <c r="K130" s="154"/>
      <c r="L130" s="154"/>
      <c r="M130" s="154"/>
      <c r="N130" s="154"/>
      <c r="O130" s="154"/>
      <c r="P130" s="154"/>
      <c r="Q130" s="154"/>
      <c r="R130" s="154"/>
      <c r="S130" s="154"/>
      <c r="T130" s="154"/>
      <c r="U130" s="155"/>
      <c r="V130" s="154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 x14ac:dyDescent="0.2">
      <c r="A131" s="146">
        <v>97</v>
      </c>
      <c r="B131" s="162">
        <v>210000097</v>
      </c>
      <c r="C131" s="163" t="s">
        <v>120</v>
      </c>
      <c r="D131" s="150" t="s">
        <v>116</v>
      </c>
      <c r="E131" s="164">
        <v>1</v>
      </c>
      <c r="F131" s="154"/>
      <c r="G131" s="154">
        <f t="shared" si="9"/>
        <v>0</v>
      </c>
      <c r="H131" s="154"/>
      <c r="I131" s="154"/>
      <c r="J131" s="154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  <c r="U131" s="155"/>
      <c r="V131" s="154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 x14ac:dyDescent="0.2">
      <c r="A132" s="146">
        <v>98</v>
      </c>
      <c r="B132" s="162">
        <v>210000098</v>
      </c>
      <c r="C132" s="163" t="s">
        <v>124</v>
      </c>
      <c r="D132" s="150" t="s">
        <v>106</v>
      </c>
      <c r="E132" s="165">
        <v>1</v>
      </c>
      <c r="F132" s="154"/>
      <c r="G132" s="154">
        <f t="shared" si="9"/>
        <v>0</v>
      </c>
      <c r="H132" s="154"/>
      <c r="I132" s="154"/>
      <c r="J132" s="154"/>
      <c r="K132" s="154"/>
      <c r="L132" s="154"/>
      <c r="M132" s="154"/>
      <c r="N132" s="154"/>
      <c r="O132" s="154"/>
      <c r="P132" s="154"/>
      <c r="Q132" s="154"/>
      <c r="R132" s="154"/>
      <c r="S132" s="154"/>
      <c r="T132" s="154"/>
      <c r="U132" s="155"/>
      <c r="V132" s="154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x14ac:dyDescent="0.2">
      <c r="A133" s="146">
        <v>99</v>
      </c>
      <c r="B133" s="162">
        <v>210000099</v>
      </c>
      <c r="C133" s="163" t="s">
        <v>122</v>
      </c>
      <c r="D133" s="150" t="s">
        <v>107</v>
      </c>
      <c r="E133" s="165">
        <v>18</v>
      </c>
      <c r="F133" s="154"/>
      <c r="G133" s="154">
        <f t="shared" si="9"/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AE133">
        <v>15</v>
      </c>
      <c r="AF133">
        <v>21</v>
      </c>
    </row>
    <row r="134" spans="1:60" x14ac:dyDescent="0.2">
      <c r="A134" s="146">
        <v>100</v>
      </c>
      <c r="B134" s="162">
        <v>210000100</v>
      </c>
      <c r="C134" s="163" t="s">
        <v>119</v>
      </c>
      <c r="D134" s="150" t="s">
        <v>107</v>
      </c>
      <c r="E134" s="165">
        <v>8</v>
      </c>
      <c r="F134" s="154"/>
      <c r="G134" s="154">
        <f t="shared" si="9"/>
        <v>0</v>
      </c>
    </row>
    <row r="135" spans="1:60" x14ac:dyDescent="0.2">
      <c r="A135" s="146">
        <v>101</v>
      </c>
      <c r="B135" s="162">
        <v>210000101</v>
      </c>
      <c r="C135" s="163" t="s">
        <v>121</v>
      </c>
      <c r="D135" s="150" t="s">
        <v>107</v>
      </c>
      <c r="E135" s="165">
        <v>24</v>
      </c>
      <c r="F135" s="154"/>
      <c r="G135" s="154">
        <f t="shared" si="9"/>
        <v>0</v>
      </c>
    </row>
    <row r="136" spans="1:60" x14ac:dyDescent="0.2">
      <c r="A136" s="158">
        <v>102</v>
      </c>
      <c r="B136" s="178">
        <v>210000102</v>
      </c>
      <c r="C136" s="166" t="s">
        <v>125</v>
      </c>
      <c r="D136" s="167" t="s">
        <v>107</v>
      </c>
      <c r="E136" s="168">
        <v>20</v>
      </c>
      <c r="F136" s="159"/>
      <c r="G136" s="159">
        <f t="shared" si="9"/>
        <v>0</v>
      </c>
    </row>
    <row r="137" spans="1:60" x14ac:dyDescent="0.2">
      <c r="D137" s="11"/>
    </row>
    <row r="138" spans="1:60" x14ac:dyDescent="0.2">
      <c r="D138" s="11"/>
    </row>
    <row r="139" spans="1:60" x14ac:dyDescent="0.2">
      <c r="D139" s="11"/>
    </row>
    <row r="140" spans="1:60" x14ac:dyDescent="0.2">
      <c r="D140" s="11"/>
    </row>
    <row r="141" spans="1:60" x14ac:dyDescent="0.2">
      <c r="D141" s="11"/>
    </row>
    <row r="142" spans="1:60" x14ac:dyDescent="0.2">
      <c r="D142" s="11"/>
    </row>
    <row r="143" spans="1:60" x14ac:dyDescent="0.2">
      <c r="D143" s="11"/>
    </row>
    <row r="144" spans="1:60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  <row r="5007" spans="4:4" x14ac:dyDescent="0.2">
      <c r="D5007" s="11"/>
    </row>
    <row r="5008" spans="4:4" x14ac:dyDescent="0.2">
      <c r="D5008" s="11"/>
    </row>
    <row r="5009" spans="4:4" x14ac:dyDescent="0.2">
      <c r="D5009" s="11"/>
    </row>
    <row r="5010" spans="4:4" x14ac:dyDescent="0.2">
      <c r="D5010" s="11"/>
    </row>
    <row r="5011" spans="4:4" x14ac:dyDescent="0.2">
      <c r="D5011" s="11"/>
    </row>
    <row r="5012" spans="4:4" x14ac:dyDescent="0.2">
      <c r="D5012" s="11"/>
    </row>
    <row r="5013" spans="4:4" x14ac:dyDescent="0.2">
      <c r="D5013" s="11"/>
    </row>
    <row r="5014" spans="4:4" x14ac:dyDescent="0.2">
      <c r="D5014" s="11"/>
    </row>
    <row r="5015" spans="4:4" x14ac:dyDescent="0.2">
      <c r="D5015" s="11"/>
    </row>
    <row r="5016" spans="4:4" x14ac:dyDescent="0.2">
      <c r="D5016" s="11"/>
    </row>
    <row r="5017" spans="4:4" x14ac:dyDescent="0.2">
      <c r="D5017" s="11"/>
    </row>
    <row r="5018" spans="4:4" x14ac:dyDescent="0.2">
      <c r="D5018" s="11"/>
    </row>
    <row r="5019" spans="4:4" x14ac:dyDescent="0.2">
      <c r="D5019" s="11"/>
    </row>
    <row r="5020" spans="4:4" x14ac:dyDescent="0.2">
      <c r="D5020" s="11"/>
    </row>
    <row r="5021" spans="4:4" x14ac:dyDescent="0.2">
      <c r="D5021" s="11"/>
    </row>
    <row r="5022" spans="4:4" x14ac:dyDescent="0.2">
      <c r="D5022" s="11"/>
    </row>
    <row r="5023" spans="4:4" x14ac:dyDescent="0.2">
      <c r="D5023" s="11"/>
    </row>
    <row r="5024" spans="4:4" x14ac:dyDescent="0.2">
      <c r="D5024" s="11"/>
    </row>
    <row r="5025" spans="4:4" x14ac:dyDescent="0.2">
      <c r="D5025" s="11"/>
    </row>
    <row r="5026" spans="4:4" x14ac:dyDescent="0.2">
      <c r="D5026" s="11"/>
    </row>
    <row r="5027" spans="4:4" x14ac:dyDescent="0.2">
      <c r="D5027" s="11"/>
    </row>
    <row r="5028" spans="4:4" x14ac:dyDescent="0.2">
      <c r="D5028" s="11"/>
    </row>
    <row r="5029" spans="4:4" x14ac:dyDescent="0.2">
      <c r="D5029" s="11"/>
    </row>
    <row r="5030" spans="4:4" x14ac:dyDescent="0.2">
      <c r="D5030" s="11"/>
    </row>
    <row r="5031" spans="4:4" x14ac:dyDescent="0.2">
      <c r="D5031" s="11"/>
    </row>
    <row r="5032" spans="4:4" x14ac:dyDescent="0.2">
      <c r="D5032" s="11"/>
    </row>
    <row r="5033" spans="4:4" x14ac:dyDescent="0.2">
      <c r="D5033" s="11"/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2019-11-08T12:38:51Z</dcterms:created>
  <dcterms:modified xsi:type="dcterms:W3CDTF">2024-01-24T07:21:12Z</dcterms:modified>
</cp:coreProperties>
</file>