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ORG_6107 - Zpracování a r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'ORG_6107 - Zpracování a r...'!$C$113:$K$190</definedName>
    <definedName name="_xlnm.Print_Area" localSheetId="1">'ORG_6107 - Zpracování a r...'!$C$4:$J$76,'ORG_6107 - Zpracování a r...'!$C$82:$J$97,'ORG_6107 - Zpracování a r...'!$C$103:$K$190</definedName>
    <definedName name="_xlnm.Print_Titles" localSheetId="1">'ORG_6107 - Zpracování a r...'!$113:$113</definedName>
  </definedNames>
  <calcPr/>
</workbook>
</file>

<file path=xl/calcChain.xml><?xml version="1.0" encoding="utf-8"?>
<calcChain xmlns="http://schemas.openxmlformats.org/spreadsheetml/2006/main">
  <c i="2" r="J35"/>
  <c r="J34"/>
  <c i="1" r="AY95"/>
  <c i="2" r="J33"/>
  <c i="1" r="AX95"/>
  <c i="2" r="BI189"/>
  <c r="BH189"/>
  <c r="BG189"/>
  <c r="BF189"/>
  <c r="T189"/>
  <c r="R189"/>
  <c r="P189"/>
  <c r="BK189"/>
  <c r="J189"/>
  <c r="BE189"/>
  <c r="BI187"/>
  <c r="BH187"/>
  <c r="BG187"/>
  <c r="BF187"/>
  <c r="T187"/>
  <c r="R187"/>
  <c r="P187"/>
  <c r="BK187"/>
  <c r="J187"/>
  <c r="BE187"/>
  <c r="BI185"/>
  <c r="BH185"/>
  <c r="BG185"/>
  <c r="BF185"/>
  <c r="T185"/>
  <c r="R185"/>
  <c r="P185"/>
  <c r="BK185"/>
  <c r="J185"/>
  <c r="BE185"/>
  <c r="BI183"/>
  <c r="BH183"/>
  <c r="BG183"/>
  <c r="BF183"/>
  <c r="T183"/>
  <c r="R183"/>
  <c r="P183"/>
  <c r="BK183"/>
  <c r="J183"/>
  <c r="BE183"/>
  <c r="BI181"/>
  <c r="BH181"/>
  <c r="BG181"/>
  <c r="BF181"/>
  <c r="T181"/>
  <c r="R181"/>
  <c r="P181"/>
  <c r="BK181"/>
  <c r="J181"/>
  <c r="BE181"/>
  <c r="BI179"/>
  <c r="BH179"/>
  <c r="BG179"/>
  <c r="BF179"/>
  <c r="T179"/>
  <c r="R179"/>
  <c r="P179"/>
  <c r="BK179"/>
  <c r="J179"/>
  <c r="BE179"/>
  <c r="BI177"/>
  <c r="BH177"/>
  <c r="BG177"/>
  <c r="BF177"/>
  <c r="T177"/>
  <c r="R177"/>
  <c r="P177"/>
  <c r="BK177"/>
  <c r="J177"/>
  <c r="BE177"/>
  <c r="BI175"/>
  <c r="BH175"/>
  <c r="BG175"/>
  <c r="BF175"/>
  <c r="T175"/>
  <c r="R175"/>
  <c r="P175"/>
  <c r="BK175"/>
  <c r="J175"/>
  <c r="BE175"/>
  <c r="BI173"/>
  <c r="BH173"/>
  <c r="BG173"/>
  <c r="BF173"/>
  <c r="T173"/>
  <c r="R173"/>
  <c r="P173"/>
  <c r="BK173"/>
  <c r="J173"/>
  <c r="BE173"/>
  <c r="BI171"/>
  <c r="BH171"/>
  <c r="BG171"/>
  <c r="BF171"/>
  <c r="T171"/>
  <c r="R171"/>
  <c r="P171"/>
  <c r="BK171"/>
  <c r="J171"/>
  <c r="BE171"/>
  <c r="BI169"/>
  <c r="BH169"/>
  <c r="BG169"/>
  <c r="BF169"/>
  <c r="T169"/>
  <c r="R169"/>
  <c r="P169"/>
  <c r="BK169"/>
  <c r="J169"/>
  <c r="BE169"/>
  <c r="BI167"/>
  <c r="BH167"/>
  <c r="BG167"/>
  <c r="BF167"/>
  <c r="T167"/>
  <c r="R167"/>
  <c r="P167"/>
  <c r="BK167"/>
  <c r="J167"/>
  <c r="BE167"/>
  <c r="BI165"/>
  <c r="BH165"/>
  <c r="BG165"/>
  <c r="BF165"/>
  <c r="T165"/>
  <c r="R165"/>
  <c r="P165"/>
  <c r="BK165"/>
  <c r="J165"/>
  <c r="BE165"/>
  <c r="BI163"/>
  <c r="BH163"/>
  <c r="BG163"/>
  <c r="BF163"/>
  <c r="T163"/>
  <c r="R163"/>
  <c r="P163"/>
  <c r="BK163"/>
  <c r="J163"/>
  <c r="BE163"/>
  <c r="BI161"/>
  <c r="BH161"/>
  <c r="BG161"/>
  <c r="BF161"/>
  <c r="T161"/>
  <c r="R161"/>
  <c r="P161"/>
  <c r="BK161"/>
  <c r="J161"/>
  <c r="BE161"/>
  <c r="BI159"/>
  <c r="BH159"/>
  <c r="BG159"/>
  <c r="BF159"/>
  <c r="T159"/>
  <c r="R159"/>
  <c r="P159"/>
  <c r="BK159"/>
  <c r="J159"/>
  <c r="BE159"/>
  <c r="BI157"/>
  <c r="BH157"/>
  <c r="BG157"/>
  <c r="BF157"/>
  <c r="T157"/>
  <c r="R157"/>
  <c r="P157"/>
  <c r="BK157"/>
  <c r="J157"/>
  <c r="BE157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5"/>
  <c r="BH145"/>
  <c r="BG145"/>
  <c r="BF145"/>
  <c r="T145"/>
  <c r="R145"/>
  <c r="P145"/>
  <c r="BK145"/>
  <c r="J145"/>
  <c r="BE145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39"/>
  <c r="BH139"/>
  <c r="BG139"/>
  <c r="BF139"/>
  <c r="T139"/>
  <c r="R139"/>
  <c r="P139"/>
  <c r="BK139"/>
  <c r="J139"/>
  <c r="BE139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29"/>
  <c r="BH129"/>
  <c r="BG129"/>
  <c r="BF129"/>
  <c r="T129"/>
  <c r="R129"/>
  <c r="P129"/>
  <c r="BK129"/>
  <c r="J129"/>
  <c r="BE129"/>
  <c r="BI127"/>
  <c r="BH127"/>
  <c r="BG127"/>
  <c r="BF127"/>
  <c r="T127"/>
  <c r="R127"/>
  <c r="P127"/>
  <c r="BK127"/>
  <c r="J127"/>
  <c r="BE127"/>
  <c r="BI125"/>
  <c r="BH125"/>
  <c r="BG125"/>
  <c r="BF125"/>
  <c r="T125"/>
  <c r="R125"/>
  <c r="P125"/>
  <c r="BK125"/>
  <c r="J125"/>
  <c r="BE125"/>
  <c r="BI123"/>
  <c r="BH123"/>
  <c r="BG123"/>
  <c r="BF123"/>
  <c r="T123"/>
  <c r="R123"/>
  <c r="P123"/>
  <c r="BK123"/>
  <c r="J123"/>
  <c r="BE123"/>
  <c r="BI121"/>
  <c r="BH121"/>
  <c r="BG121"/>
  <c r="BF121"/>
  <c r="T121"/>
  <c r="R121"/>
  <c r="P121"/>
  <c r="BK121"/>
  <c r="J121"/>
  <c r="BE121"/>
  <c r="BI119"/>
  <c r="BH119"/>
  <c r="BG119"/>
  <c r="BF119"/>
  <c r="T119"/>
  <c r="R119"/>
  <c r="P119"/>
  <c r="BK119"/>
  <c r="J119"/>
  <c r="BE119"/>
  <c r="BI117"/>
  <c r="F35"/>
  <c i="1" r="BD95"/>
  <c i="2" r="BH117"/>
  <c r="F34"/>
  <c i="1" r="BC95"/>
  <c i="2" r="BG117"/>
  <c r="F33"/>
  <c i="1" r="BB95"/>
  <c i="2" r="BF117"/>
  <c r="J32"/>
  <c i="1" r="AW95"/>
  <c i="2" r="F32"/>
  <c i="1" r="BA95"/>
  <c i="2" r="T117"/>
  <c r="T116"/>
  <c r="T115"/>
  <c r="T114"/>
  <c r="R117"/>
  <c r="R116"/>
  <c r="R115"/>
  <c r="R114"/>
  <c r="P117"/>
  <c r="P116"/>
  <c r="P115"/>
  <c r="P114"/>
  <c i="1" r="AU95"/>
  <c i="2" r="BK117"/>
  <c r="BK116"/>
  <c r="J116"/>
  <c r="BK115"/>
  <c r="J115"/>
  <c r="BK114"/>
  <c r="J114"/>
  <c r="J94"/>
  <c r="J28"/>
  <c i="1" r="AG95"/>
  <c i="2" r="J117"/>
  <c r="BE117"/>
  <c r="J31"/>
  <c i="1" r="AV95"/>
  <c i="2" r="F31"/>
  <c i="1" r="AZ95"/>
  <c i="2" r="J96"/>
  <c r="J95"/>
  <c r="F108"/>
  <c r="E106"/>
  <c r="F87"/>
  <c r="E85"/>
  <c r="J37"/>
  <c r="J22"/>
  <c r="E22"/>
  <c r="J111"/>
  <c r="J90"/>
  <c r="J21"/>
  <c r="J19"/>
  <c r="E19"/>
  <c r="J110"/>
  <c r="J89"/>
  <c r="J18"/>
  <c r="J16"/>
  <c r="E16"/>
  <c r="F111"/>
  <c r="F90"/>
  <c r="J15"/>
  <c r="J13"/>
  <c r="E13"/>
  <c r="F110"/>
  <c r="F89"/>
  <c r="J12"/>
  <c r="J10"/>
  <c r="J108"/>
  <c r="J87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<sst xmlns="http://schemas.openxmlformats.org/spreadsheetml/2006/main">
  <si>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</si>
  <si>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</si>
  <si>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</si>
  <si>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</si>
  <si>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</si>
  <si>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{74384088-e678-457c-bfdb-dd5c9e377b04}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</si>
  <si>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</si>
  <si>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</si>
  <si>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</si>
  <si>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</si>
  <si>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</si>
  <si>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</si>
  <si>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</si>
  <si>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</si>
  <si>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ORG_6107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</si>
  <si>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</si>
  <si>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</si>
  <si>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Zpracování a realizace úprav SW pro stávající řadiče</t>
  </si>
  <si>
    <t>KSO:</t>
  </si>
  <si>
    <t>CC-CZ:</t>
  </si>
  <si>
    <t>Místo:</t>
  </si>
  <si>
    <t>Brno</t>
  </si>
  <si>
    <t>Datum:</t>
  </si>
  <si>
    <t>2. 12. 2019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</si>
  <si>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</si>
  <si>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</si>
  <si>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</si>
  <si>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</si>
  <si>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</si>
  <si>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</si>
  <si>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</si>
  <si>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</si>
  <si>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</si>
  <si>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</si>
  <si>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</si>
  <si>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</si>
  <si>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</si>
  <si>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</si>
  <si>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</si>
  <si>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</si>
  <si>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</si>
  <si>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</si>
  <si>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</si>
  <si>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</si>
  <si>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</si>
  <si>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</si>
  <si>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</si>
  <si>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</si>
  <si>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</si>
  <si>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</si>
  <si>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</si>
  <si>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</si>
  <si>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</si>
  <si>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</si>
  <si>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</si>
  <si>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</si>
  <si>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</si>
  <si>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</si>
  <si>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</si>
  <si>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</si>
  <si>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</si>
  <si>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</si>
  <si>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</si>
  <si>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</si>
  <si>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</si>
  <si>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</si>
  <si>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</si>
  <si>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</si>
  <si>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</si>
  <si>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</si>
  <si>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</si>
  <si>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</si>
  <si>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</si>
  <si>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</si>
  <si>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</si>
  <si>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</si>
  <si>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</si>
  <si>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</si>
  <si>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</si>
  <si>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</si>
  <si>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</si>
  <si>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</si>
  <si>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</si>
  <si>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</si>
  <si>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</si>
  <si>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</si>
  <si>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</si>
  <si>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</si>
  <si>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M - Práce a dodávky M</t>
  </si>
  <si>
    <t xml:space="preserve">    22-M - Montáže technologických zařízení pro dopravní stavby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</si>
  <si>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</si>
  <si>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</si>
  <si>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</si>
  <si>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</si>
  <si>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</si>
  <si>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</si>
  <si>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</si>
  <si>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</si>
  <si>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</si>
  <si>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</si>
  <si>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</si>
  <si>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</si>
  <si>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</si>
  <si>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M</t>
  </si>
  <si>
    <t>Práce a dodávky M</t>
  </si>
  <si>
    <t>3</t>
  </si>
  <si>
    <t>ROZPOCET</t>
  </si>
  <si>
    <t>22-M</t>
  </si>
  <si>
    <t>Montáže technologických zařízení pro dopravní stavby</t>
  </si>
  <si>
    <t>K</t>
  </si>
  <si>
    <t>220960032</t>
  </si>
  <si>
    <t>Montáž sestaveného návěstidla jednokomorového na výložník</t>
  </si>
  <si>
    <t>kus</t>
  </si>
  <si>
    <t>64</t>
  </si>
  <si>
    <t>1075299672</t>
  </si>
  <si>
    <t>PP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</si>
  <si>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jednokomorového na výložník</t>
  </si>
  <si>
    <t>220960036</t>
  </si>
  <si>
    <t>Montáž sestaveného návěstidla dvoukomorového na stožár</t>
  </si>
  <si>
    <t>-818496981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</si>
  <si>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dvoukomorového na stožár</t>
  </si>
  <si>
    <t>220960037</t>
  </si>
  <si>
    <t>Montáž sestaveného návěstidla dvoukomorového na výložník</t>
  </si>
  <si>
    <t>-687461037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</si>
  <si>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dvoukomorového na výložník</t>
  </si>
  <si>
    <t>4</t>
  </si>
  <si>
    <t>220960041</t>
  </si>
  <si>
    <t>Montáž sestaveného návěstidla tříkomorového na stožár</t>
  </si>
  <si>
    <t>-1729829078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</si>
  <si>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tříkomorového na stožár</t>
  </si>
  <si>
    <t>5</t>
  </si>
  <si>
    <t>220960042</t>
  </si>
  <si>
    <t>Montáž sestaveného návěstidla tříkomorového na výložník</t>
  </si>
  <si>
    <t>1401539069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</si>
  <si>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tříkomorového na výložník</t>
  </si>
  <si>
    <t>6</t>
  </si>
  <si>
    <t>220960044</t>
  </si>
  <si>
    <t>Montáž sestaveného návěstidla tříkomorového průměru 300 mm na výložník</t>
  </si>
  <si>
    <t>-191815051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</si>
  <si>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tříkomorového průměru 300 mm na výložník</t>
  </si>
  <si>
    <t>7</t>
  </si>
  <si>
    <t>220960071</t>
  </si>
  <si>
    <t>Montáž návěstidla pro tramvaj na stožár</t>
  </si>
  <si>
    <t>659564</t>
  </si>
  <si>
    <t>Montáž návěstidla pro tramvaj včetně otevření dvířek a uvolnění paraboly, zatažení kabelu do stožáru, namontování návěstidla na stožár nebo výložník, zřízení kabelové formy, zapojení kabelu na svorkovnici ve stožáru a návěstidle, přezkoušení funkce návěstidla na stožár</t>
  </si>
  <si>
    <t>8</t>
  </si>
  <si>
    <t>220960072</t>
  </si>
  <si>
    <t>Montáž návěstidla pro tramvaj na výložník</t>
  </si>
  <si>
    <t>-2020565338</t>
  </si>
  <si>
    <t>Montáž návěstidla pro tramvaj včetně otevření dvířek a uvolnění paraboly, zatažení kabelu do stožáru, namontování návěstidla na stožár nebo výložník, zřízení kabelové formy, zapojení kabelu na svorkovnici ve stožáru a návěstidle, přezkoušení funkce návěstidla na výložník</t>
  </si>
  <si>
    <t>9</t>
  </si>
  <si>
    <t>220960031</t>
  </si>
  <si>
    <t>Montáž sestaveného návěstidla jednokomorového na stožár</t>
  </si>
  <si>
    <t>-182074442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</si>
  <si>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jednokomorového na stožár</t>
  </si>
  <si>
    <t>10</t>
  </si>
  <si>
    <t>220960091</t>
  </si>
  <si>
    <t>Smontování návěstidla jednokomorového pro montáž na stožár</t>
  </si>
  <si>
    <t>-103498338</t>
  </si>
  <si>
    <t>Smontování dopravního návěstidla včetně sestavení návěstidla s elektrickým propojením, montáže upevňovací konzoly pro upevnění na stožár nebo montáže nosiče pro upevnění na výložník jednokomorového pro montáž na stožár</t>
  </si>
  <si>
    <t>11</t>
  </si>
  <si>
    <t>220960092</t>
  </si>
  <si>
    <t>Smontování návěstidla jednokomorového pro montáž na výložník</t>
  </si>
  <si>
    <t>-254983321</t>
  </si>
  <si>
    <t>Smontování dopravního návěstidla včetně sestavení návěstidla s elektrickým propojením, montáže upevňovací konzoly pro upevnění na stožár nebo montáže nosiče pro upevnění na výložník jednokomorového pro montáž na výložník</t>
  </si>
  <si>
    <t>12</t>
  </si>
  <si>
    <t>220960096</t>
  </si>
  <si>
    <t>Smontování návěstidla dvoukomorového pro montáž na stožár</t>
  </si>
  <si>
    <t>-1984553812</t>
  </si>
  <si>
    <t>Smontování dopravního návěstidla včetně sestavení návěstidla s elektrickým propojením, montáže upevňovací konzoly pro upevnění na stožár nebo montáže nosiče pro upevnění na výložník dvoukomorového pro montáž na stožár</t>
  </si>
  <si>
    <t>13</t>
  </si>
  <si>
    <t>220960097</t>
  </si>
  <si>
    <t>Smontování návěstidla dvoukomorového pro montáž na výložník</t>
  </si>
  <si>
    <t>-387851166</t>
  </si>
  <si>
    <t>Smontování dopravního návěstidla včetně sestavení návěstidla s elektrickým propojením, montáže upevňovací konzoly pro upevnění na stožár nebo montáže nosiče pro upevnění na výložník dvoukomorového pro montáž na výložník</t>
  </si>
  <si>
    <t>14</t>
  </si>
  <si>
    <t>220960101</t>
  </si>
  <si>
    <t>Smontování návěstidla tříkomorového pro montáž na stožár</t>
  </si>
  <si>
    <t>891084673</t>
  </si>
  <si>
    <t>Smontování dopravního návěstidla včetně sestavení návěstidla s elektrickým propojením, montáže upevňovací konzoly pro upevnění na stožár nebo montáže nosiče pro upevnění na výložník tříkomorového pro montáž na stožár</t>
  </si>
  <si>
    <t>220960102</t>
  </si>
  <si>
    <t>Smontování návěstidla tříkomorového pro montáž na výložník</t>
  </si>
  <si>
    <t>484512684</t>
  </si>
  <si>
    <t>Smontování dopravního návěstidla včetně sestavení návěstidla s elektrickým propojením, montáže upevňovací konzoly pro upevnění na stožár nebo montáže nosiče pro upevnění na výložník tříkomorového pro montáž na výložník</t>
  </si>
  <si>
    <t>16</t>
  </si>
  <si>
    <t>220960113</t>
  </si>
  <si>
    <t>Montáž signalizačního zařízení pro nevidomé na návěstidlo</t>
  </si>
  <si>
    <t>-714927384</t>
  </si>
  <si>
    <t>17</t>
  </si>
  <si>
    <t>220960119</t>
  </si>
  <si>
    <t>Montáž dopravního videodetektoru na stožár</t>
  </si>
  <si>
    <t>-1732322153</t>
  </si>
  <si>
    <t>Montáž dopravního detektoru včetně rozměření a označení místa pro vyvrtání otvorů, vyvrtání otvorů, vyříznutí závitů, montáže skříňky se zapojením, nastavení a vyzkoušení, připojení uzemnění videodetektoru na stožár</t>
  </si>
  <si>
    <t>18</t>
  </si>
  <si>
    <t>220960120</t>
  </si>
  <si>
    <t>Montáž dopravního videodetektoru na výložník</t>
  </si>
  <si>
    <t>-1327844236</t>
  </si>
  <si>
    <t>Montáž dopravního detektoru včetně rozměření a označení místa pro vyvrtání otvorů, vyvrtání otvorů, vyříznutí závitů, montáže skříňky se zapojením, nastavení a vyzkoušení, připojení uzemnění videodetektoru na výložník</t>
  </si>
  <si>
    <t>19</t>
  </si>
  <si>
    <t>220960124</t>
  </si>
  <si>
    <t>Nastavení dopravního videodetektoru na stožáru</t>
  </si>
  <si>
    <t>886654758</t>
  </si>
  <si>
    <t>Nastavení dopravního detektoru videodetektoru na stožáru</t>
  </si>
  <si>
    <t>20</t>
  </si>
  <si>
    <t>220960125</t>
  </si>
  <si>
    <t>Nastavení dopravního videodetektoru na výložníku</t>
  </si>
  <si>
    <t>-276300158</t>
  </si>
  <si>
    <t>Nastavení dopravního detektoru videodetektoru na výložníku</t>
  </si>
  <si>
    <t>220960126</t>
  </si>
  <si>
    <t>Montáž tlačítka pro chodce na stožár</t>
  </si>
  <si>
    <t>-1108252759</t>
  </si>
  <si>
    <t>Montáž doplňků na stožár včetně vyměření místa pro upevnění, vyvrtání děr pro upevnění a protažení kabelu, montáže tlačítka nebo spínače, zapojení na svorkovnici ve stožáru tlačítka pro chodce</t>
  </si>
  <si>
    <t>22</t>
  </si>
  <si>
    <t>220960131</t>
  </si>
  <si>
    <t>Montáž tramvajového spínače</t>
  </si>
  <si>
    <t>-297014459</t>
  </si>
  <si>
    <t>Montáž doplňků na stožár včetně vyměření místa pro upevnění, vyvrtání děr pro upevnění a protažení kabelu, montáže tlačítka nebo spínače, zapojení na svorkovnici ve stožáru tramvajového spínače</t>
  </si>
  <si>
    <t>23</t>
  </si>
  <si>
    <t>220960133</t>
  </si>
  <si>
    <t>Zapojení stožárové svorkovnice do 19 žil</t>
  </si>
  <si>
    <t>-408662961</t>
  </si>
  <si>
    <t>24</t>
  </si>
  <si>
    <t>220960134</t>
  </si>
  <si>
    <t>Zapojení stožárové svorkovnice do 34 žil</t>
  </si>
  <si>
    <t>510142351</t>
  </si>
  <si>
    <t>25</t>
  </si>
  <si>
    <t>220960141</t>
  </si>
  <si>
    <t>Montáž kontrastního rámu pro jednokomorové návěstidlo</t>
  </si>
  <si>
    <t>-269039101</t>
  </si>
  <si>
    <t>Montáž kontrastního rámu s použitím montážní plošiny pro jednokomorové návěstidlo</t>
  </si>
  <si>
    <t>26</t>
  </si>
  <si>
    <t>220960142</t>
  </si>
  <si>
    <t>Montáž kontrastního rámu pro dvoukomorové návěstidlo</t>
  </si>
  <si>
    <t>1768827696</t>
  </si>
  <si>
    <t>Montáž kontrastního rámu s použitím montážní plošiny pro dvoukomorové návěstidlo</t>
  </si>
  <si>
    <t>27</t>
  </si>
  <si>
    <t>220960143</t>
  </si>
  <si>
    <t>Montáž kontrastního rámu pro tříkomorové návěstidlo</t>
  </si>
  <si>
    <t>124326769</t>
  </si>
  <si>
    <t>Montáž kontrastního rámu s použitím montážní plošiny pro tříkomorové návěstidlo</t>
  </si>
  <si>
    <t>28</t>
  </si>
  <si>
    <t>220960200</t>
  </si>
  <si>
    <t>Adresace řadiče do čtyř světelných skupin</t>
  </si>
  <si>
    <t>-1459604975</t>
  </si>
  <si>
    <t>Adresace řadiče MR do čtyř světelných skupin</t>
  </si>
  <si>
    <t>29</t>
  </si>
  <si>
    <t>220960201</t>
  </si>
  <si>
    <t>Adresace řadiče přes čtyři světelné skupiny</t>
  </si>
  <si>
    <t>-1463936403</t>
  </si>
  <si>
    <t>Adresace řadiče MR přes čtyři světelné skupiny</t>
  </si>
  <si>
    <t>30</t>
  </si>
  <si>
    <t>220960220</t>
  </si>
  <si>
    <t>Programování řadiče MR do čtyř světelných skupin</t>
  </si>
  <si>
    <t>-1973060832</t>
  </si>
  <si>
    <t>31</t>
  </si>
  <si>
    <t>220960221</t>
  </si>
  <si>
    <t>Programování řadiče MR do deseti světelných skupin</t>
  </si>
  <si>
    <t>-1057798629</t>
  </si>
  <si>
    <t>32</t>
  </si>
  <si>
    <t>220960222</t>
  </si>
  <si>
    <t>Programování řadiče MR přes deset světelných skupin</t>
  </si>
  <si>
    <t>499372828</t>
  </si>
  <si>
    <t>33</t>
  </si>
  <si>
    <t>220960225</t>
  </si>
  <si>
    <t>Programování řadiče MR na celočervenou do čtyř světelných skupin</t>
  </si>
  <si>
    <t>1992931826</t>
  </si>
  <si>
    <t>34</t>
  </si>
  <si>
    <t>220960421</t>
  </si>
  <si>
    <t>Přepnutí SSZ na blikající žlutou a zajištění v řadiči MR</t>
  </si>
  <si>
    <t>-534983175</t>
  </si>
  <si>
    <t>Přepnutí silničního signalizačního zařízení na blikající žlutou a zajištění v řadiči MR včetně přepnutí na blikající žlutou v řadiči,vyjmutí a odebrání pojistky 60 V, částečné vytažení desky odporů z konektorů, přezkoušení proti uvedení do činnosti a zajištění v řadiči MR</t>
  </si>
  <si>
    <t>35</t>
  </si>
  <si>
    <t>220960441</t>
  </si>
  <si>
    <t>Uvedení zařízení SSZ do provozu po přepnutí na blikající žlutou se zajištěním v řadiči MR</t>
  </si>
  <si>
    <t>484768228</t>
  </si>
  <si>
    <t>Uvedení do provozu silniční signalizační zařízení po přepnutí na blikající žlutou se zajištěním v řadiči MR</t>
  </si>
  <si>
    <t>36</t>
  </si>
  <si>
    <t>220960443</t>
  </si>
  <si>
    <t>Připojení zařízení SSZ do koordinované skupiny</t>
  </si>
  <si>
    <t>1135718</t>
  </si>
  <si>
    <t>Připojení silničního signalizačního zařízení včetně vyhledání příslušných vodičů koordinačního kabelu, kontroly ovládacích napětí, propojení svorkovnice B a F do koordinované skupiny</t>
  </si>
  <si>
    <t>37</t>
  </si>
  <si>
    <t>220960444</t>
  </si>
  <si>
    <t>Kontrola zařízení SSZ v podřízeném koordinovaném režimu (zelená vlna)</t>
  </si>
  <si>
    <t>973973875</t>
  </si>
  <si>
    <t>Kontrola silničního signalizačního zařízení včetně kotroly přicházejících koordinačních povelů a impulsů, kontroly reakce zařízení na příslušné povely, prověření obvodů pro volby programu, prověření obvodů pro výběr impulsů v podřízeném koordinovaném režimu (zelená vlna)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</si>
</sst>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4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2.67" style="1" customWidth="1"/>
    <col min="5" max="5" width="2.67" style="1" customWidth="1"/>
    <col min="6" max="6" width="2.67" style="1" customWidth="1"/>
    <col min="7" max="7" width="2.67" style="1" customWidth="1"/>
    <col min="8" max="8" width="2.67" style="1" customWidth="1"/>
    <col min="9" max="9" width="2.67" style="1" customWidth="1"/>
    <col min="10" max="10" width="2.67" style="1" customWidth="1"/>
    <col min="11" max="11" width="2.67" style="1" customWidth="1"/>
    <col min="12" max="12" width="2.67" style="1" customWidth="1"/>
    <col min="13" max="13" width="2.67" style="1" customWidth="1"/>
    <col min="14" max="14" width="2.67" style="1" customWidth="1"/>
    <col min="15" max="15" width="2.67" style="1" customWidth="1"/>
    <col min="16" max="16" width="2.67" style="1" customWidth="1"/>
    <col min="17" max="17" width="2.67" style="1" customWidth="1"/>
    <col min="18" max="18" width="2.67" style="1" customWidth="1"/>
    <col min="19" max="19" width="2.67" style="1" customWidth="1"/>
    <col min="20" max="20" width="2.67" style="1" customWidth="1"/>
    <col min="21" max="21" width="2.67" style="1" customWidth="1"/>
    <col min="22" max="22" width="2.67" style="1" customWidth="1"/>
    <col min="23" max="23" width="2.67" style="1" customWidth="1"/>
    <col min="24" max="24" width="2.67" style="1" customWidth="1"/>
    <col min="25" max="25" width="2.67" style="1" customWidth="1"/>
    <col min="26" max="26" width="2.67" style="1" customWidth="1"/>
    <col min="27" max="27" width="2.67" style="1" customWidth="1"/>
    <col min="28" max="28" width="2.67" style="1" customWidth="1"/>
    <col min="29" max="29" width="2.67" style="1" customWidth="1"/>
    <col min="30" max="30" width="2.67" style="1" customWidth="1"/>
    <col min="31" max="31" width="2.67" style="1" customWidth="1"/>
    <col min="32" max="32" width="2.67" style="1" customWidth="1"/>
    <col min="33" max="33" width="2.67" style="1" customWidth="1"/>
    <col min="34" max="34" width="3.33" style="1" customWidth="1"/>
    <col min="35" max="35" width="31.67" style="1" customWidth="1"/>
    <col min="36" max="36" width="2.5" style="1" customWidth="1"/>
    <col min="37" max="37" width="2.5" style="1" customWidth="1"/>
    <col min="38" max="38" width="8.33" style="1" customWidth="1"/>
    <col min="39" max="39" width="3.33" style="1" customWidth="1"/>
    <col min="40" max="40" width="13.33" style="1" customWidth="1"/>
    <col min="41" max="41" width="7.5" style="1" customWidth="1"/>
    <col min="42" max="42" width="4.17" style="1" customWidth="1"/>
    <col min="43" max="43" width="15.67" style="1" hidden="1" customWidth="1"/>
    <col min="44" max="44" width="13.67" style="1" customWidth="1"/>
    <col min="45" max="45" width="25.83" style="1" hidden="1" customWidth="1"/>
    <col min="46" max="46" width="25.83" style="1" hidden="1" customWidth="1"/>
    <col min="47" max="47" width="25.83" style="1" hidden="1" customWidth="1"/>
    <col min="48" max="48" width="21.67" style="1" hidden="1" customWidth="1"/>
    <col min="49" max="49" width="21.67" style="1" hidden="1" customWidth="1"/>
    <col min="50" max="50" width="25" style="1" hidden="1" customWidth="1"/>
    <col min="51" max="51" width="25" style="1" hidden="1" customWidth="1"/>
    <col min="52" max="52" width="21.67" style="1" hidden="1" customWidth="1"/>
    <col min="53" max="53" width="19.17" style="1" hidden="1" customWidth="1"/>
    <col min="54" max="54" width="25" style="1" hidden="1" customWidth="1"/>
    <col min="55" max="55" width="21.67" style="1" hidden="1" customWidth="1"/>
    <col min="56" max="56" width="19.17" style="1" hidden="1" customWidth="1"/>
    <col min="57" max="57" width="66.5" style="1" customWidth="1"/>
    <col min="71" max="71" width="9.33" style="1" hidden="1"/>
    <col min="72" max="72" width="9.33" style="1" hidden="1"/>
    <col min="73" max="73" width="9.33" style="1" hidden="1"/>
    <col min="74" max="74" width="9.33" style="1" hidden="1"/>
    <col min="75" max="75" width="9.33" style="1" hidden="1"/>
    <col min="76" max="76" width="9.33" style="1" hidden="1"/>
    <col min="77" max="77" width="9.33" style="1" hidden="1"/>
    <col min="78" max="78" width="9.33" style="1" hidden="1"/>
    <col min="79" max="79" width="9.33" style="1" hidden="1"/>
    <col min="80" max="80" width="9.33" style="1" hidden="1"/>
    <col min="81" max="81" width="9.33" style="1" hidden="1"/>
    <col min="82" max="82" width="9.33" style="1" hidden="1"/>
    <col min="83" max="83" width="9.33" style="1" hidden="1"/>
    <col min="84" max="84" width="9.33" style="1" hidden="1"/>
    <col min="85" max="85" width="9.33" style="1" hidden="1"/>
    <col min="86" max="86" width="9.33" style="1" hidden="1"/>
    <col min="87" max="87" width="9.33" style="1" hidden="1"/>
    <col min="88" max="88" width="9.33" style="1" hidden="1"/>
    <col min="89" max="89" width="9.33" style="1" hidden="1"/>
    <col min="90" max="90" width="9.33" style="1" hidden="1"/>
    <col min="91" max="91" width="9.33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29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L14" s="19"/>
      <c r="AM14" s="19"/>
      <c r="AN14" s="31" t="s">
        <v>29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26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31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26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31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33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34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35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36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37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38</v>
      </c>
      <c r="E29" s="44"/>
      <c r="F29" s="29" t="s">
        <v>39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40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41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42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43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44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45</v>
      </c>
      <c r="U35" s="51"/>
      <c r="V35" s="51"/>
      <c r="W35" s="51"/>
      <c r="X35" s="53" t="s">
        <v>46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47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48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49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50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49</v>
      </c>
      <c r="AI60" s="39"/>
      <c r="AJ60" s="39"/>
      <c r="AK60" s="39"/>
      <c r="AL60" s="39"/>
      <c r="AM60" s="61" t="s">
        <v>50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51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52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49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50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49</v>
      </c>
      <c r="AI75" s="39"/>
      <c r="AJ75" s="39"/>
      <c r="AK75" s="39"/>
      <c r="AL75" s="39"/>
      <c r="AM75" s="61" t="s">
        <v>50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53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ORG_6107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Zpracování a realizace úprav SW pro stávající řadiče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>Brno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2. 12. 2019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30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54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28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32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55</v>
      </c>
      <c r="D92" s="91"/>
      <c r="E92" s="91"/>
      <c r="F92" s="91"/>
      <c r="G92" s="91"/>
      <c r="H92" s="92"/>
      <c r="I92" s="93" t="s">
        <v>56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57</v>
      </c>
      <c r="AH92" s="91"/>
      <c r="AI92" s="91"/>
      <c r="AJ92" s="91"/>
      <c r="AK92" s="91"/>
      <c r="AL92" s="91"/>
      <c r="AM92" s="91"/>
      <c r="AN92" s="93" t="s">
        <v>58</v>
      </c>
      <c r="AO92" s="91"/>
      <c r="AP92" s="95"/>
      <c r="AQ92" s="96" t="s">
        <v>59</v>
      </c>
      <c r="AR92" s="41"/>
      <c r="AS92" s="97" t="s">
        <v>60</v>
      </c>
      <c r="AT92" s="98" t="s">
        <v>61</v>
      </c>
      <c r="AU92" s="98" t="s">
        <v>62</v>
      </c>
      <c r="AV92" s="98" t="s">
        <v>63</v>
      </c>
      <c r="AW92" s="98" t="s">
        <v>64</v>
      </c>
      <c r="AX92" s="98" t="s">
        <v>65</v>
      </c>
      <c r="AY92" s="98" t="s">
        <v>66</v>
      </c>
      <c r="AZ92" s="98" t="s">
        <v>67</v>
      </c>
      <c r="BA92" s="98" t="s">
        <v>68</v>
      </c>
      <c r="BB92" s="98" t="s">
        <v>69</v>
      </c>
      <c r="BC92" s="98" t="s">
        <v>70</v>
      </c>
      <c r="BD92" s="99" t="s">
        <v>71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72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73</v>
      </c>
      <c r="BT94" s="114" t="s">
        <v>74</v>
      </c>
      <c r="BV94" s="114" t="s">
        <v>75</v>
      </c>
      <c r="BW94" s="114" t="s">
        <v>5</v>
      </c>
      <c r="BX94" s="114" t="s">
        <v>76</v>
      </c>
      <c r="CL94" s="114" t="s">
        <v>1</v>
      </c>
    </row>
    <row r="95" s="7" customFormat="1" ht="27" customHeight="1">
      <c r="A95" s="115" t="s">
        <v>77</v>
      </c>
      <c r="B95" s="116"/>
      <c r="C95" s="117"/>
      <c r="D95" s="118" t="s">
        <v>14</v>
      </c>
      <c r="E95" s="118"/>
      <c r="F95" s="118"/>
      <c r="G95" s="118"/>
      <c r="H95" s="118"/>
      <c r="I95" s="119"/>
      <c r="J95" s="118" t="s">
        <v>17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'ORG_6107 - Zpracování a r...'!J28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78</v>
      </c>
      <c r="AR95" s="122"/>
      <c r="AS95" s="123">
        <v>0</v>
      </c>
      <c r="AT95" s="124">
        <f>ROUND(SUM(AV95:AW95),2)</f>
        <v>0</v>
      </c>
      <c r="AU95" s="125">
        <f>'ORG_6107 - Zpracování a r...'!P114</f>
        <v>0</v>
      </c>
      <c r="AV95" s="124">
        <f>'ORG_6107 - Zpracování a r...'!J31</f>
        <v>0</v>
      </c>
      <c r="AW95" s="124">
        <f>'ORG_6107 - Zpracování a r...'!J32</f>
        <v>0</v>
      </c>
      <c r="AX95" s="124">
        <f>'ORG_6107 - Zpracování a r...'!J33</f>
        <v>0</v>
      </c>
      <c r="AY95" s="124">
        <f>'ORG_6107 - Zpracování a r...'!J34</f>
        <v>0</v>
      </c>
      <c r="AZ95" s="124">
        <f>'ORG_6107 - Zpracování a r...'!F31</f>
        <v>0</v>
      </c>
      <c r="BA95" s="124">
        <f>'ORG_6107 - Zpracování a r...'!F32</f>
        <v>0</v>
      </c>
      <c r="BB95" s="124">
        <f>'ORG_6107 - Zpracování a r...'!F33</f>
        <v>0</v>
      </c>
      <c r="BC95" s="124">
        <f>'ORG_6107 - Zpracování a r...'!F34</f>
        <v>0</v>
      </c>
      <c r="BD95" s="126">
        <f>'ORG_6107 - Zpracování a r...'!F35</f>
        <v>0</v>
      </c>
      <c r="BE95" s="7"/>
      <c r="BT95" s="127" t="s">
        <v>79</v>
      </c>
      <c r="BU95" s="127" t="s">
        <v>80</v>
      </c>
      <c r="BV95" s="127" t="s">
        <v>75</v>
      </c>
      <c r="BW95" s="127" t="s">
        <v>5</v>
      </c>
      <c r="BX95" s="127" t="s">
        <v>76</v>
      </c>
      <c r="CL95" s="127" t="s">
        <v>1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PREaSeSciMkafnj2A0xAG/6+fyFbqmyUGF2no1Kzn/5YtVJ7We694YV6QCtK5KPlMrgCOSE/LfdIOJN0OXYx+A==" hashValue="64GYrmMYNO0aV6PPyO/o/bpMisLgkOi3sGqvQd8tdzoIabQnhOUEqlcdE5j866VlAs/KFPNiB/jCQZ9UG0/KkQ==" algorithmName="SHA-512" password="CC35"/>
  <mergeCells count="42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M90:AP90"/>
    <mergeCell ref="L85:AO85"/>
    <mergeCell ref="AM87:AN87"/>
    <mergeCell ref="AM89:AP89"/>
    <mergeCell ref="AS89:AT91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95" location="'ORG_6107 - Zpracování a r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28" customWidth="1"/>
    <col min="10" max="10" width="20.17" style="1" customWidth="1"/>
    <col min="11" max="11" width="20.17" style="1" hidden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2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17"/>
      <c r="AT3" s="14" t="s">
        <v>81</v>
      </c>
    </row>
    <row r="4" s="1" customFormat="1" ht="24.96" customHeight="1">
      <c r="B4" s="17"/>
      <c r="D4" s="132" t="s">
        <v>82</v>
      </c>
      <c r="I4" s="128"/>
      <c r="L4" s="17"/>
      <c r="M4" s="133" t="s">
        <v>10</v>
      </c>
      <c r="AT4" s="14" t="s">
        <v>4</v>
      </c>
    </row>
    <row r="5" s="1" customFormat="1" ht="6.96" customHeight="1">
      <c r="B5" s="17"/>
      <c r="I5" s="128"/>
      <c r="L5" s="17"/>
    </row>
    <row r="6" s="2" customFormat="1" ht="12" customHeight="1">
      <c r="A6" s="35"/>
      <c r="B6" s="41"/>
      <c r="C6" s="35"/>
      <c r="D6" s="134" t="s">
        <v>16</v>
      </c>
      <c r="E6" s="35"/>
      <c r="F6" s="35"/>
      <c r="G6" s="35"/>
      <c r="H6" s="35"/>
      <c r="I6" s="135"/>
      <c r="J6" s="35"/>
      <c r="K6" s="35"/>
      <c r="L6" s="60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="2" customFormat="1" ht="16.5" customHeight="1">
      <c r="A7" s="35"/>
      <c r="B7" s="41"/>
      <c r="C7" s="35"/>
      <c r="D7" s="35"/>
      <c r="E7" s="136" t="s">
        <v>17</v>
      </c>
      <c r="F7" s="35"/>
      <c r="G7" s="35"/>
      <c r="H7" s="35"/>
      <c r="I7" s="135"/>
      <c r="J7" s="35"/>
      <c r="K7" s="35"/>
      <c r="L7" s="60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="2" customFormat="1">
      <c r="A8" s="35"/>
      <c r="B8" s="41"/>
      <c r="C8" s="35"/>
      <c r="D8" s="35"/>
      <c r="E8" s="35"/>
      <c r="F8" s="35"/>
      <c r="G8" s="35"/>
      <c r="H8" s="35"/>
      <c r="I8" s="1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2" customHeight="1">
      <c r="A9" s="35"/>
      <c r="B9" s="41"/>
      <c r="C9" s="35"/>
      <c r="D9" s="134" t="s">
        <v>18</v>
      </c>
      <c r="E9" s="35"/>
      <c r="F9" s="137" t="s">
        <v>1</v>
      </c>
      <c r="G9" s="35"/>
      <c r="H9" s="35"/>
      <c r="I9" s="138" t="s">
        <v>19</v>
      </c>
      <c r="J9" s="137" t="s">
        <v>1</v>
      </c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34" t="s">
        <v>20</v>
      </c>
      <c r="E10" s="35"/>
      <c r="F10" s="137" t="s">
        <v>21</v>
      </c>
      <c r="G10" s="35"/>
      <c r="H10" s="35"/>
      <c r="I10" s="138" t="s">
        <v>22</v>
      </c>
      <c r="J10" s="139" t="str">
        <f>'Rekapitulace stavby'!AN8</f>
        <v>2. 12. 2019</v>
      </c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0.8" customHeight="1">
      <c r="A11" s="35"/>
      <c r="B11" s="41"/>
      <c r="C11" s="35"/>
      <c r="D11" s="35"/>
      <c r="E11" s="35"/>
      <c r="F11" s="35"/>
      <c r="G11" s="35"/>
      <c r="H11" s="35"/>
      <c r="I11" s="1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4" t="s">
        <v>24</v>
      </c>
      <c r="E12" s="35"/>
      <c r="F12" s="35"/>
      <c r="G12" s="35"/>
      <c r="H12" s="35"/>
      <c r="I12" s="138" t="s">
        <v>25</v>
      </c>
      <c r="J12" s="137" t="str">
        <f>IF('Rekapitulace stavby'!AN10="","",'Rekapitulace stavby'!AN10)</f>
        <v/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8" customHeight="1">
      <c r="A13" s="35"/>
      <c r="B13" s="41"/>
      <c r="C13" s="35"/>
      <c r="D13" s="35"/>
      <c r="E13" s="137" t="str">
        <f>IF('Rekapitulace stavby'!E11="","",'Rekapitulace stavby'!E11)</f>
        <v xml:space="preserve"> </v>
      </c>
      <c r="F13" s="35"/>
      <c r="G13" s="35"/>
      <c r="H13" s="35"/>
      <c r="I13" s="138" t="s">
        <v>27</v>
      </c>
      <c r="J13" s="137" t="str">
        <f>IF('Rekapitulace stavby'!AN11="","",'Rekapitulace stavby'!AN11)</f>
        <v/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6.96" customHeight="1">
      <c r="A14" s="35"/>
      <c r="B14" s="41"/>
      <c r="C14" s="35"/>
      <c r="D14" s="35"/>
      <c r="E14" s="35"/>
      <c r="F14" s="35"/>
      <c r="G14" s="35"/>
      <c r="H14" s="35"/>
      <c r="I14" s="135"/>
      <c r="J14" s="35"/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34" t="s">
        <v>28</v>
      </c>
      <c r="E15" s="35"/>
      <c r="F15" s="35"/>
      <c r="G15" s="35"/>
      <c r="H15" s="35"/>
      <c r="I15" s="138" t="s">
        <v>25</v>
      </c>
      <c r="J15" s="30" t="str">
        <f>'Rekapitulace stavby'!AN13</f>
        <v>Vyplň údaj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8" customHeight="1">
      <c r="A16" s="35"/>
      <c r="B16" s="41"/>
      <c r="C16" s="35"/>
      <c r="D16" s="35"/>
      <c r="E16" s="30" t="str">
        <f>'Rekapitulace stavby'!E14</f>
        <v>Vyplň údaj</v>
      </c>
      <c r="F16" s="137"/>
      <c r="G16" s="137"/>
      <c r="H16" s="137"/>
      <c r="I16" s="138" t="s">
        <v>27</v>
      </c>
      <c r="J16" s="30" t="str">
        <f>'Rekapitulace stavby'!AN14</f>
        <v>Vyplň údaj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6.96" customHeight="1">
      <c r="A17" s="35"/>
      <c r="B17" s="41"/>
      <c r="C17" s="35"/>
      <c r="D17" s="35"/>
      <c r="E17" s="35"/>
      <c r="F17" s="35"/>
      <c r="G17" s="35"/>
      <c r="H17" s="35"/>
      <c r="I17" s="135"/>
      <c r="J17" s="35"/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34" t="s">
        <v>30</v>
      </c>
      <c r="E18" s="35"/>
      <c r="F18" s="35"/>
      <c r="G18" s="35"/>
      <c r="H18" s="35"/>
      <c r="I18" s="138" t="s">
        <v>25</v>
      </c>
      <c r="J18" s="137" t="str">
        <f>IF('Rekapitulace stavby'!AN16="","",'Rekapitulace stavby'!AN16)</f>
        <v/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37" t="str">
        <f>IF('Rekapitulace stavby'!E17="","",'Rekapitulace stavby'!E17)</f>
        <v xml:space="preserve"> </v>
      </c>
      <c r="F19" s="35"/>
      <c r="G19" s="35"/>
      <c r="H19" s="35"/>
      <c r="I19" s="138" t="s">
        <v>27</v>
      </c>
      <c r="J19" s="137" t="str">
        <f>IF('Rekapitulace stavby'!AN17="","",'Rekapitulace stavby'!AN17)</f>
        <v/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135"/>
      <c r="J20" s="35"/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34" t="s">
        <v>32</v>
      </c>
      <c r="E21" s="35"/>
      <c r="F21" s="35"/>
      <c r="G21" s="35"/>
      <c r="H21" s="35"/>
      <c r="I21" s="138" t="s">
        <v>25</v>
      </c>
      <c r="J21" s="137" t="str">
        <f>IF('Rekapitulace stavby'!AN19="","",'Rekapitulace stavby'!AN19)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137" t="str">
        <f>IF('Rekapitulace stavby'!E20="","",'Rekapitulace stavby'!E20)</f>
        <v xml:space="preserve"> </v>
      </c>
      <c r="F22" s="35"/>
      <c r="G22" s="35"/>
      <c r="H22" s="35"/>
      <c r="I22" s="138" t="s">
        <v>27</v>
      </c>
      <c r="J22" s="137" t="str">
        <f>IF('Rekapitulace stavby'!AN20="","",'Rekapitulace stavby'!AN20)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135"/>
      <c r="J23" s="35"/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34" t="s">
        <v>33</v>
      </c>
      <c r="E24" s="35"/>
      <c r="F24" s="35"/>
      <c r="G24" s="35"/>
      <c r="H24" s="35"/>
      <c r="I24" s="1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8" customFormat="1" ht="16.5" customHeight="1">
      <c r="A25" s="140"/>
      <c r="B25" s="141"/>
      <c r="C25" s="140"/>
      <c r="D25" s="140"/>
      <c r="E25" s="142" t="s">
        <v>1</v>
      </c>
      <c r="F25" s="142"/>
      <c r="G25" s="142"/>
      <c r="H25" s="142"/>
      <c r="I25" s="143"/>
      <c r="J25" s="140"/>
      <c r="K25" s="140"/>
      <c r="L25" s="144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1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145"/>
      <c r="E27" s="145"/>
      <c r="F27" s="145"/>
      <c r="G27" s="145"/>
      <c r="H27" s="145"/>
      <c r="I27" s="146"/>
      <c r="J27" s="145"/>
      <c r="K27" s="14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25.44" customHeight="1">
      <c r="A28" s="35"/>
      <c r="B28" s="41"/>
      <c r="C28" s="35"/>
      <c r="D28" s="147" t="s">
        <v>34</v>
      </c>
      <c r="E28" s="35"/>
      <c r="F28" s="35"/>
      <c r="G28" s="35"/>
      <c r="H28" s="35"/>
      <c r="I28" s="135"/>
      <c r="J28" s="148">
        <f>ROUND(J114, 2)</f>
        <v>0</v>
      </c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5"/>
      <c r="E29" s="145"/>
      <c r="F29" s="145"/>
      <c r="G29" s="145"/>
      <c r="H29" s="145"/>
      <c r="I29" s="146"/>
      <c r="J29" s="145"/>
      <c r="K29" s="145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4.4" customHeight="1">
      <c r="A30" s="35"/>
      <c r="B30" s="41"/>
      <c r="C30" s="35"/>
      <c r="D30" s="35"/>
      <c r="E30" s="35"/>
      <c r="F30" s="149" t="s">
        <v>36</v>
      </c>
      <c r="G30" s="35"/>
      <c r="H30" s="35"/>
      <c r="I30" s="150" t="s">
        <v>35</v>
      </c>
      <c r="J30" s="149" t="s">
        <v>37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14.4" customHeight="1">
      <c r="A31" s="35"/>
      <c r="B31" s="41"/>
      <c r="C31" s="35"/>
      <c r="D31" s="151" t="s">
        <v>38</v>
      </c>
      <c r="E31" s="134" t="s">
        <v>39</v>
      </c>
      <c r="F31" s="152">
        <f>ROUND((SUM(BE114:BE190)),  2)</f>
        <v>0</v>
      </c>
      <c r="G31" s="35"/>
      <c r="H31" s="35"/>
      <c r="I31" s="153">
        <v>0.20999999999999999</v>
      </c>
      <c r="J31" s="152">
        <f>ROUND(((SUM(BE114:BE190))*I31),  2)</f>
        <v>0</v>
      </c>
      <c r="K31" s="3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134" t="s">
        <v>40</v>
      </c>
      <c r="F32" s="152">
        <f>ROUND((SUM(BF114:BF190)),  2)</f>
        <v>0</v>
      </c>
      <c r="G32" s="35"/>
      <c r="H32" s="35"/>
      <c r="I32" s="153">
        <v>0.14999999999999999</v>
      </c>
      <c r="J32" s="152">
        <f>ROUND(((SUM(BF114:BF190))*I32), 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35"/>
      <c r="E33" s="134" t="s">
        <v>41</v>
      </c>
      <c r="F33" s="152">
        <f>ROUND((SUM(BG114:BG190)),  2)</f>
        <v>0</v>
      </c>
      <c r="G33" s="35"/>
      <c r="H33" s="35"/>
      <c r="I33" s="153">
        <v>0.20999999999999999</v>
      </c>
      <c r="J33" s="152">
        <f>0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4" t="s">
        <v>42</v>
      </c>
      <c r="F34" s="152">
        <f>ROUND((SUM(BH114:BH190)),  2)</f>
        <v>0</v>
      </c>
      <c r="G34" s="35"/>
      <c r="H34" s="35"/>
      <c r="I34" s="153">
        <v>0.14999999999999999</v>
      </c>
      <c r="J34" s="152">
        <f>0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4" t="s">
        <v>43</v>
      </c>
      <c r="F35" s="152">
        <f>ROUND((SUM(BI114:BI190)),  2)</f>
        <v>0</v>
      </c>
      <c r="G35" s="35"/>
      <c r="H35" s="35"/>
      <c r="I35" s="153">
        <v>0</v>
      </c>
      <c r="J35" s="152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6.96" customHeight="1">
      <c r="A36" s="35"/>
      <c r="B36" s="41"/>
      <c r="C36" s="35"/>
      <c r="D36" s="35"/>
      <c r="E36" s="35"/>
      <c r="F36" s="35"/>
      <c r="G36" s="35"/>
      <c r="H36" s="35"/>
      <c r="I36" s="135"/>
      <c r="J36" s="35"/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25.44" customHeight="1">
      <c r="A37" s="35"/>
      <c r="B37" s="41"/>
      <c r="C37" s="154"/>
      <c r="D37" s="155" t="s">
        <v>44</v>
      </c>
      <c r="E37" s="156"/>
      <c r="F37" s="156"/>
      <c r="G37" s="157" t="s">
        <v>45</v>
      </c>
      <c r="H37" s="158" t="s">
        <v>46</v>
      </c>
      <c r="I37" s="159"/>
      <c r="J37" s="160">
        <f>SUM(J28:J35)</f>
        <v>0</v>
      </c>
      <c r="K37" s="161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35"/>
      <c r="F38" s="35"/>
      <c r="G38" s="35"/>
      <c r="H38" s="35"/>
      <c r="I38" s="1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1" customFormat="1" ht="14.4" customHeight="1">
      <c r="B39" s="17"/>
      <c r="I39" s="128"/>
      <c r="L39" s="17"/>
    </row>
    <row r="40" s="1" customFormat="1" ht="14.4" customHeight="1">
      <c r="B40" s="17"/>
      <c r="I40" s="128"/>
      <c r="L40" s="17"/>
    </row>
    <row r="41" s="1" customFormat="1" ht="14.4" customHeight="1">
      <c r="B41" s="17"/>
      <c r="I41" s="128"/>
      <c r="L41" s="17"/>
    </row>
    <row r="42" s="1" customFormat="1" ht="14.4" customHeight="1">
      <c r="B42" s="17"/>
      <c r="I42" s="128"/>
      <c r="L42" s="17"/>
    </row>
    <row r="43" s="1" customFormat="1" ht="14.4" customHeight="1">
      <c r="B43" s="17"/>
      <c r="I43" s="128"/>
      <c r="L43" s="17"/>
    </row>
    <row r="44" s="1" customFormat="1" ht="14.4" customHeight="1">
      <c r="B44" s="17"/>
      <c r="I44" s="128"/>
      <c r="L44" s="17"/>
    </row>
    <row r="45" s="1" customFormat="1" ht="14.4" customHeight="1">
      <c r="B45" s="17"/>
      <c r="I45" s="128"/>
      <c r="L45" s="17"/>
    </row>
    <row r="46" s="1" customFormat="1" ht="14.4" customHeight="1">
      <c r="B46" s="17"/>
      <c r="I46" s="128"/>
      <c r="L46" s="17"/>
    </row>
    <row r="47" s="1" customFormat="1" ht="14.4" customHeight="1">
      <c r="B47" s="17"/>
      <c r="I47" s="128"/>
      <c r="L47" s="17"/>
    </row>
    <row r="48" s="1" customFormat="1" ht="14.4" customHeight="1">
      <c r="B48" s="17"/>
      <c r="I48" s="128"/>
      <c r="L48" s="17"/>
    </row>
    <row r="49" s="1" customFormat="1" ht="14.4" customHeight="1">
      <c r="B49" s="17"/>
      <c r="I49" s="128"/>
      <c r="L49" s="17"/>
    </row>
    <row r="50" s="2" customFormat="1" ht="14.4" customHeight="1">
      <c r="B50" s="60"/>
      <c r="D50" s="162" t="s">
        <v>47</v>
      </c>
      <c r="E50" s="163"/>
      <c r="F50" s="163"/>
      <c r="G50" s="162" t="s">
        <v>48</v>
      </c>
      <c r="H50" s="163"/>
      <c r="I50" s="164"/>
      <c r="J50" s="163"/>
      <c r="K50" s="163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5" t="s">
        <v>49</v>
      </c>
      <c r="E61" s="166"/>
      <c r="F61" s="167" t="s">
        <v>50</v>
      </c>
      <c r="G61" s="165" t="s">
        <v>49</v>
      </c>
      <c r="H61" s="166"/>
      <c r="I61" s="168"/>
      <c r="J61" s="169" t="s">
        <v>50</v>
      </c>
      <c r="K61" s="166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2" t="s">
        <v>51</v>
      </c>
      <c r="E65" s="170"/>
      <c r="F65" s="170"/>
      <c r="G65" s="162" t="s">
        <v>52</v>
      </c>
      <c r="H65" s="170"/>
      <c r="I65" s="171"/>
      <c r="J65" s="170"/>
      <c r="K65" s="170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5" t="s">
        <v>49</v>
      </c>
      <c r="E76" s="166"/>
      <c r="F76" s="167" t="s">
        <v>50</v>
      </c>
      <c r="G76" s="165" t="s">
        <v>49</v>
      </c>
      <c r="H76" s="166"/>
      <c r="I76" s="168"/>
      <c r="J76" s="169" t="s">
        <v>50</v>
      </c>
      <c r="K76" s="166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2"/>
      <c r="C77" s="173"/>
      <c r="D77" s="173"/>
      <c r="E77" s="173"/>
      <c r="F77" s="173"/>
      <c r="G77" s="173"/>
      <c r="H77" s="173"/>
      <c r="I77" s="174"/>
      <c r="J77" s="173"/>
      <c r="K77" s="173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5"/>
      <c r="C81" s="176"/>
      <c r="D81" s="176"/>
      <c r="E81" s="176"/>
      <c r="F81" s="176"/>
      <c r="G81" s="176"/>
      <c r="H81" s="176"/>
      <c r="I81" s="177"/>
      <c r="J81" s="176"/>
      <c r="K81" s="176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83</v>
      </c>
      <c r="D82" s="37"/>
      <c r="E82" s="37"/>
      <c r="F82" s="37"/>
      <c r="G82" s="37"/>
      <c r="H82" s="37"/>
      <c r="I82" s="135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35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35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73" t="str">
        <f>E7</f>
        <v>Zpracování a realizace úprav SW pro stávající řadiče</v>
      </c>
      <c r="F85" s="37"/>
      <c r="G85" s="37"/>
      <c r="H85" s="37"/>
      <c r="I85" s="135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135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2" customHeight="1">
      <c r="A87" s="35"/>
      <c r="B87" s="36"/>
      <c r="C87" s="29" t="s">
        <v>20</v>
      </c>
      <c r="D87" s="37"/>
      <c r="E87" s="37"/>
      <c r="F87" s="24" t="str">
        <f>F10</f>
        <v>Brno</v>
      </c>
      <c r="G87" s="37"/>
      <c r="H87" s="37"/>
      <c r="I87" s="138" t="s">
        <v>22</v>
      </c>
      <c r="J87" s="76" t="str">
        <f>IF(J10="","",J10)</f>
        <v>2. 12. 2019</v>
      </c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35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5.15" customHeight="1">
      <c r="A89" s="35"/>
      <c r="B89" s="36"/>
      <c r="C89" s="29" t="s">
        <v>24</v>
      </c>
      <c r="D89" s="37"/>
      <c r="E89" s="37"/>
      <c r="F89" s="24" t="str">
        <f>E13</f>
        <v xml:space="preserve"> </v>
      </c>
      <c r="G89" s="37"/>
      <c r="H89" s="37"/>
      <c r="I89" s="138" t="s">
        <v>30</v>
      </c>
      <c r="J89" s="33" t="str">
        <f>E19</f>
        <v xml:space="preserve"> 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5.15" customHeight="1">
      <c r="A90" s="35"/>
      <c r="B90" s="36"/>
      <c r="C90" s="29" t="s">
        <v>28</v>
      </c>
      <c r="D90" s="37"/>
      <c r="E90" s="37"/>
      <c r="F90" s="24" t="str">
        <f>IF(E16="","",E16)</f>
        <v>Vyplň údaj</v>
      </c>
      <c r="G90" s="37"/>
      <c r="H90" s="37"/>
      <c r="I90" s="138" t="s">
        <v>32</v>
      </c>
      <c r="J90" s="33" t="str">
        <f>E22</f>
        <v xml:space="preserve"> </v>
      </c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0.32" customHeight="1">
      <c r="A91" s="35"/>
      <c r="B91" s="36"/>
      <c r="C91" s="37"/>
      <c r="D91" s="37"/>
      <c r="E91" s="37"/>
      <c r="F91" s="37"/>
      <c r="G91" s="37"/>
      <c r="H91" s="37"/>
      <c r="I91" s="135"/>
      <c r="J91" s="37"/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9.28" customHeight="1">
      <c r="A92" s="35"/>
      <c r="B92" s="36"/>
      <c r="C92" s="178" t="s">
        <v>84</v>
      </c>
      <c r="D92" s="179"/>
      <c r="E92" s="179"/>
      <c r="F92" s="179"/>
      <c r="G92" s="179"/>
      <c r="H92" s="179"/>
      <c r="I92" s="180"/>
      <c r="J92" s="181" t="s">
        <v>85</v>
      </c>
      <c r="K92" s="179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35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2.8" customHeight="1">
      <c r="A94" s="35"/>
      <c r="B94" s="36"/>
      <c r="C94" s="182" t="s">
        <v>86</v>
      </c>
      <c r="D94" s="37"/>
      <c r="E94" s="37"/>
      <c r="F94" s="37"/>
      <c r="G94" s="37"/>
      <c r="H94" s="37"/>
      <c r="I94" s="135"/>
      <c r="J94" s="107">
        <f>J114</f>
        <v>0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4" t="s">
        <v>87</v>
      </c>
    </row>
    <row r="95" s="9" customFormat="1" ht="24.96" customHeight="1">
      <c r="A95" s="9"/>
      <c r="B95" s="183"/>
      <c r="C95" s="184"/>
      <c r="D95" s="185" t="s">
        <v>88</v>
      </c>
      <c r="E95" s="186"/>
      <c r="F95" s="186"/>
      <c r="G95" s="186"/>
      <c r="H95" s="186"/>
      <c r="I95" s="187"/>
      <c r="J95" s="188">
        <f>J115</f>
        <v>0</v>
      </c>
      <c r="K95" s="184"/>
      <c r="L95" s="18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90"/>
      <c r="C96" s="191"/>
      <c r="D96" s="192" t="s">
        <v>89</v>
      </c>
      <c r="E96" s="193"/>
      <c r="F96" s="193"/>
      <c r="G96" s="193"/>
      <c r="H96" s="193"/>
      <c r="I96" s="194"/>
      <c r="J96" s="195">
        <f>J116</f>
        <v>0</v>
      </c>
      <c r="K96" s="191"/>
      <c r="L96" s="196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2" customFormat="1" ht="21.84" customHeight="1">
      <c r="A97" s="35"/>
      <c r="B97" s="36"/>
      <c r="C97" s="37"/>
      <c r="D97" s="37"/>
      <c r="E97" s="37"/>
      <c r="F97" s="37"/>
      <c r="G97" s="37"/>
      <c r="H97" s="37"/>
      <c r="I97" s="135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6.96" customHeight="1">
      <c r="A98" s="35"/>
      <c r="B98" s="63"/>
      <c r="C98" s="64"/>
      <c r="D98" s="64"/>
      <c r="E98" s="64"/>
      <c r="F98" s="64"/>
      <c r="G98" s="64"/>
      <c r="H98" s="64"/>
      <c r="I98" s="174"/>
      <c r="J98" s="64"/>
      <c r="K98" s="64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102" s="2" customFormat="1" ht="6.96" customHeight="1">
      <c r="A102" s="35"/>
      <c r="B102" s="65"/>
      <c r="C102" s="66"/>
      <c r="D102" s="66"/>
      <c r="E102" s="66"/>
      <c r="F102" s="66"/>
      <c r="G102" s="66"/>
      <c r="H102" s="66"/>
      <c r="I102" s="177"/>
      <c r="J102" s="66"/>
      <c r="K102" s="66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="2" customFormat="1" ht="24.96" customHeight="1">
      <c r="A103" s="35"/>
      <c r="B103" s="36"/>
      <c r="C103" s="20" t="s">
        <v>90</v>
      </c>
      <c r="D103" s="37"/>
      <c r="E103" s="37"/>
      <c r="F103" s="37"/>
      <c r="G103" s="37"/>
      <c r="H103" s="37"/>
      <c r="I103" s="135"/>
      <c r="J103" s="37"/>
      <c r="K103" s="37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36"/>
      <c r="C104" s="37"/>
      <c r="D104" s="37"/>
      <c r="E104" s="37"/>
      <c r="F104" s="37"/>
      <c r="G104" s="37"/>
      <c r="H104" s="37"/>
      <c r="I104" s="135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12" customHeight="1">
      <c r="A105" s="35"/>
      <c r="B105" s="36"/>
      <c r="C105" s="29" t="s">
        <v>16</v>
      </c>
      <c r="D105" s="37"/>
      <c r="E105" s="37"/>
      <c r="F105" s="37"/>
      <c r="G105" s="37"/>
      <c r="H105" s="37"/>
      <c r="I105" s="135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16.5" customHeight="1">
      <c r="A106" s="35"/>
      <c r="B106" s="36"/>
      <c r="C106" s="37"/>
      <c r="D106" s="37"/>
      <c r="E106" s="73" t="str">
        <f>E7</f>
        <v>Zpracování a realizace úprav SW pro stávající řadiče</v>
      </c>
      <c r="F106" s="37"/>
      <c r="G106" s="37"/>
      <c r="H106" s="37"/>
      <c r="I106" s="135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36"/>
      <c r="C107" s="37"/>
      <c r="D107" s="37"/>
      <c r="E107" s="37"/>
      <c r="F107" s="37"/>
      <c r="G107" s="37"/>
      <c r="H107" s="37"/>
      <c r="I107" s="135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2" customHeight="1">
      <c r="A108" s="35"/>
      <c r="B108" s="36"/>
      <c r="C108" s="29" t="s">
        <v>20</v>
      </c>
      <c r="D108" s="37"/>
      <c r="E108" s="37"/>
      <c r="F108" s="24" t="str">
        <f>F10</f>
        <v>Brno</v>
      </c>
      <c r="G108" s="37"/>
      <c r="H108" s="37"/>
      <c r="I108" s="138" t="s">
        <v>22</v>
      </c>
      <c r="J108" s="76" t="str">
        <f>IF(J10="","",J10)</f>
        <v>2. 12. 2019</v>
      </c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36"/>
      <c r="C109" s="37"/>
      <c r="D109" s="37"/>
      <c r="E109" s="37"/>
      <c r="F109" s="37"/>
      <c r="G109" s="37"/>
      <c r="H109" s="37"/>
      <c r="I109" s="135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5.15" customHeight="1">
      <c r="A110" s="35"/>
      <c r="B110" s="36"/>
      <c r="C110" s="29" t="s">
        <v>24</v>
      </c>
      <c r="D110" s="37"/>
      <c r="E110" s="37"/>
      <c r="F110" s="24" t="str">
        <f>E13</f>
        <v xml:space="preserve"> </v>
      </c>
      <c r="G110" s="37"/>
      <c r="H110" s="37"/>
      <c r="I110" s="138" t="s">
        <v>30</v>
      </c>
      <c r="J110" s="33" t="str">
        <f>E19</f>
        <v xml:space="preserve"> </v>
      </c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5.15" customHeight="1">
      <c r="A111" s="35"/>
      <c r="B111" s="36"/>
      <c r="C111" s="29" t="s">
        <v>28</v>
      </c>
      <c r="D111" s="37"/>
      <c r="E111" s="37"/>
      <c r="F111" s="24" t="str">
        <f>IF(E16="","",E16)</f>
        <v>Vyplň údaj</v>
      </c>
      <c r="G111" s="37"/>
      <c r="H111" s="37"/>
      <c r="I111" s="138" t="s">
        <v>32</v>
      </c>
      <c r="J111" s="33" t="str">
        <f>E22</f>
        <v xml:space="preserve"> </v>
      </c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0.32" customHeight="1">
      <c r="A112" s="35"/>
      <c r="B112" s="36"/>
      <c r="C112" s="37"/>
      <c r="D112" s="37"/>
      <c r="E112" s="37"/>
      <c r="F112" s="37"/>
      <c r="G112" s="37"/>
      <c r="H112" s="37"/>
      <c r="I112" s="135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11" customFormat="1" ht="29.28" customHeight="1">
      <c r="A113" s="197"/>
      <c r="B113" s="198"/>
      <c r="C113" s="199" t="s">
        <v>91</v>
      </c>
      <c r="D113" s="200" t="s">
        <v>59</v>
      </c>
      <c r="E113" s="200" t="s">
        <v>55</v>
      </c>
      <c r="F113" s="200" t="s">
        <v>56</v>
      </c>
      <c r="G113" s="200" t="s">
        <v>92</v>
      </c>
      <c r="H113" s="200" t="s">
        <v>93</v>
      </c>
      <c r="I113" s="201" t="s">
        <v>94</v>
      </c>
      <c r="J113" s="202" t="s">
        <v>85</v>
      </c>
      <c r="K113" s="203" t="s">
        <v>95</v>
      </c>
      <c r="L113" s="204"/>
      <c r="M113" s="97" t="s">
        <v>1</v>
      </c>
      <c r="N113" s="98" t="s">
        <v>38</v>
      </c>
      <c r="O113" s="98" t="s">
        <v>96</v>
      </c>
      <c r="P113" s="98" t="s">
        <v>97</v>
      </c>
      <c r="Q113" s="98" t="s">
        <v>98</v>
      </c>
      <c r="R113" s="98" t="s">
        <v>99</v>
      </c>
      <c r="S113" s="98" t="s">
        <v>100</v>
      </c>
      <c r="T113" s="99" t="s">
        <v>101</v>
      </c>
      <c r="U113" s="197"/>
      <c r="V113" s="197"/>
      <c r="W113" s="197"/>
      <c r="X113" s="197"/>
      <c r="Y113" s="197"/>
      <c r="Z113" s="197"/>
      <c r="AA113" s="197"/>
      <c r="AB113" s="197"/>
      <c r="AC113" s="197"/>
      <c r="AD113" s="197"/>
      <c r="AE113" s="197"/>
    </row>
    <row r="114" s="2" customFormat="1" ht="22.8" customHeight="1">
      <c r="A114" s="35"/>
      <c r="B114" s="36"/>
      <c r="C114" s="104" t="s">
        <v>102</v>
      </c>
      <c r="D114" s="37"/>
      <c r="E114" s="37"/>
      <c r="F114" s="37"/>
      <c r="G114" s="37"/>
      <c r="H114" s="37"/>
      <c r="I114" s="135"/>
      <c r="J114" s="205">
        <f>BK114</f>
        <v>0</v>
      </c>
      <c r="K114" s="37"/>
      <c r="L114" s="41"/>
      <c r="M114" s="100"/>
      <c r="N114" s="206"/>
      <c r="O114" s="101"/>
      <c r="P114" s="207">
        <f>P115</f>
        <v>0</v>
      </c>
      <c r="Q114" s="101"/>
      <c r="R114" s="207">
        <f>R115</f>
        <v>0</v>
      </c>
      <c r="S114" s="101"/>
      <c r="T114" s="208">
        <f>T115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4" t="s">
        <v>73</v>
      </c>
      <c r="AU114" s="14" t="s">
        <v>87</v>
      </c>
      <c r="BK114" s="209">
        <f>BK115</f>
        <v>0</v>
      </c>
    </row>
    <row r="115" s="12" customFormat="1" ht="25.92" customHeight="1">
      <c r="A115" s="12"/>
      <c r="B115" s="210"/>
      <c r="C115" s="211"/>
      <c r="D115" s="212" t="s">
        <v>73</v>
      </c>
      <c r="E115" s="213" t="s">
        <v>103</v>
      </c>
      <c r="F115" s="213" t="s">
        <v>104</v>
      </c>
      <c r="G115" s="211"/>
      <c r="H115" s="211"/>
      <c r="I115" s="214"/>
      <c r="J115" s="215">
        <f>BK115</f>
        <v>0</v>
      </c>
      <c r="K115" s="211"/>
      <c r="L115" s="216"/>
      <c r="M115" s="217"/>
      <c r="N115" s="218"/>
      <c r="O115" s="218"/>
      <c r="P115" s="219">
        <f>P116</f>
        <v>0</v>
      </c>
      <c r="Q115" s="218"/>
      <c r="R115" s="219">
        <f>R116</f>
        <v>0</v>
      </c>
      <c r="S115" s="218"/>
      <c r="T115" s="220">
        <f>T116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21" t="s">
        <v>105</v>
      </c>
      <c r="AT115" s="222" t="s">
        <v>73</v>
      </c>
      <c r="AU115" s="222" t="s">
        <v>74</v>
      </c>
      <c r="AY115" s="221" t="s">
        <v>106</v>
      </c>
      <c r="BK115" s="223">
        <f>BK116</f>
        <v>0</v>
      </c>
    </row>
    <row r="116" s="12" customFormat="1" ht="22.8" customHeight="1">
      <c r="A116" s="12"/>
      <c r="B116" s="210"/>
      <c r="C116" s="211"/>
      <c r="D116" s="212" t="s">
        <v>73</v>
      </c>
      <c r="E116" s="224" t="s">
        <v>107</v>
      </c>
      <c r="F116" s="224" t="s">
        <v>108</v>
      </c>
      <c r="G116" s="211"/>
      <c r="H116" s="211"/>
      <c r="I116" s="214"/>
      <c r="J116" s="225">
        <f>BK116</f>
        <v>0</v>
      </c>
      <c r="K116" s="211"/>
      <c r="L116" s="216"/>
      <c r="M116" s="217"/>
      <c r="N116" s="218"/>
      <c r="O116" s="218"/>
      <c r="P116" s="219">
        <f>SUM(P117:P190)</f>
        <v>0</v>
      </c>
      <c r="Q116" s="218"/>
      <c r="R116" s="219">
        <f>SUM(R117:R190)</f>
        <v>0</v>
      </c>
      <c r="S116" s="218"/>
      <c r="T116" s="220">
        <f>SUM(T117:T190)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21" t="s">
        <v>105</v>
      </c>
      <c r="AT116" s="222" t="s">
        <v>73</v>
      </c>
      <c r="AU116" s="222" t="s">
        <v>79</v>
      </c>
      <c r="AY116" s="221" t="s">
        <v>106</v>
      </c>
      <c r="BK116" s="223">
        <f>SUM(BK117:BK190)</f>
        <v>0</v>
      </c>
    </row>
    <row r="117" s="2" customFormat="1" ht="24" customHeight="1">
      <c r="A117" s="35"/>
      <c r="B117" s="36"/>
      <c r="C117" s="226" t="s">
        <v>79</v>
      </c>
      <c r="D117" s="226" t="s">
        <v>109</v>
      </c>
      <c r="E117" s="227" t="s">
        <v>110</v>
      </c>
      <c r="F117" s="228" t="s">
        <v>111</v>
      </c>
      <c r="G117" s="229" t="s">
        <v>112</v>
      </c>
      <c r="H117" s="230">
        <v>8</v>
      </c>
      <c r="I117" s="231"/>
      <c r="J117" s="232">
        <f>ROUND(I117*H117,2)</f>
        <v>0</v>
      </c>
      <c r="K117" s="233"/>
      <c r="L117" s="41"/>
      <c r="M117" s="234" t="s">
        <v>1</v>
      </c>
      <c r="N117" s="235" t="s">
        <v>39</v>
      </c>
      <c r="O117" s="88"/>
      <c r="P117" s="236">
        <f>O117*H117</f>
        <v>0</v>
      </c>
      <c r="Q117" s="236">
        <v>0</v>
      </c>
      <c r="R117" s="236">
        <f>Q117*H117</f>
        <v>0</v>
      </c>
      <c r="S117" s="236">
        <v>0</v>
      </c>
      <c r="T117" s="237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238" t="s">
        <v>113</v>
      </c>
      <c r="AT117" s="238" t="s">
        <v>109</v>
      </c>
      <c r="AU117" s="238" t="s">
        <v>81</v>
      </c>
      <c r="AY117" s="14" t="s">
        <v>106</v>
      </c>
      <c r="BE117" s="239">
        <f>IF(N117="základní",J117,0)</f>
        <v>0</v>
      </c>
      <c r="BF117" s="239">
        <f>IF(N117="snížená",J117,0)</f>
        <v>0</v>
      </c>
      <c r="BG117" s="239">
        <f>IF(N117="zákl. přenesená",J117,0)</f>
        <v>0</v>
      </c>
      <c r="BH117" s="239">
        <f>IF(N117="sníž. přenesená",J117,0)</f>
        <v>0</v>
      </c>
      <c r="BI117" s="239">
        <f>IF(N117="nulová",J117,0)</f>
        <v>0</v>
      </c>
      <c r="BJ117" s="14" t="s">
        <v>79</v>
      </c>
      <c r="BK117" s="239">
        <f>ROUND(I117*H117,2)</f>
        <v>0</v>
      </c>
      <c r="BL117" s="14" t="s">
        <v>113</v>
      </c>
      <c r="BM117" s="238" t="s">
        <v>114</v>
      </c>
    </row>
    <row r="118" s="2" customFormat="1">
      <c r="A118" s="35"/>
      <c r="B118" s="36"/>
      <c r="C118" s="37"/>
      <c r="D118" s="240" t="s">
        <v>115</v>
      </c>
      <c r="E118" s="37"/>
      <c r="F118" s="241" t="s">
        <v>116</v>
      </c>
      <c r="G118" s="37"/>
      <c r="H118" s="37"/>
      <c r="I118" s="135"/>
      <c r="J118" s="37"/>
      <c r="K118" s="37"/>
      <c r="L118" s="41"/>
      <c r="M118" s="242"/>
      <c r="N118" s="243"/>
      <c r="O118" s="88"/>
      <c r="P118" s="88"/>
      <c r="Q118" s="88"/>
      <c r="R118" s="88"/>
      <c r="S118" s="88"/>
      <c r="T118" s="89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4" t="s">
        <v>115</v>
      </c>
      <c r="AU118" s="14" t="s">
        <v>81</v>
      </c>
    </row>
    <row r="119" s="2" customFormat="1" ht="24" customHeight="1">
      <c r="A119" s="35"/>
      <c r="B119" s="36"/>
      <c r="C119" s="226" t="s">
        <v>81</v>
      </c>
      <c r="D119" s="226" t="s">
        <v>109</v>
      </c>
      <c r="E119" s="227" t="s">
        <v>117</v>
      </c>
      <c r="F119" s="228" t="s">
        <v>118</v>
      </c>
      <c r="G119" s="229" t="s">
        <v>112</v>
      </c>
      <c r="H119" s="230">
        <v>8</v>
      </c>
      <c r="I119" s="231"/>
      <c r="J119" s="232">
        <f>ROUND(I119*H119,2)</f>
        <v>0</v>
      </c>
      <c r="K119" s="233"/>
      <c r="L119" s="41"/>
      <c r="M119" s="234" t="s">
        <v>1</v>
      </c>
      <c r="N119" s="235" t="s">
        <v>39</v>
      </c>
      <c r="O119" s="88"/>
      <c r="P119" s="236">
        <f>O119*H119</f>
        <v>0</v>
      </c>
      <c r="Q119" s="236">
        <v>0</v>
      </c>
      <c r="R119" s="236">
        <f>Q119*H119</f>
        <v>0</v>
      </c>
      <c r="S119" s="236">
        <v>0</v>
      </c>
      <c r="T119" s="237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38" t="s">
        <v>113</v>
      </c>
      <c r="AT119" s="238" t="s">
        <v>109</v>
      </c>
      <c r="AU119" s="238" t="s">
        <v>81</v>
      </c>
      <c r="AY119" s="14" t="s">
        <v>106</v>
      </c>
      <c r="BE119" s="239">
        <f>IF(N119="základní",J119,0)</f>
        <v>0</v>
      </c>
      <c r="BF119" s="239">
        <f>IF(N119="snížená",J119,0)</f>
        <v>0</v>
      </c>
      <c r="BG119" s="239">
        <f>IF(N119="zákl. přenesená",J119,0)</f>
        <v>0</v>
      </c>
      <c r="BH119" s="239">
        <f>IF(N119="sníž. přenesená",J119,0)</f>
        <v>0</v>
      </c>
      <c r="BI119" s="239">
        <f>IF(N119="nulová",J119,0)</f>
        <v>0</v>
      </c>
      <c r="BJ119" s="14" t="s">
        <v>79</v>
      </c>
      <c r="BK119" s="239">
        <f>ROUND(I119*H119,2)</f>
        <v>0</v>
      </c>
      <c r="BL119" s="14" t="s">
        <v>113</v>
      </c>
      <c r="BM119" s="238" t="s">
        <v>119</v>
      </c>
    </row>
    <row r="120" s="2" customFormat="1">
      <c r="A120" s="35"/>
      <c r="B120" s="36"/>
      <c r="C120" s="37"/>
      <c r="D120" s="240" t="s">
        <v>115</v>
      </c>
      <c r="E120" s="37"/>
      <c r="F120" s="241" t="s">
        <v>120</v>
      </c>
      <c r="G120" s="37"/>
      <c r="H120" s="37"/>
      <c r="I120" s="135"/>
      <c r="J120" s="37"/>
      <c r="K120" s="37"/>
      <c r="L120" s="41"/>
      <c r="M120" s="242"/>
      <c r="N120" s="243"/>
      <c r="O120" s="88"/>
      <c r="P120" s="88"/>
      <c r="Q120" s="88"/>
      <c r="R120" s="88"/>
      <c r="S120" s="88"/>
      <c r="T120" s="89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4" t="s">
        <v>115</v>
      </c>
      <c r="AU120" s="14" t="s">
        <v>81</v>
      </c>
    </row>
    <row r="121" s="2" customFormat="1" ht="24" customHeight="1">
      <c r="A121" s="35"/>
      <c r="B121" s="36"/>
      <c r="C121" s="226" t="s">
        <v>105</v>
      </c>
      <c r="D121" s="226" t="s">
        <v>109</v>
      </c>
      <c r="E121" s="227" t="s">
        <v>121</v>
      </c>
      <c r="F121" s="228" t="s">
        <v>122</v>
      </c>
      <c r="G121" s="229" t="s">
        <v>112</v>
      </c>
      <c r="H121" s="230">
        <v>8</v>
      </c>
      <c r="I121" s="231"/>
      <c r="J121" s="232">
        <f>ROUND(I121*H121,2)</f>
        <v>0</v>
      </c>
      <c r="K121" s="233"/>
      <c r="L121" s="41"/>
      <c r="M121" s="234" t="s">
        <v>1</v>
      </c>
      <c r="N121" s="235" t="s">
        <v>39</v>
      </c>
      <c r="O121" s="88"/>
      <c r="P121" s="236">
        <f>O121*H121</f>
        <v>0</v>
      </c>
      <c r="Q121" s="236">
        <v>0</v>
      </c>
      <c r="R121" s="236">
        <f>Q121*H121</f>
        <v>0</v>
      </c>
      <c r="S121" s="236">
        <v>0</v>
      </c>
      <c r="T121" s="237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38" t="s">
        <v>113</v>
      </c>
      <c r="AT121" s="238" t="s">
        <v>109</v>
      </c>
      <c r="AU121" s="238" t="s">
        <v>81</v>
      </c>
      <c r="AY121" s="14" t="s">
        <v>106</v>
      </c>
      <c r="BE121" s="239">
        <f>IF(N121="základní",J121,0)</f>
        <v>0</v>
      </c>
      <c r="BF121" s="239">
        <f>IF(N121="snížená",J121,0)</f>
        <v>0</v>
      </c>
      <c r="BG121" s="239">
        <f>IF(N121="zákl. přenesená",J121,0)</f>
        <v>0</v>
      </c>
      <c r="BH121" s="239">
        <f>IF(N121="sníž. přenesená",J121,0)</f>
        <v>0</v>
      </c>
      <c r="BI121" s="239">
        <f>IF(N121="nulová",J121,0)</f>
        <v>0</v>
      </c>
      <c r="BJ121" s="14" t="s">
        <v>79</v>
      </c>
      <c r="BK121" s="239">
        <f>ROUND(I121*H121,2)</f>
        <v>0</v>
      </c>
      <c r="BL121" s="14" t="s">
        <v>113</v>
      </c>
      <c r="BM121" s="238" t="s">
        <v>123</v>
      </c>
    </row>
    <row r="122" s="2" customFormat="1">
      <c r="A122" s="35"/>
      <c r="B122" s="36"/>
      <c r="C122" s="37"/>
      <c r="D122" s="240" t="s">
        <v>115</v>
      </c>
      <c r="E122" s="37"/>
      <c r="F122" s="241" t="s">
        <v>124</v>
      </c>
      <c r="G122" s="37"/>
      <c r="H122" s="37"/>
      <c r="I122" s="135"/>
      <c r="J122" s="37"/>
      <c r="K122" s="37"/>
      <c r="L122" s="41"/>
      <c r="M122" s="242"/>
      <c r="N122" s="243"/>
      <c r="O122" s="88"/>
      <c r="P122" s="88"/>
      <c r="Q122" s="88"/>
      <c r="R122" s="88"/>
      <c r="S122" s="88"/>
      <c r="T122" s="89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4" t="s">
        <v>115</v>
      </c>
      <c r="AU122" s="14" t="s">
        <v>81</v>
      </c>
    </row>
    <row r="123" s="2" customFormat="1" ht="24" customHeight="1">
      <c r="A123" s="35"/>
      <c r="B123" s="36"/>
      <c r="C123" s="226" t="s">
        <v>125</v>
      </c>
      <c r="D123" s="226" t="s">
        <v>109</v>
      </c>
      <c r="E123" s="227" t="s">
        <v>126</v>
      </c>
      <c r="F123" s="228" t="s">
        <v>127</v>
      </c>
      <c r="G123" s="229" t="s">
        <v>112</v>
      </c>
      <c r="H123" s="230">
        <v>8</v>
      </c>
      <c r="I123" s="231"/>
      <c r="J123" s="232">
        <f>ROUND(I123*H123,2)</f>
        <v>0</v>
      </c>
      <c r="K123" s="233"/>
      <c r="L123" s="41"/>
      <c r="M123" s="234" t="s">
        <v>1</v>
      </c>
      <c r="N123" s="235" t="s">
        <v>39</v>
      </c>
      <c r="O123" s="88"/>
      <c r="P123" s="236">
        <f>O123*H123</f>
        <v>0</v>
      </c>
      <c r="Q123" s="236">
        <v>0</v>
      </c>
      <c r="R123" s="236">
        <f>Q123*H123</f>
        <v>0</v>
      </c>
      <c r="S123" s="236">
        <v>0</v>
      </c>
      <c r="T123" s="237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38" t="s">
        <v>113</v>
      </c>
      <c r="AT123" s="238" t="s">
        <v>109</v>
      </c>
      <c r="AU123" s="238" t="s">
        <v>81</v>
      </c>
      <c r="AY123" s="14" t="s">
        <v>106</v>
      </c>
      <c r="BE123" s="239">
        <f>IF(N123="základní",J123,0)</f>
        <v>0</v>
      </c>
      <c r="BF123" s="239">
        <f>IF(N123="snížená",J123,0)</f>
        <v>0</v>
      </c>
      <c r="BG123" s="239">
        <f>IF(N123="zákl. přenesená",J123,0)</f>
        <v>0</v>
      </c>
      <c r="BH123" s="239">
        <f>IF(N123="sníž. přenesená",J123,0)</f>
        <v>0</v>
      </c>
      <c r="BI123" s="239">
        <f>IF(N123="nulová",J123,0)</f>
        <v>0</v>
      </c>
      <c r="BJ123" s="14" t="s">
        <v>79</v>
      </c>
      <c r="BK123" s="239">
        <f>ROUND(I123*H123,2)</f>
        <v>0</v>
      </c>
      <c r="BL123" s="14" t="s">
        <v>113</v>
      </c>
      <c r="BM123" s="238" t="s">
        <v>128</v>
      </c>
    </row>
    <row r="124" s="2" customFormat="1">
      <c r="A124" s="35"/>
      <c r="B124" s="36"/>
      <c r="C124" s="37"/>
      <c r="D124" s="240" t="s">
        <v>115</v>
      </c>
      <c r="E124" s="37"/>
      <c r="F124" s="241" t="s">
        <v>129</v>
      </c>
      <c r="G124" s="37"/>
      <c r="H124" s="37"/>
      <c r="I124" s="135"/>
      <c r="J124" s="37"/>
      <c r="K124" s="37"/>
      <c r="L124" s="41"/>
      <c r="M124" s="242"/>
      <c r="N124" s="243"/>
      <c r="O124" s="88"/>
      <c r="P124" s="88"/>
      <c r="Q124" s="88"/>
      <c r="R124" s="88"/>
      <c r="S124" s="88"/>
      <c r="T124" s="89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4" t="s">
        <v>115</v>
      </c>
      <c r="AU124" s="14" t="s">
        <v>81</v>
      </c>
    </row>
    <row r="125" s="2" customFormat="1" ht="24" customHeight="1">
      <c r="A125" s="35"/>
      <c r="B125" s="36"/>
      <c r="C125" s="226" t="s">
        <v>130</v>
      </c>
      <c r="D125" s="226" t="s">
        <v>109</v>
      </c>
      <c r="E125" s="227" t="s">
        <v>131</v>
      </c>
      <c r="F125" s="228" t="s">
        <v>132</v>
      </c>
      <c r="G125" s="229" t="s">
        <v>112</v>
      </c>
      <c r="H125" s="230">
        <v>8</v>
      </c>
      <c r="I125" s="231"/>
      <c r="J125" s="232">
        <f>ROUND(I125*H125,2)</f>
        <v>0</v>
      </c>
      <c r="K125" s="233"/>
      <c r="L125" s="41"/>
      <c r="M125" s="234" t="s">
        <v>1</v>
      </c>
      <c r="N125" s="235" t="s">
        <v>39</v>
      </c>
      <c r="O125" s="88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38" t="s">
        <v>113</v>
      </c>
      <c r="AT125" s="238" t="s">
        <v>109</v>
      </c>
      <c r="AU125" s="238" t="s">
        <v>81</v>
      </c>
      <c r="AY125" s="14" t="s">
        <v>106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4" t="s">
        <v>79</v>
      </c>
      <c r="BK125" s="239">
        <f>ROUND(I125*H125,2)</f>
        <v>0</v>
      </c>
      <c r="BL125" s="14" t="s">
        <v>113</v>
      </c>
      <c r="BM125" s="238" t="s">
        <v>133</v>
      </c>
    </row>
    <row r="126" s="2" customFormat="1">
      <c r="A126" s="35"/>
      <c r="B126" s="36"/>
      <c r="C126" s="37"/>
      <c r="D126" s="240" t="s">
        <v>115</v>
      </c>
      <c r="E126" s="37"/>
      <c r="F126" s="241" t="s">
        <v>134</v>
      </c>
      <c r="G126" s="37"/>
      <c r="H126" s="37"/>
      <c r="I126" s="135"/>
      <c r="J126" s="37"/>
      <c r="K126" s="37"/>
      <c r="L126" s="41"/>
      <c r="M126" s="242"/>
      <c r="N126" s="243"/>
      <c r="O126" s="88"/>
      <c r="P126" s="88"/>
      <c r="Q126" s="88"/>
      <c r="R126" s="88"/>
      <c r="S126" s="88"/>
      <c r="T126" s="89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115</v>
      </c>
      <c r="AU126" s="14" t="s">
        <v>81</v>
      </c>
    </row>
    <row r="127" s="2" customFormat="1" ht="24" customHeight="1">
      <c r="A127" s="35"/>
      <c r="B127" s="36"/>
      <c r="C127" s="226" t="s">
        <v>135</v>
      </c>
      <c r="D127" s="226" t="s">
        <v>109</v>
      </c>
      <c r="E127" s="227" t="s">
        <v>136</v>
      </c>
      <c r="F127" s="228" t="s">
        <v>137</v>
      </c>
      <c r="G127" s="229" t="s">
        <v>112</v>
      </c>
      <c r="H127" s="230">
        <v>8</v>
      </c>
      <c r="I127" s="231"/>
      <c r="J127" s="232">
        <f>ROUND(I127*H127,2)</f>
        <v>0</v>
      </c>
      <c r="K127" s="233"/>
      <c r="L127" s="41"/>
      <c r="M127" s="234" t="s">
        <v>1</v>
      </c>
      <c r="N127" s="235" t="s">
        <v>39</v>
      </c>
      <c r="O127" s="88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38" t="s">
        <v>113</v>
      </c>
      <c r="AT127" s="238" t="s">
        <v>109</v>
      </c>
      <c r="AU127" s="238" t="s">
        <v>81</v>
      </c>
      <c r="AY127" s="14" t="s">
        <v>106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4" t="s">
        <v>79</v>
      </c>
      <c r="BK127" s="239">
        <f>ROUND(I127*H127,2)</f>
        <v>0</v>
      </c>
      <c r="BL127" s="14" t="s">
        <v>113</v>
      </c>
      <c r="BM127" s="238" t="s">
        <v>138</v>
      </c>
    </row>
    <row r="128" s="2" customFormat="1">
      <c r="A128" s="35"/>
      <c r="B128" s="36"/>
      <c r="C128" s="37"/>
      <c r="D128" s="240" t="s">
        <v>115</v>
      </c>
      <c r="E128" s="37"/>
      <c r="F128" s="241" t="s">
        <v>139</v>
      </c>
      <c r="G128" s="37"/>
      <c r="H128" s="37"/>
      <c r="I128" s="135"/>
      <c r="J128" s="37"/>
      <c r="K128" s="37"/>
      <c r="L128" s="41"/>
      <c r="M128" s="242"/>
      <c r="N128" s="243"/>
      <c r="O128" s="88"/>
      <c r="P128" s="88"/>
      <c r="Q128" s="88"/>
      <c r="R128" s="88"/>
      <c r="S128" s="88"/>
      <c r="T128" s="89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4" t="s">
        <v>115</v>
      </c>
      <c r="AU128" s="14" t="s">
        <v>81</v>
      </c>
    </row>
    <row r="129" s="2" customFormat="1" ht="16.5" customHeight="1">
      <c r="A129" s="35"/>
      <c r="B129" s="36"/>
      <c r="C129" s="226" t="s">
        <v>140</v>
      </c>
      <c r="D129" s="226" t="s">
        <v>109</v>
      </c>
      <c r="E129" s="227" t="s">
        <v>141</v>
      </c>
      <c r="F129" s="228" t="s">
        <v>142</v>
      </c>
      <c r="G129" s="229" t="s">
        <v>112</v>
      </c>
      <c r="H129" s="230">
        <v>8</v>
      </c>
      <c r="I129" s="231"/>
      <c r="J129" s="232">
        <f>ROUND(I129*H129,2)</f>
        <v>0</v>
      </c>
      <c r="K129" s="233"/>
      <c r="L129" s="41"/>
      <c r="M129" s="234" t="s">
        <v>1</v>
      </c>
      <c r="N129" s="235" t="s">
        <v>39</v>
      </c>
      <c r="O129" s="88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8" t="s">
        <v>113</v>
      </c>
      <c r="AT129" s="238" t="s">
        <v>109</v>
      </c>
      <c r="AU129" s="238" t="s">
        <v>81</v>
      </c>
      <c r="AY129" s="14" t="s">
        <v>106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4" t="s">
        <v>79</v>
      </c>
      <c r="BK129" s="239">
        <f>ROUND(I129*H129,2)</f>
        <v>0</v>
      </c>
      <c r="BL129" s="14" t="s">
        <v>113</v>
      </c>
      <c r="BM129" s="238" t="s">
        <v>143</v>
      </c>
    </row>
    <row r="130" s="2" customFormat="1">
      <c r="A130" s="35"/>
      <c r="B130" s="36"/>
      <c r="C130" s="37"/>
      <c r="D130" s="240" t="s">
        <v>115</v>
      </c>
      <c r="E130" s="37"/>
      <c r="F130" s="241" t="s">
        <v>144</v>
      </c>
      <c r="G130" s="37"/>
      <c r="H130" s="37"/>
      <c r="I130" s="135"/>
      <c r="J130" s="37"/>
      <c r="K130" s="37"/>
      <c r="L130" s="41"/>
      <c r="M130" s="242"/>
      <c r="N130" s="243"/>
      <c r="O130" s="88"/>
      <c r="P130" s="88"/>
      <c r="Q130" s="88"/>
      <c r="R130" s="88"/>
      <c r="S130" s="88"/>
      <c r="T130" s="89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4" t="s">
        <v>115</v>
      </c>
      <c r="AU130" s="14" t="s">
        <v>81</v>
      </c>
    </row>
    <row r="131" s="2" customFormat="1" ht="16.5" customHeight="1">
      <c r="A131" s="35"/>
      <c r="B131" s="36"/>
      <c r="C131" s="226" t="s">
        <v>145</v>
      </c>
      <c r="D131" s="226" t="s">
        <v>109</v>
      </c>
      <c r="E131" s="227" t="s">
        <v>146</v>
      </c>
      <c r="F131" s="228" t="s">
        <v>147</v>
      </c>
      <c r="G131" s="229" t="s">
        <v>112</v>
      </c>
      <c r="H131" s="230">
        <v>8</v>
      </c>
      <c r="I131" s="231"/>
      <c r="J131" s="232">
        <f>ROUND(I131*H131,2)</f>
        <v>0</v>
      </c>
      <c r="K131" s="233"/>
      <c r="L131" s="41"/>
      <c r="M131" s="234" t="s">
        <v>1</v>
      </c>
      <c r="N131" s="235" t="s">
        <v>39</v>
      </c>
      <c r="O131" s="88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8" t="s">
        <v>113</v>
      </c>
      <c r="AT131" s="238" t="s">
        <v>109</v>
      </c>
      <c r="AU131" s="238" t="s">
        <v>81</v>
      </c>
      <c r="AY131" s="14" t="s">
        <v>106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4" t="s">
        <v>79</v>
      </c>
      <c r="BK131" s="239">
        <f>ROUND(I131*H131,2)</f>
        <v>0</v>
      </c>
      <c r="BL131" s="14" t="s">
        <v>113</v>
      </c>
      <c r="BM131" s="238" t="s">
        <v>148</v>
      </c>
    </row>
    <row r="132" s="2" customFormat="1">
      <c r="A132" s="35"/>
      <c r="B132" s="36"/>
      <c r="C132" s="37"/>
      <c r="D132" s="240" t="s">
        <v>115</v>
      </c>
      <c r="E132" s="37"/>
      <c r="F132" s="241" t="s">
        <v>149</v>
      </c>
      <c r="G132" s="37"/>
      <c r="H132" s="37"/>
      <c r="I132" s="135"/>
      <c r="J132" s="37"/>
      <c r="K132" s="37"/>
      <c r="L132" s="41"/>
      <c r="M132" s="242"/>
      <c r="N132" s="243"/>
      <c r="O132" s="88"/>
      <c r="P132" s="88"/>
      <c r="Q132" s="88"/>
      <c r="R132" s="88"/>
      <c r="S132" s="88"/>
      <c r="T132" s="89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4" t="s">
        <v>115</v>
      </c>
      <c r="AU132" s="14" t="s">
        <v>81</v>
      </c>
    </row>
    <row r="133" s="2" customFormat="1" ht="24" customHeight="1">
      <c r="A133" s="35"/>
      <c r="B133" s="36"/>
      <c r="C133" s="226" t="s">
        <v>150</v>
      </c>
      <c r="D133" s="226" t="s">
        <v>109</v>
      </c>
      <c r="E133" s="227" t="s">
        <v>151</v>
      </c>
      <c r="F133" s="228" t="s">
        <v>152</v>
      </c>
      <c r="G133" s="229" t="s">
        <v>112</v>
      </c>
      <c r="H133" s="230">
        <v>8</v>
      </c>
      <c r="I133" s="231"/>
      <c r="J133" s="232">
        <f>ROUND(I133*H133,2)</f>
        <v>0</v>
      </c>
      <c r="K133" s="233"/>
      <c r="L133" s="41"/>
      <c r="M133" s="234" t="s">
        <v>1</v>
      </c>
      <c r="N133" s="235" t="s">
        <v>39</v>
      </c>
      <c r="O133" s="88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8" t="s">
        <v>113</v>
      </c>
      <c r="AT133" s="238" t="s">
        <v>109</v>
      </c>
      <c r="AU133" s="238" t="s">
        <v>81</v>
      </c>
      <c r="AY133" s="14" t="s">
        <v>106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4" t="s">
        <v>79</v>
      </c>
      <c r="BK133" s="239">
        <f>ROUND(I133*H133,2)</f>
        <v>0</v>
      </c>
      <c r="BL133" s="14" t="s">
        <v>113</v>
      </c>
      <c r="BM133" s="238" t="s">
        <v>153</v>
      </c>
    </row>
    <row r="134" s="2" customFormat="1">
      <c r="A134" s="35"/>
      <c r="B134" s="36"/>
      <c r="C134" s="37"/>
      <c r="D134" s="240" t="s">
        <v>115</v>
      </c>
      <c r="E134" s="37"/>
      <c r="F134" s="241" t="s">
        <v>154</v>
      </c>
      <c r="G134" s="37"/>
      <c r="H134" s="37"/>
      <c r="I134" s="135"/>
      <c r="J134" s="37"/>
      <c r="K134" s="37"/>
      <c r="L134" s="41"/>
      <c r="M134" s="242"/>
      <c r="N134" s="243"/>
      <c r="O134" s="88"/>
      <c r="P134" s="88"/>
      <c r="Q134" s="88"/>
      <c r="R134" s="88"/>
      <c r="S134" s="88"/>
      <c r="T134" s="89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4" t="s">
        <v>115</v>
      </c>
      <c r="AU134" s="14" t="s">
        <v>81</v>
      </c>
    </row>
    <row r="135" s="2" customFormat="1" ht="24" customHeight="1">
      <c r="A135" s="35"/>
      <c r="B135" s="36"/>
      <c r="C135" s="226" t="s">
        <v>155</v>
      </c>
      <c r="D135" s="226" t="s">
        <v>109</v>
      </c>
      <c r="E135" s="227" t="s">
        <v>156</v>
      </c>
      <c r="F135" s="228" t="s">
        <v>157</v>
      </c>
      <c r="G135" s="229" t="s">
        <v>112</v>
      </c>
      <c r="H135" s="230">
        <v>8</v>
      </c>
      <c r="I135" s="231"/>
      <c r="J135" s="232">
        <f>ROUND(I135*H135,2)</f>
        <v>0</v>
      </c>
      <c r="K135" s="233"/>
      <c r="L135" s="41"/>
      <c r="M135" s="234" t="s">
        <v>1</v>
      </c>
      <c r="N135" s="235" t="s">
        <v>39</v>
      </c>
      <c r="O135" s="88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8" t="s">
        <v>113</v>
      </c>
      <c r="AT135" s="238" t="s">
        <v>109</v>
      </c>
      <c r="AU135" s="238" t="s">
        <v>81</v>
      </c>
      <c r="AY135" s="14" t="s">
        <v>106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4" t="s">
        <v>79</v>
      </c>
      <c r="BK135" s="239">
        <f>ROUND(I135*H135,2)</f>
        <v>0</v>
      </c>
      <c r="BL135" s="14" t="s">
        <v>113</v>
      </c>
      <c r="BM135" s="238" t="s">
        <v>158</v>
      </c>
    </row>
    <row r="136" s="2" customFormat="1">
      <c r="A136" s="35"/>
      <c r="B136" s="36"/>
      <c r="C136" s="37"/>
      <c r="D136" s="240" t="s">
        <v>115</v>
      </c>
      <c r="E136" s="37"/>
      <c r="F136" s="241" t="s">
        <v>159</v>
      </c>
      <c r="G136" s="37"/>
      <c r="H136" s="37"/>
      <c r="I136" s="135"/>
      <c r="J136" s="37"/>
      <c r="K136" s="37"/>
      <c r="L136" s="41"/>
      <c r="M136" s="242"/>
      <c r="N136" s="243"/>
      <c r="O136" s="88"/>
      <c r="P136" s="88"/>
      <c r="Q136" s="88"/>
      <c r="R136" s="88"/>
      <c r="S136" s="88"/>
      <c r="T136" s="89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4" t="s">
        <v>115</v>
      </c>
      <c r="AU136" s="14" t="s">
        <v>81</v>
      </c>
    </row>
    <row r="137" s="2" customFormat="1" ht="24" customHeight="1">
      <c r="A137" s="35"/>
      <c r="B137" s="36"/>
      <c r="C137" s="226" t="s">
        <v>160</v>
      </c>
      <c r="D137" s="226" t="s">
        <v>109</v>
      </c>
      <c r="E137" s="227" t="s">
        <v>161</v>
      </c>
      <c r="F137" s="228" t="s">
        <v>162</v>
      </c>
      <c r="G137" s="229" t="s">
        <v>112</v>
      </c>
      <c r="H137" s="230">
        <v>8</v>
      </c>
      <c r="I137" s="231"/>
      <c r="J137" s="232">
        <f>ROUND(I137*H137,2)</f>
        <v>0</v>
      </c>
      <c r="K137" s="233"/>
      <c r="L137" s="41"/>
      <c r="M137" s="234" t="s">
        <v>1</v>
      </c>
      <c r="N137" s="235" t="s">
        <v>39</v>
      </c>
      <c r="O137" s="88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8" t="s">
        <v>113</v>
      </c>
      <c r="AT137" s="238" t="s">
        <v>109</v>
      </c>
      <c r="AU137" s="238" t="s">
        <v>81</v>
      </c>
      <c r="AY137" s="14" t="s">
        <v>106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4" t="s">
        <v>79</v>
      </c>
      <c r="BK137" s="239">
        <f>ROUND(I137*H137,2)</f>
        <v>0</v>
      </c>
      <c r="BL137" s="14" t="s">
        <v>113</v>
      </c>
      <c r="BM137" s="238" t="s">
        <v>163</v>
      </c>
    </row>
    <row r="138" s="2" customFormat="1">
      <c r="A138" s="35"/>
      <c r="B138" s="36"/>
      <c r="C138" s="37"/>
      <c r="D138" s="240" t="s">
        <v>115</v>
      </c>
      <c r="E138" s="37"/>
      <c r="F138" s="241" t="s">
        <v>164</v>
      </c>
      <c r="G138" s="37"/>
      <c r="H138" s="37"/>
      <c r="I138" s="135"/>
      <c r="J138" s="37"/>
      <c r="K138" s="37"/>
      <c r="L138" s="41"/>
      <c r="M138" s="242"/>
      <c r="N138" s="243"/>
      <c r="O138" s="88"/>
      <c r="P138" s="88"/>
      <c r="Q138" s="88"/>
      <c r="R138" s="88"/>
      <c r="S138" s="88"/>
      <c r="T138" s="89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4" t="s">
        <v>115</v>
      </c>
      <c r="AU138" s="14" t="s">
        <v>81</v>
      </c>
    </row>
    <row r="139" s="2" customFormat="1" ht="24" customHeight="1">
      <c r="A139" s="35"/>
      <c r="B139" s="36"/>
      <c r="C139" s="226" t="s">
        <v>165</v>
      </c>
      <c r="D139" s="226" t="s">
        <v>109</v>
      </c>
      <c r="E139" s="227" t="s">
        <v>166</v>
      </c>
      <c r="F139" s="228" t="s">
        <v>167</v>
      </c>
      <c r="G139" s="229" t="s">
        <v>112</v>
      </c>
      <c r="H139" s="230">
        <v>8</v>
      </c>
      <c r="I139" s="231"/>
      <c r="J139" s="232">
        <f>ROUND(I139*H139,2)</f>
        <v>0</v>
      </c>
      <c r="K139" s="233"/>
      <c r="L139" s="41"/>
      <c r="M139" s="234" t="s">
        <v>1</v>
      </c>
      <c r="N139" s="235" t="s">
        <v>39</v>
      </c>
      <c r="O139" s="88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8" t="s">
        <v>113</v>
      </c>
      <c r="AT139" s="238" t="s">
        <v>109</v>
      </c>
      <c r="AU139" s="238" t="s">
        <v>81</v>
      </c>
      <c r="AY139" s="14" t="s">
        <v>106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4" t="s">
        <v>79</v>
      </c>
      <c r="BK139" s="239">
        <f>ROUND(I139*H139,2)</f>
        <v>0</v>
      </c>
      <c r="BL139" s="14" t="s">
        <v>113</v>
      </c>
      <c r="BM139" s="238" t="s">
        <v>168</v>
      </c>
    </row>
    <row r="140" s="2" customFormat="1">
      <c r="A140" s="35"/>
      <c r="B140" s="36"/>
      <c r="C140" s="37"/>
      <c r="D140" s="240" t="s">
        <v>115</v>
      </c>
      <c r="E140" s="37"/>
      <c r="F140" s="241" t="s">
        <v>169</v>
      </c>
      <c r="G140" s="37"/>
      <c r="H140" s="37"/>
      <c r="I140" s="135"/>
      <c r="J140" s="37"/>
      <c r="K140" s="37"/>
      <c r="L140" s="41"/>
      <c r="M140" s="242"/>
      <c r="N140" s="243"/>
      <c r="O140" s="88"/>
      <c r="P140" s="88"/>
      <c r="Q140" s="88"/>
      <c r="R140" s="88"/>
      <c r="S140" s="88"/>
      <c r="T140" s="89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4" t="s">
        <v>115</v>
      </c>
      <c r="AU140" s="14" t="s">
        <v>81</v>
      </c>
    </row>
    <row r="141" s="2" customFormat="1" ht="24" customHeight="1">
      <c r="A141" s="35"/>
      <c r="B141" s="36"/>
      <c r="C141" s="226" t="s">
        <v>170</v>
      </c>
      <c r="D141" s="226" t="s">
        <v>109</v>
      </c>
      <c r="E141" s="227" t="s">
        <v>171</v>
      </c>
      <c r="F141" s="228" t="s">
        <v>172</v>
      </c>
      <c r="G141" s="229" t="s">
        <v>112</v>
      </c>
      <c r="H141" s="230">
        <v>8</v>
      </c>
      <c r="I141" s="231"/>
      <c r="J141" s="232">
        <f>ROUND(I141*H141,2)</f>
        <v>0</v>
      </c>
      <c r="K141" s="233"/>
      <c r="L141" s="41"/>
      <c r="M141" s="234" t="s">
        <v>1</v>
      </c>
      <c r="N141" s="235" t="s">
        <v>39</v>
      </c>
      <c r="O141" s="88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8" t="s">
        <v>113</v>
      </c>
      <c r="AT141" s="238" t="s">
        <v>109</v>
      </c>
      <c r="AU141" s="238" t="s">
        <v>81</v>
      </c>
      <c r="AY141" s="14" t="s">
        <v>106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4" t="s">
        <v>79</v>
      </c>
      <c r="BK141" s="239">
        <f>ROUND(I141*H141,2)</f>
        <v>0</v>
      </c>
      <c r="BL141" s="14" t="s">
        <v>113</v>
      </c>
      <c r="BM141" s="238" t="s">
        <v>173</v>
      </c>
    </row>
    <row r="142" s="2" customFormat="1">
      <c r="A142" s="35"/>
      <c r="B142" s="36"/>
      <c r="C142" s="37"/>
      <c r="D142" s="240" t="s">
        <v>115</v>
      </c>
      <c r="E142" s="37"/>
      <c r="F142" s="241" t="s">
        <v>174</v>
      </c>
      <c r="G142" s="37"/>
      <c r="H142" s="37"/>
      <c r="I142" s="135"/>
      <c r="J142" s="37"/>
      <c r="K142" s="37"/>
      <c r="L142" s="41"/>
      <c r="M142" s="242"/>
      <c r="N142" s="243"/>
      <c r="O142" s="88"/>
      <c r="P142" s="88"/>
      <c r="Q142" s="88"/>
      <c r="R142" s="88"/>
      <c r="S142" s="88"/>
      <c r="T142" s="89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4" t="s">
        <v>115</v>
      </c>
      <c r="AU142" s="14" t="s">
        <v>81</v>
      </c>
    </row>
    <row r="143" s="2" customFormat="1" ht="24" customHeight="1">
      <c r="A143" s="35"/>
      <c r="B143" s="36"/>
      <c r="C143" s="226" t="s">
        <v>175</v>
      </c>
      <c r="D143" s="226" t="s">
        <v>109</v>
      </c>
      <c r="E143" s="227" t="s">
        <v>176</v>
      </c>
      <c r="F143" s="228" t="s">
        <v>177</v>
      </c>
      <c r="G143" s="229" t="s">
        <v>112</v>
      </c>
      <c r="H143" s="230">
        <v>8</v>
      </c>
      <c r="I143" s="231"/>
      <c r="J143" s="232">
        <f>ROUND(I143*H143,2)</f>
        <v>0</v>
      </c>
      <c r="K143" s="233"/>
      <c r="L143" s="41"/>
      <c r="M143" s="234" t="s">
        <v>1</v>
      </c>
      <c r="N143" s="235" t="s">
        <v>39</v>
      </c>
      <c r="O143" s="88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8" t="s">
        <v>113</v>
      </c>
      <c r="AT143" s="238" t="s">
        <v>109</v>
      </c>
      <c r="AU143" s="238" t="s">
        <v>81</v>
      </c>
      <c r="AY143" s="14" t="s">
        <v>106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4" t="s">
        <v>79</v>
      </c>
      <c r="BK143" s="239">
        <f>ROUND(I143*H143,2)</f>
        <v>0</v>
      </c>
      <c r="BL143" s="14" t="s">
        <v>113</v>
      </c>
      <c r="BM143" s="238" t="s">
        <v>178</v>
      </c>
    </row>
    <row r="144" s="2" customFormat="1">
      <c r="A144" s="35"/>
      <c r="B144" s="36"/>
      <c r="C144" s="37"/>
      <c r="D144" s="240" t="s">
        <v>115</v>
      </c>
      <c r="E144" s="37"/>
      <c r="F144" s="241" t="s">
        <v>179</v>
      </c>
      <c r="G144" s="37"/>
      <c r="H144" s="37"/>
      <c r="I144" s="135"/>
      <c r="J144" s="37"/>
      <c r="K144" s="37"/>
      <c r="L144" s="41"/>
      <c r="M144" s="242"/>
      <c r="N144" s="243"/>
      <c r="O144" s="88"/>
      <c r="P144" s="88"/>
      <c r="Q144" s="88"/>
      <c r="R144" s="88"/>
      <c r="S144" s="88"/>
      <c r="T144" s="89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115</v>
      </c>
      <c r="AU144" s="14" t="s">
        <v>81</v>
      </c>
    </row>
    <row r="145" s="2" customFormat="1" ht="24" customHeight="1">
      <c r="A145" s="35"/>
      <c r="B145" s="36"/>
      <c r="C145" s="226" t="s">
        <v>8</v>
      </c>
      <c r="D145" s="226" t="s">
        <v>109</v>
      </c>
      <c r="E145" s="227" t="s">
        <v>180</v>
      </c>
      <c r="F145" s="228" t="s">
        <v>181</v>
      </c>
      <c r="G145" s="229" t="s">
        <v>112</v>
      </c>
      <c r="H145" s="230">
        <v>8</v>
      </c>
      <c r="I145" s="231"/>
      <c r="J145" s="232">
        <f>ROUND(I145*H145,2)</f>
        <v>0</v>
      </c>
      <c r="K145" s="233"/>
      <c r="L145" s="41"/>
      <c r="M145" s="234" t="s">
        <v>1</v>
      </c>
      <c r="N145" s="235" t="s">
        <v>39</v>
      </c>
      <c r="O145" s="88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8" t="s">
        <v>113</v>
      </c>
      <c r="AT145" s="238" t="s">
        <v>109</v>
      </c>
      <c r="AU145" s="238" t="s">
        <v>81</v>
      </c>
      <c r="AY145" s="14" t="s">
        <v>106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4" t="s">
        <v>79</v>
      </c>
      <c r="BK145" s="239">
        <f>ROUND(I145*H145,2)</f>
        <v>0</v>
      </c>
      <c r="BL145" s="14" t="s">
        <v>113</v>
      </c>
      <c r="BM145" s="238" t="s">
        <v>182</v>
      </c>
    </row>
    <row r="146" s="2" customFormat="1">
      <c r="A146" s="35"/>
      <c r="B146" s="36"/>
      <c r="C146" s="37"/>
      <c r="D146" s="240" t="s">
        <v>115</v>
      </c>
      <c r="E146" s="37"/>
      <c r="F146" s="241" t="s">
        <v>183</v>
      </c>
      <c r="G146" s="37"/>
      <c r="H146" s="37"/>
      <c r="I146" s="135"/>
      <c r="J146" s="37"/>
      <c r="K146" s="37"/>
      <c r="L146" s="41"/>
      <c r="M146" s="242"/>
      <c r="N146" s="243"/>
      <c r="O146" s="88"/>
      <c r="P146" s="88"/>
      <c r="Q146" s="88"/>
      <c r="R146" s="88"/>
      <c r="S146" s="88"/>
      <c r="T146" s="89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4" t="s">
        <v>115</v>
      </c>
      <c r="AU146" s="14" t="s">
        <v>81</v>
      </c>
    </row>
    <row r="147" s="2" customFormat="1" ht="24" customHeight="1">
      <c r="A147" s="35"/>
      <c r="B147" s="36"/>
      <c r="C147" s="226" t="s">
        <v>184</v>
      </c>
      <c r="D147" s="226" t="s">
        <v>109</v>
      </c>
      <c r="E147" s="227" t="s">
        <v>185</v>
      </c>
      <c r="F147" s="228" t="s">
        <v>186</v>
      </c>
      <c r="G147" s="229" t="s">
        <v>112</v>
      </c>
      <c r="H147" s="230">
        <v>8</v>
      </c>
      <c r="I147" s="231"/>
      <c r="J147" s="232">
        <f>ROUND(I147*H147,2)</f>
        <v>0</v>
      </c>
      <c r="K147" s="233"/>
      <c r="L147" s="41"/>
      <c r="M147" s="234" t="s">
        <v>1</v>
      </c>
      <c r="N147" s="235" t="s">
        <v>39</v>
      </c>
      <c r="O147" s="88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8" t="s">
        <v>113</v>
      </c>
      <c r="AT147" s="238" t="s">
        <v>109</v>
      </c>
      <c r="AU147" s="238" t="s">
        <v>81</v>
      </c>
      <c r="AY147" s="14" t="s">
        <v>106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4" t="s">
        <v>79</v>
      </c>
      <c r="BK147" s="239">
        <f>ROUND(I147*H147,2)</f>
        <v>0</v>
      </c>
      <c r="BL147" s="14" t="s">
        <v>113</v>
      </c>
      <c r="BM147" s="238" t="s">
        <v>187</v>
      </c>
    </row>
    <row r="148" s="2" customFormat="1">
      <c r="A148" s="35"/>
      <c r="B148" s="36"/>
      <c r="C148" s="37"/>
      <c r="D148" s="240" t="s">
        <v>115</v>
      </c>
      <c r="E148" s="37"/>
      <c r="F148" s="241" t="s">
        <v>186</v>
      </c>
      <c r="G148" s="37"/>
      <c r="H148" s="37"/>
      <c r="I148" s="135"/>
      <c r="J148" s="37"/>
      <c r="K148" s="37"/>
      <c r="L148" s="41"/>
      <c r="M148" s="242"/>
      <c r="N148" s="243"/>
      <c r="O148" s="88"/>
      <c r="P148" s="88"/>
      <c r="Q148" s="88"/>
      <c r="R148" s="88"/>
      <c r="S148" s="88"/>
      <c r="T148" s="89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4" t="s">
        <v>115</v>
      </c>
      <c r="AU148" s="14" t="s">
        <v>81</v>
      </c>
    </row>
    <row r="149" s="2" customFormat="1" ht="16.5" customHeight="1">
      <c r="A149" s="35"/>
      <c r="B149" s="36"/>
      <c r="C149" s="226" t="s">
        <v>188</v>
      </c>
      <c r="D149" s="226" t="s">
        <v>109</v>
      </c>
      <c r="E149" s="227" t="s">
        <v>189</v>
      </c>
      <c r="F149" s="228" t="s">
        <v>190</v>
      </c>
      <c r="G149" s="229" t="s">
        <v>112</v>
      </c>
      <c r="H149" s="230">
        <v>8</v>
      </c>
      <c r="I149" s="231"/>
      <c r="J149" s="232">
        <f>ROUND(I149*H149,2)</f>
        <v>0</v>
      </c>
      <c r="K149" s="233"/>
      <c r="L149" s="41"/>
      <c r="M149" s="234" t="s">
        <v>1</v>
      </c>
      <c r="N149" s="235" t="s">
        <v>39</v>
      </c>
      <c r="O149" s="88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8" t="s">
        <v>113</v>
      </c>
      <c r="AT149" s="238" t="s">
        <v>109</v>
      </c>
      <c r="AU149" s="238" t="s">
        <v>81</v>
      </c>
      <c r="AY149" s="14" t="s">
        <v>106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4" t="s">
        <v>79</v>
      </c>
      <c r="BK149" s="239">
        <f>ROUND(I149*H149,2)</f>
        <v>0</v>
      </c>
      <c r="BL149" s="14" t="s">
        <v>113</v>
      </c>
      <c r="BM149" s="238" t="s">
        <v>191</v>
      </c>
    </row>
    <row r="150" s="2" customFormat="1">
      <c r="A150" s="35"/>
      <c r="B150" s="36"/>
      <c r="C150" s="37"/>
      <c r="D150" s="240" t="s">
        <v>115</v>
      </c>
      <c r="E150" s="37"/>
      <c r="F150" s="241" t="s">
        <v>192</v>
      </c>
      <c r="G150" s="37"/>
      <c r="H150" s="37"/>
      <c r="I150" s="135"/>
      <c r="J150" s="37"/>
      <c r="K150" s="37"/>
      <c r="L150" s="41"/>
      <c r="M150" s="242"/>
      <c r="N150" s="243"/>
      <c r="O150" s="88"/>
      <c r="P150" s="88"/>
      <c r="Q150" s="88"/>
      <c r="R150" s="88"/>
      <c r="S150" s="88"/>
      <c r="T150" s="89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4" t="s">
        <v>115</v>
      </c>
      <c r="AU150" s="14" t="s">
        <v>81</v>
      </c>
    </row>
    <row r="151" s="2" customFormat="1" ht="16.5" customHeight="1">
      <c r="A151" s="35"/>
      <c r="B151" s="36"/>
      <c r="C151" s="226" t="s">
        <v>193</v>
      </c>
      <c r="D151" s="226" t="s">
        <v>109</v>
      </c>
      <c r="E151" s="227" t="s">
        <v>194</v>
      </c>
      <c r="F151" s="228" t="s">
        <v>195</v>
      </c>
      <c r="G151" s="229" t="s">
        <v>112</v>
      </c>
      <c r="H151" s="230">
        <v>8</v>
      </c>
      <c r="I151" s="231"/>
      <c r="J151" s="232">
        <f>ROUND(I151*H151,2)</f>
        <v>0</v>
      </c>
      <c r="K151" s="233"/>
      <c r="L151" s="41"/>
      <c r="M151" s="234" t="s">
        <v>1</v>
      </c>
      <c r="N151" s="235" t="s">
        <v>39</v>
      </c>
      <c r="O151" s="88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8" t="s">
        <v>113</v>
      </c>
      <c r="AT151" s="238" t="s">
        <v>109</v>
      </c>
      <c r="AU151" s="238" t="s">
        <v>81</v>
      </c>
      <c r="AY151" s="14" t="s">
        <v>106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4" t="s">
        <v>79</v>
      </c>
      <c r="BK151" s="239">
        <f>ROUND(I151*H151,2)</f>
        <v>0</v>
      </c>
      <c r="BL151" s="14" t="s">
        <v>113</v>
      </c>
      <c r="BM151" s="238" t="s">
        <v>196</v>
      </c>
    </row>
    <row r="152" s="2" customFormat="1">
      <c r="A152" s="35"/>
      <c r="B152" s="36"/>
      <c r="C152" s="37"/>
      <c r="D152" s="240" t="s">
        <v>115</v>
      </c>
      <c r="E152" s="37"/>
      <c r="F152" s="241" t="s">
        <v>197</v>
      </c>
      <c r="G152" s="37"/>
      <c r="H152" s="37"/>
      <c r="I152" s="135"/>
      <c r="J152" s="37"/>
      <c r="K152" s="37"/>
      <c r="L152" s="41"/>
      <c r="M152" s="242"/>
      <c r="N152" s="243"/>
      <c r="O152" s="88"/>
      <c r="P152" s="88"/>
      <c r="Q152" s="88"/>
      <c r="R152" s="88"/>
      <c r="S152" s="88"/>
      <c r="T152" s="89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4" t="s">
        <v>115</v>
      </c>
      <c r="AU152" s="14" t="s">
        <v>81</v>
      </c>
    </row>
    <row r="153" s="2" customFormat="1" ht="16.5" customHeight="1">
      <c r="A153" s="35"/>
      <c r="B153" s="36"/>
      <c r="C153" s="226" t="s">
        <v>198</v>
      </c>
      <c r="D153" s="226" t="s">
        <v>109</v>
      </c>
      <c r="E153" s="227" t="s">
        <v>199</v>
      </c>
      <c r="F153" s="228" t="s">
        <v>200</v>
      </c>
      <c r="G153" s="229" t="s">
        <v>112</v>
      </c>
      <c r="H153" s="230">
        <v>8</v>
      </c>
      <c r="I153" s="231"/>
      <c r="J153" s="232">
        <f>ROUND(I153*H153,2)</f>
        <v>0</v>
      </c>
      <c r="K153" s="233"/>
      <c r="L153" s="41"/>
      <c r="M153" s="234" t="s">
        <v>1</v>
      </c>
      <c r="N153" s="235" t="s">
        <v>39</v>
      </c>
      <c r="O153" s="88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8" t="s">
        <v>113</v>
      </c>
      <c r="AT153" s="238" t="s">
        <v>109</v>
      </c>
      <c r="AU153" s="238" t="s">
        <v>81</v>
      </c>
      <c r="AY153" s="14" t="s">
        <v>106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4" t="s">
        <v>79</v>
      </c>
      <c r="BK153" s="239">
        <f>ROUND(I153*H153,2)</f>
        <v>0</v>
      </c>
      <c r="BL153" s="14" t="s">
        <v>113</v>
      </c>
      <c r="BM153" s="238" t="s">
        <v>201</v>
      </c>
    </row>
    <row r="154" s="2" customFormat="1">
      <c r="A154" s="35"/>
      <c r="B154" s="36"/>
      <c r="C154" s="37"/>
      <c r="D154" s="240" t="s">
        <v>115</v>
      </c>
      <c r="E154" s="37"/>
      <c r="F154" s="241" t="s">
        <v>202</v>
      </c>
      <c r="G154" s="37"/>
      <c r="H154" s="37"/>
      <c r="I154" s="135"/>
      <c r="J154" s="37"/>
      <c r="K154" s="37"/>
      <c r="L154" s="41"/>
      <c r="M154" s="242"/>
      <c r="N154" s="243"/>
      <c r="O154" s="88"/>
      <c r="P154" s="88"/>
      <c r="Q154" s="88"/>
      <c r="R154" s="88"/>
      <c r="S154" s="88"/>
      <c r="T154" s="89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4" t="s">
        <v>115</v>
      </c>
      <c r="AU154" s="14" t="s">
        <v>81</v>
      </c>
    </row>
    <row r="155" s="2" customFormat="1" ht="16.5" customHeight="1">
      <c r="A155" s="35"/>
      <c r="B155" s="36"/>
      <c r="C155" s="226" t="s">
        <v>203</v>
      </c>
      <c r="D155" s="226" t="s">
        <v>109</v>
      </c>
      <c r="E155" s="227" t="s">
        <v>204</v>
      </c>
      <c r="F155" s="228" t="s">
        <v>205</v>
      </c>
      <c r="G155" s="229" t="s">
        <v>112</v>
      </c>
      <c r="H155" s="230">
        <v>8</v>
      </c>
      <c r="I155" s="231"/>
      <c r="J155" s="232">
        <f>ROUND(I155*H155,2)</f>
        <v>0</v>
      </c>
      <c r="K155" s="233"/>
      <c r="L155" s="41"/>
      <c r="M155" s="234" t="s">
        <v>1</v>
      </c>
      <c r="N155" s="235" t="s">
        <v>39</v>
      </c>
      <c r="O155" s="88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8" t="s">
        <v>113</v>
      </c>
      <c r="AT155" s="238" t="s">
        <v>109</v>
      </c>
      <c r="AU155" s="238" t="s">
        <v>81</v>
      </c>
      <c r="AY155" s="14" t="s">
        <v>106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4" t="s">
        <v>79</v>
      </c>
      <c r="BK155" s="239">
        <f>ROUND(I155*H155,2)</f>
        <v>0</v>
      </c>
      <c r="BL155" s="14" t="s">
        <v>113</v>
      </c>
      <c r="BM155" s="238" t="s">
        <v>206</v>
      </c>
    </row>
    <row r="156" s="2" customFormat="1">
      <c r="A156" s="35"/>
      <c r="B156" s="36"/>
      <c r="C156" s="37"/>
      <c r="D156" s="240" t="s">
        <v>115</v>
      </c>
      <c r="E156" s="37"/>
      <c r="F156" s="241" t="s">
        <v>207</v>
      </c>
      <c r="G156" s="37"/>
      <c r="H156" s="37"/>
      <c r="I156" s="135"/>
      <c r="J156" s="37"/>
      <c r="K156" s="37"/>
      <c r="L156" s="41"/>
      <c r="M156" s="242"/>
      <c r="N156" s="243"/>
      <c r="O156" s="88"/>
      <c r="P156" s="88"/>
      <c r="Q156" s="88"/>
      <c r="R156" s="88"/>
      <c r="S156" s="88"/>
      <c r="T156" s="89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4" t="s">
        <v>115</v>
      </c>
      <c r="AU156" s="14" t="s">
        <v>81</v>
      </c>
    </row>
    <row r="157" s="2" customFormat="1" ht="16.5" customHeight="1">
      <c r="A157" s="35"/>
      <c r="B157" s="36"/>
      <c r="C157" s="226" t="s">
        <v>7</v>
      </c>
      <c r="D157" s="226" t="s">
        <v>109</v>
      </c>
      <c r="E157" s="227" t="s">
        <v>208</v>
      </c>
      <c r="F157" s="228" t="s">
        <v>209</v>
      </c>
      <c r="G157" s="229" t="s">
        <v>112</v>
      </c>
      <c r="H157" s="230">
        <v>8</v>
      </c>
      <c r="I157" s="231"/>
      <c r="J157" s="232">
        <f>ROUND(I157*H157,2)</f>
        <v>0</v>
      </c>
      <c r="K157" s="233"/>
      <c r="L157" s="41"/>
      <c r="M157" s="234" t="s">
        <v>1</v>
      </c>
      <c r="N157" s="235" t="s">
        <v>39</v>
      </c>
      <c r="O157" s="88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8" t="s">
        <v>113</v>
      </c>
      <c r="AT157" s="238" t="s">
        <v>109</v>
      </c>
      <c r="AU157" s="238" t="s">
        <v>81</v>
      </c>
      <c r="AY157" s="14" t="s">
        <v>106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4" t="s">
        <v>79</v>
      </c>
      <c r="BK157" s="239">
        <f>ROUND(I157*H157,2)</f>
        <v>0</v>
      </c>
      <c r="BL157" s="14" t="s">
        <v>113</v>
      </c>
      <c r="BM157" s="238" t="s">
        <v>210</v>
      </c>
    </row>
    <row r="158" s="2" customFormat="1">
      <c r="A158" s="35"/>
      <c r="B158" s="36"/>
      <c r="C158" s="37"/>
      <c r="D158" s="240" t="s">
        <v>115</v>
      </c>
      <c r="E158" s="37"/>
      <c r="F158" s="241" t="s">
        <v>211</v>
      </c>
      <c r="G158" s="37"/>
      <c r="H158" s="37"/>
      <c r="I158" s="135"/>
      <c r="J158" s="37"/>
      <c r="K158" s="37"/>
      <c r="L158" s="41"/>
      <c r="M158" s="242"/>
      <c r="N158" s="243"/>
      <c r="O158" s="88"/>
      <c r="P158" s="88"/>
      <c r="Q158" s="88"/>
      <c r="R158" s="88"/>
      <c r="S158" s="88"/>
      <c r="T158" s="89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4" t="s">
        <v>115</v>
      </c>
      <c r="AU158" s="14" t="s">
        <v>81</v>
      </c>
    </row>
    <row r="159" s="2" customFormat="1" ht="16.5" customHeight="1">
      <c r="A159" s="35"/>
      <c r="B159" s="36"/>
      <c r="C159" s="226" t="s">
        <v>212</v>
      </c>
      <c r="D159" s="226" t="s">
        <v>109</v>
      </c>
      <c r="E159" s="227" t="s">
        <v>213</v>
      </c>
      <c r="F159" s="228" t="s">
        <v>214</v>
      </c>
      <c r="G159" s="229" t="s">
        <v>112</v>
      </c>
      <c r="H159" s="230">
        <v>8</v>
      </c>
      <c r="I159" s="231"/>
      <c r="J159" s="232">
        <f>ROUND(I159*H159,2)</f>
        <v>0</v>
      </c>
      <c r="K159" s="233"/>
      <c r="L159" s="41"/>
      <c r="M159" s="234" t="s">
        <v>1</v>
      </c>
      <c r="N159" s="235" t="s">
        <v>39</v>
      </c>
      <c r="O159" s="88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8" t="s">
        <v>113</v>
      </c>
      <c r="AT159" s="238" t="s">
        <v>109</v>
      </c>
      <c r="AU159" s="238" t="s">
        <v>81</v>
      </c>
      <c r="AY159" s="14" t="s">
        <v>106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4" t="s">
        <v>79</v>
      </c>
      <c r="BK159" s="239">
        <f>ROUND(I159*H159,2)</f>
        <v>0</v>
      </c>
      <c r="BL159" s="14" t="s">
        <v>113</v>
      </c>
      <c r="BM159" s="238" t="s">
        <v>215</v>
      </c>
    </row>
    <row r="160" s="2" customFormat="1">
      <c r="A160" s="35"/>
      <c r="B160" s="36"/>
      <c r="C160" s="37"/>
      <c r="D160" s="240" t="s">
        <v>115</v>
      </c>
      <c r="E160" s="37"/>
      <c r="F160" s="241" t="s">
        <v>216</v>
      </c>
      <c r="G160" s="37"/>
      <c r="H160" s="37"/>
      <c r="I160" s="135"/>
      <c r="J160" s="37"/>
      <c r="K160" s="37"/>
      <c r="L160" s="41"/>
      <c r="M160" s="242"/>
      <c r="N160" s="243"/>
      <c r="O160" s="88"/>
      <c r="P160" s="88"/>
      <c r="Q160" s="88"/>
      <c r="R160" s="88"/>
      <c r="S160" s="88"/>
      <c r="T160" s="89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4" t="s">
        <v>115</v>
      </c>
      <c r="AU160" s="14" t="s">
        <v>81</v>
      </c>
    </row>
    <row r="161" s="2" customFormat="1" ht="16.5" customHeight="1">
      <c r="A161" s="35"/>
      <c r="B161" s="36"/>
      <c r="C161" s="226" t="s">
        <v>217</v>
      </c>
      <c r="D161" s="226" t="s">
        <v>109</v>
      </c>
      <c r="E161" s="227" t="s">
        <v>218</v>
      </c>
      <c r="F161" s="228" t="s">
        <v>219</v>
      </c>
      <c r="G161" s="229" t="s">
        <v>112</v>
      </c>
      <c r="H161" s="230">
        <v>8</v>
      </c>
      <c r="I161" s="231"/>
      <c r="J161" s="232">
        <f>ROUND(I161*H161,2)</f>
        <v>0</v>
      </c>
      <c r="K161" s="233"/>
      <c r="L161" s="41"/>
      <c r="M161" s="234" t="s">
        <v>1</v>
      </c>
      <c r="N161" s="235" t="s">
        <v>39</v>
      </c>
      <c r="O161" s="88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8" t="s">
        <v>113</v>
      </c>
      <c r="AT161" s="238" t="s">
        <v>109</v>
      </c>
      <c r="AU161" s="238" t="s">
        <v>81</v>
      </c>
      <c r="AY161" s="14" t="s">
        <v>106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4" t="s">
        <v>79</v>
      </c>
      <c r="BK161" s="239">
        <f>ROUND(I161*H161,2)</f>
        <v>0</v>
      </c>
      <c r="BL161" s="14" t="s">
        <v>113</v>
      </c>
      <c r="BM161" s="238" t="s">
        <v>220</v>
      </c>
    </row>
    <row r="162" s="2" customFormat="1">
      <c r="A162" s="35"/>
      <c r="B162" s="36"/>
      <c r="C162" s="37"/>
      <c r="D162" s="240" t="s">
        <v>115</v>
      </c>
      <c r="E162" s="37"/>
      <c r="F162" s="241" t="s">
        <v>219</v>
      </c>
      <c r="G162" s="37"/>
      <c r="H162" s="37"/>
      <c r="I162" s="135"/>
      <c r="J162" s="37"/>
      <c r="K162" s="37"/>
      <c r="L162" s="41"/>
      <c r="M162" s="242"/>
      <c r="N162" s="243"/>
      <c r="O162" s="88"/>
      <c r="P162" s="88"/>
      <c r="Q162" s="88"/>
      <c r="R162" s="88"/>
      <c r="S162" s="88"/>
      <c r="T162" s="89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4" t="s">
        <v>115</v>
      </c>
      <c r="AU162" s="14" t="s">
        <v>81</v>
      </c>
    </row>
    <row r="163" s="2" customFormat="1" ht="16.5" customHeight="1">
      <c r="A163" s="35"/>
      <c r="B163" s="36"/>
      <c r="C163" s="226" t="s">
        <v>221</v>
      </c>
      <c r="D163" s="226" t="s">
        <v>109</v>
      </c>
      <c r="E163" s="227" t="s">
        <v>222</v>
      </c>
      <c r="F163" s="228" t="s">
        <v>223</v>
      </c>
      <c r="G163" s="229" t="s">
        <v>112</v>
      </c>
      <c r="H163" s="230">
        <v>8</v>
      </c>
      <c r="I163" s="231"/>
      <c r="J163" s="232">
        <f>ROUND(I163*H163,2)</f>
        <v>0</v>
      </c>
      <c r="K163" s="233"/>
      <c r="L163" s="41"/>
      <c r="M163" s="234" t="s">
        <v>1</v>
      </c>
      <c r="N163" s="235" t="s">
        <v>39</v>
      </c>
      <c r="O163" s="88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8" t="s">
        <v>113</v>
      </c>
      <c r="AT163" s="238" t="s">
        <v>109</v>
      </c>
      <c r="AU163" s="238" t="s">
        <v>81</v>
      </c>
      <c r="AY163" s="14" t="s">
        <v>106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4" t="s">
        <v>79</v>
      </c>
      <c r="BK163" s="239">
        <f>ROUND(I163*H163,2)</f>
        <v>0</v>
      </c>
      <c r="BL163" s="14" t="s">
        <v>113</v>
      </c>
      <c r="BM163" s="238" t="s">
        <v>224</v>
      </c>
    </row>
    <row r="164" s="2" customFormat="1">
      <c r="A164" s="35"/>
      <c r="B164" s="36"/>
      <c r="C164" s="37"/>
      <c r="D164" s="240" t="s">
        <v>115</v>
      </c>
      <c r="E164" s="37"/>
      <c r="F164" s="241" t="s">
        <v>223</v>
      </c>
      <c r="G164" s="37"/>
      <c r="H164" s="37"/>
      <c r="I164" s="135"/>
      <c r="J164" s="37"/>
      <c r="K164" s="37"/>
      <c r="L164" s="41"/>
      <c r="M164" s="242"/>
      <c r="N164" s="243"/>
      <c r="O164" s="88"/>
      <c r="P164" s="88"/>
      <c r="Q164" s="88"/>
      <c r="R164" s="88"/>
      <c r="S164" s="88"/>
      <c r="T164" s="89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4" t="s">
        <v>115</v>
      </c>
      <c r="AU164" s="14" t="s">
        <v>81</v>
      </c>
    </row>
    <row r="165" s="2" customFormat="1" ht="24" customHeight="1">
      <c r="A165" s="35"/>
      <c r="B165" s="36"/>
      <c r="C165" s="226" t="s">
        <v>225</v>
      </c>
      <c r="D165" s="226" t="s">
        <v>109</v>
      </c>
      <c r="E165" s="227" t="s">
        <v>226</v>
      </c>
      <c r="F165" s="228" t="s">
        <v>227</v>
      </c>
      <c r="G165" s="229" t="s">
        <v>112</v>
      </c>
      <c r="H165" s="230">
        <v>8</v>
      </c>
      <c r="I165" s="231"/>
      <c r="J165" s="232">
        <f>ROUND(I165*H165,2)</f>
        <v>0</v>
      </c>
      <c r="K165" s="233"/>
      <c r="L165" s="41"/>
      <c r="M165" s="234" t="s">
        <v>1</v>
      </c>
      <c r="N165" s="235" t="s">
        <v>39</v>
      </c>
      <c r="O165" s="88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8" t="s">
        <v>113</v>
      </c>
      <c r="AT165" s="238" t="s">
        <v>109</v>
      </c>
      <c r="AU165" s="238" t="s">
        <v>81</v>
      </c>
      <c r="AY165" s="14" t="s">
        <v>106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4" t="s">
        <v>79</v>
      </c>
      <c r="BK165" s="239">
        <f>ROUND(I165*H165,2)</f>
        <v>0</v>
      </c>
      <c r="BL165" s="14" t="s">
        <v>113</v>
      </c>
      <c r="BM165" s="238" t="s">
        <v>228</v>
      </c>
    </row>
    <row r="166" s="2" customFormat="1">
      <c r="A166" s="35"/>
      <c r="B166" s="36"/>
      <c r="C166" s="37"/>
      <c r="D166" s="240" t="s">
        <v>115</v>
      </c>
      <c r="E166" s="37"/>
      <c r="F166" s="241" t="s">
        <v>229</v>
      </c>
      <c r="G166" s="37"/>
      <c r="H166" s="37"/>
      <c r="I166" s="135"/>
      <c r="J166" s="37"/>
      <c r="K166" s="37"/>
      <c r="L166" s="41"/>
      <c r="M166" s="242"/>
      <c r="N166" s="243"/>
      <c r="O166" s="88"/>
      <c r="P166" s="88"/>
      <c r="Q166" s="88"/>
      <c r="R166" s="88"/>
      <c r="S166" s="88"/>
      <c r="T166" s="89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4" t="s">
        <v>115</v>
      </c>
      <c r="AU166" s="14" t="s">
        <v>81</v>
      </c>
    </row>
    <row r="167" s="2" customFormat="1" ht="24" customHeight="1">
      <c r="A167" s="35"/>
      <c r="B167" s="36"/>
      <c r="C167" s="226" t="s">
        <v>230</v>
      </c>
      <c r="D167" s="226" t="s">
        <v>109</v>
      </c>
      <c r="E167" s="227" t="s">
        <v>231</v>
      </c>
      <c r="F167" s="228" t="s">
        <v>232</v>
      </c>
      <c r="G167" s="229" t="s">
        <v>112</v>
      </c>
      <c r="H167" s="230">
        <v>8</v>
      </c>
      <c r="I167" s="231"/>
      <c r="J167" s="232">
        <f>ROUND(I167*H167,2)</f>
        <v>0</v>
      </c>
      <c r="K167" s="233"/>
      <c r="L167" s="41"/>
      <c r="M167" s="234" t="s">
        <v>1</v>
      </c>
      <c r="N167" s="235" t="s">
        <v>39</v>
      </c>
      <c r="O167" s="88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8" t="s">
        <v>113</v>
      </c>
      <c r="AT167" s="238" t="s">
        <v>109</v>
      </c>
      <c r="AU167" s="238" t="s">
        <v>81</v>
      </c>
      <c r="AY167" s="14" t="s">
        <v>106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4" t="s">
        <v>79</v>
      </c>
      <c r="BK167" s="239">
        <f>ROUND(I167*H167,2)</f>
        <v>0</v>
      </c>
      <c r="BL167" s="14" t="s">
        <v>113</v>
      </c>
      <c r="BM167" s="238" t="s">
        <v>233</v>
      </c>
    </row>
    <row r="168" s="2" customFormat="1">
      <c r="A168" s="35"/>
      <c r="B168" s="36"/>
      <c r="C168" s="37"/>
      <c r="D168" s="240" t="s">
        <v>115</v>
      </c>
      <c r="E168" s="37"/>
      <c r="F168" s="241" t="s">
        <v>234</v>
      </c>
      <c r="G168" s="37"/>
      <c r="H168" s="37"/>
      <c r="I168" s="135"/>
      <c r="J168" s="37"/>
      <c r="K168" s="37"/>
      <c r="L168" s="41"/>
      <c r="M168" s="242"/>
      <c r="N168" s="243"/>
      <c r="O168" s="88"/>
      <c r="P168" s="88"/>
      <c r="Q168" s="88"/>
      <c r="R168" s="88"/>
      <c r="S168" s="88"/>
      <c r="T168" s="89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4" t="s">
        <v>115</v>
      </c>
      <c r="AU168" s="14" t="s">
        <v>81</v>
      </c>
    </row>
    <row r="169" s="2" customFormat="1" ht="16.5" customHeight="1">
      <c r="A169" s="35"/>
      <c r="B169" s="36"/>
      <c r="C169" s="226" t="s">
        <v>235</v>
      </c>
      <c r="D169" s="226" t="s">
        <v>109</v>
      </c>
      <c r="E169" s="227" t="s">
        <v>236</v>
      </c>
      <c r="F169" s="228" t="s">
        <v>237</v>
      </c>
      <c r="G169" s="229" t="s">
        <v>112</v>
      </c>
      <c r="H169" s="230">
        <v>8</v>
      </c>
      <c r="I169" s="231"/>
      <c r="J169" s="232">
        <f>ROUND(I169*H169,2)</f>
        <v>0</v>
      </c>
      <c r="K169" s="233"/>
      <c r="L169" s="41"/>
      <c r="M169" s="234" t="s">
        <v>1</v>
      </c>
      <c r="N169" s="235" t="s">
        <v>39</v>
      </c>
      <c r="O169" s="88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8" t="s">
        <v>113</v>
      </c>
      <c r="AT169" s="238" t="s">
        <v>109</v>
      </c>
      <c r="AU169" s="238" t="s">
        <v>81</v>
      </c>
      <c r="AY169" s="14" t="s">
        <v>106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4" t="s">
        <v>79</v>
      </c>
      <c r="BK169" s="239">
        <f>ROUND(I169*H169,2)</f>
        <v>0</v>
      </c>
      <c r="BL169" s="14" t="s">
        <v>113</v>
      </c>
      <c r="BM169" s="238" t="s">
        <v>238</v>
      </c>
    </row>
    <row r="170" s="2" customFormat="1">
      <c r="A170" s="35"/>
      <c r="B170" s="36"/>
      <c r="C170" s="37"/>
      <c r="D170" s="240" t="s">
        <v>115</v>
      </c>
      <c r="E170" s="37"/>
      <c r="F170" s="241" t="s">
        <v>239</v>
      </c>
      <c r="G170" s="37"/>
      <c r="H170" s="37"/>
      <c r="I170" s="135"/>
      <c r="J170" s="37"/>
      <c r="K170" s="37"/>
      <c r="L170" s="41"/>
      <c r="M170" s="242"/>
      <c r="N170" s="243"/>
      <c r="O170" s="88"/>
      <c r="P170" s="88"/>
      <c r="Q170" s="88"/>
      <c r="R170" s="88"/>
      <c r="S170" s="88"/>
      <c r="T170" s="89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4" t="s">
        <v>115</v>
      </c>
      <c r="AU170" s="14" t="s">
        <v>81</v>
      </c>
    </row>
    <row r="171" s="2" customFormat="1" ht="16.5" customHeight="1">
      <c r="A171" s="35"/>
      <c r="B171" s="36"/>
      <c r="C171" s="226" t="s">
        <v>240</v>
      </c>
      <c r="D171" s="226" t="s">
        <v>109</v>
      </c>
      <c r="E171" s="227" t="s">
        <v>241</v>
      </c>
      <c r="F171" s="228" t="s">
        <v>242</v>
      </c>
      <c r="G171" s="229" t="s">
        <v>112</v>
      </c>
      <c r="H171" s="230">
        <v>6</v>
      </c>
      <c r="I171" s="231"/>
      <c r="J171" s="232">
        <f>ROUND(I171*H171,2)</f>
        <v>0</v>
      </c>
      <c r="K171" s="233"/>
      <c r="L171" s="41"/>
      <c r="M171" s="234" t="s">
        <v>1</v>
      </c>
      <c r="N171" s="235" t="s">
        <v>39</v>
      </c>
      <c r="O171" s="88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8" t="s">
        <v>113</v>
      </c>
      <c r="AT171" s="238" t="s">
        <v>109</v>
      </c>
      <c r="AU171" s="238" t="s">
        <v>81</v>
      </c>
      <c r="AY171" s="14" t="s">
        <v>106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4" t="s">
        <v>79</v>
      </c>
      <c r="BK171" s="239">
        <f>ROUND(I171*H171,2)</f>
        <v>0</v>
      </c>
      <c r="BL171" s="14" t="s">
        <v>113</v>
      </c>
      <c r="BM171" s="238" t="s">
        <v>243</v>
      </c>
    </row>
    <row r="172" s="2" customFormat="1">
      <c r="A172" s="35"/>
      <c r="B172" s="36"/>
      <c r="C172" s="37"/>
      <c r="D172" s="240" t="s">
        <v>115</v>
      </c>
      <c r="E172" s="37"/>
      <c r="F172" s="241" t="s">
        <v>244</v>
      </c>
      <c r="G172" s="37"/>
      <c r="H172" s="37"/>
      <c r="I172" s="135"/>
      <c r="J172" s="37"/>
      <c r="K172" s="37"/>
      <c r="L172" s="41"/>
      <c r="M172" s="242"/>
      <c r="N172" s="243"/>
      <c r="O172" s="88"/>
      <c r="P172" s="88"/>
      <c r="Q172" s="88"/>
      <c r="R172" s="88"/>
      <c r="S172" s="88"/>
      <c r="T172" s="89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4" t="s">
        <v>115</v>
      </c>
      <c r="AU172" s="14" t="s">
        <v>81</v>
      </c>
    </row>
    <row r="173" s="2" customFormat="1" ht="16.5" customHeight="1">
      <c r="A173" s="35"/>
      <c r="B173" s="36"/>
      <c r="C173" s="226" t="s">
        <v>245</v>
      </c>
      <c r="D173" s="226" t="s">
        <v>109</v>
      </c>
      <c r="E173" s="227" t="s">
        <v>246</v>
      </c>
      <c r="F173" s="228" t="s">
        <v>247</v>
      </c>
      <c r="G173" s="229" t="s">
        <v>112</v>
      </c>
      <c r="H173" s="230">
        <v>10</v>
      </c>
      <c r="I173" s="231"/>
      <c r="J173" s="232">
        <f>ROUND(I173*H173,2)</f>
        <v>0</v>
      </c>
      <c r="K173" s="233"/>
      <c r="L173" s="41"/>
      <c r="M173" s="234" t="s">
        <v>1</v>
      </c>
      <c r="N173" s="235" t="s">
        <v>39</v>
      </c>
      <c r="O173" s="88"/>
      <c r="P173" s="236">
        <f>O173*H173</f>
        <v>0</v>
      </c>
      <c r="Q173" s="236">
        <v>0</v>
      </c>
      <c r="R173" s="236">
        <f>Q173*H173</f>
        <v>0</v>
      </c>
      <c r="S173" s="236">
        <v>0</v>
      </c>
      <c r="T173" s="23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38" t="s">
        <v>113</v>
      </c>
      <c r="AT173" s="238" t="s">
        <v>109</v>
      </c>
      <c r="AU173" s="238" t="s">
        <v>81</v>
      </c>
      <c r="AY173" s="14" t="s">
        <v>106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4" t="s">
        <v>79</v>
      </c>
      <c r="BK173" s="239">
        <f>ROUND(I173*H173,2)</f>
        <v>0</v>
      </c>
      <c r="BL173" s="14" t="s">
        <v>113</v>
      </c>
      <c r="BM173" s="238" t="s">
        <v>248</v>
      </c>
    </row>
    <row r="174" s="2" customFormat="1">
      <c r="A174" s="35"/>
      <c r="B174" s="36"/>
      <c r="C174" s="37"/>
      <c r="D174" s="240" t="s">
        <v>115</v>
      </c>
      <c r="E174" s="37"/>
      <c r="F174" s="241" t="s">
        <v>249</v>
      </c>
      <c r="G174" s="37"/>
      <c r="H174" s="37"/>
      <c r="I174" s="135"/>
      <c r="J174" s="37"/>
      <c r="K174" s="37"/>
      <c r="L174" s="41"/>
      <c r="M174" s="242"/>
      <c r="N174" s="243"/>
      <c r="O174" s="88"/>
      <c r="P174" s="88"/>
      <c r="Q174" s="88"/>
      <c r="R174" s="88"/>
      <c r="S174" s="88"/>
      <c r="T174" s="89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4" t="s">
        <v>115</v>
      </c>
      <c r="AU174" s="14" t="s">
        <v>81</v>
      </c>
    </row>
    <row r="175" s="2" customFormat="1" ht="16.5" customHeight="1">
      <c r="A175" s="35"/>
      <c r="B175" s="36"/>
      <c r="C175" s="226" t="s">
        <v>250</v>
      </c>
      <c r="D175" s="226" t="s">
        <v>109</v>
      </c>
      <c r="E175" s="227" t="s">
        <v>251</v>
      </c>
      <c r="F175" s="228" t="s">
        <v>252</v>
      </c>
      <c r="G175" s="229" t="s">
        <v>112</v>
      </c>
      <c r="H175" s="230">
        <v>10</v>
      </c>
      <c r="I175" s="231"/>
      <c r="J175" s="232">
        <f>ROUND(I175*H175,2)</f>
        <v>0</v>
      </c>
      <c r="K175" s="233"/>
      <c r="L175" s="41"/>
      <c r="M175" s="234" t="s">
        <v>1</v>
      </c>
      <c r="N175" s="235" t="s">
        <v>39</v>
      </c>
      <c r="O175" s="88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38" t="s">
        <v>113</v>
      </c>
      <c r="AT175" s="238" t="s">
        <v>109</v>
      </c>
      <c r="AU175" s="238" t="s">
        <v>81</v>
      </c>
      <c r="AY175" s="14" t="s">
        <v>106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4" t="s">
        <v>79</v>
      </c>
      <c r="BK175" s="239">
        <f>ROUND(I175*H175,2)</f>
        <v>0</v>
      </c>
      <c r="BL175" s="14" t="s">
        <v>113</v>
      </c>
      <c r="BM175" s="238" t="s">
        <v>253</v>
      </c>
    </row>
    <row r="176" s="2" customFormat="1">
      <c r="A176" s="35"/>
      <c r="B176" s="36"/>
      <c r="C176" s="37"/>
      <c r="D176" s="240" t="s">
        <v>115</v>
      </c>
      <c r="E176" s="37"/>
      <c r="F176" s="241" t="s">
        <v>252</v>
      </c>
      <c r="G176" s="37"/>
      <c r="H176" s="37"/>
      <c r="I176" s="135"/>
      <c r="J176" s="37"/>
      <c r="K176" s="37"/>
      <c r="L176" s="41"/>
      <c r="M176" s="242"/>
      <c r="N176" s="243"/>
      <c r="O176" s="88"/>
      <c r="P176" s="88"/>
      <c r="Q176" s="88"/>
      <c r="R176" s="88"/>
      <c r="S176" s="88"/>
      <c r="T176" s="89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4" t="s">
        <v>115</v>
      </c>
      <c r="AU176" s="14" t="s">
        <v>81</v>
      </c>
    </row>
    <row r="177" s="2" customFormat="1" ht="16.5" customHeight="1">
      <c r="A177" s="35"/>
      <c r="B177" s="36"/>
      <c r="C177" s="226" t="s">
        <v>254</v>
      </c>
      <c r="D177" s="226" t="s">
        <v>109</v>
      </c>
      <c r="E177" s="227" t="s">
        <v>255</v>
      </c>
      <c r="F177" s="228" t="s">
        <v>256</v>
      </c>
      <c r="G177" s="229" t="s">
        <v>112</v>
      </c>
      <c r="H177" s="230">
        <v>8</v>
      </c>
      <c r="I177" s="231"/>
      <c r="J177" s="232">
        <f>ROUND(I177*H177,2)</f>
        <v>0</v>
      </c>
      <c r="K177" s="233"/>
      <c r="L177" s="41"/>
      <c r="M177" s="234" t="s">
        <v>1</v>
      </c>
      <c r="N177" s="235" t="s">
        <v>39</v>
      </c>
      <c r="O177" s="88"/>
      <c r="P177" s="236">
        <f>O177*H177</f>
        <v>0</v>
      </c>
      <c r="Q177" s="236">
        <v>0</v>
      </c>
      <c r="R177" s="236">
        <f>Q177*H177</f>
        <v>0</v>
      </c>
      <c r="S177" s="236">
        <v>0</v>
      </c>
      <c r="T177" s="23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38" t="s">
        <v>113</v>
      </c>
      <c r="AT177" s="238" t="s">
        <v>109</v>
      </c>
      <c r="AU177" s="238" t="s">
        <v>81</v>
      </c>
      <c r="AY177" s="14" t="s">
        <v>106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4" t="s">
        <v>79</v>
      </c>
      <c r="BK177" s="239">
        <f>ROUND(I177*H177,2)</f>
        <v>0</v>
      </c>
      <c r="BL177" s="14" t="s">
        <v>113</v>
      </c>
      <c r="BM177" s="238" t="s">
        <v>257</v>
      </c>
    </row>
    <row r="178" s="2" customFormat="1">
      <c r="A178" s="35"/>
      <c r="B178" s="36"/>
      <c r="C178" s="37"/>
      <c r="D178" s="240" t="s">
        <v>115</v>
      </c>
      <c r="E178" s="37"/>
      <c r="F178" s="241" t="s">
        <v>256</v>
      </c>
      <c r="G178" s="37"/>
      <c r="H178" s="37"/>
      <c r="I178" s="135"/>
      <c r="J178" s="37"/>
      <c r="K178" s="37"/>
      <c r="L178" s="41"/>
      <c r="M178" s="242"/>
      <c r="N178" s="243"/>
      <c r="O178" s="88"/>
      <c r="P178" s="88"/>
      <c r="Q178" s="88"/>
      <c r="R178" s="88"/>
      <c r="S178" s="88"/>
      <c r="T178" s="89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4" t="s">
        <v>115</v>
      </c>
      <c r="AU178" s="14" t="s">
        <v>81</v>
      </c>
    </row>
    <row r="179" s="2" customFormat="1" ht="16.5" customHeight="1">
      <c r="A179" s="35"/>
      <c r="B179" s="36"/>
      <c r="C179" s="226" t="s">
        <v>258</v>
      </c>
      <c r="D179" s="226" t="s">
        <v>109</v>
      </c>
      <c r="E179" s="227" t="s">
        <v>259</v>
      </c>
      <c r="F179" s="228" t="s">
        <v>260</v>
      </c>
      <c r="G179" s="229" t="s">
        <v>112</v>
      </c>
      <c r="H179" s="230">
        <v>8</v>
      </c>
      <c r="I179" s="231"/>
      <c r="J179" s="232">
        <f>ROUND(I179*H179,2)</f>
        <v>0</v>
      </c>
      <c r="K179" s="233"/>
      <c r="L179" s="41"/>
      <c r="M179" s="234" t="s">
        <v>1</v>
      </c>
      <c r="N179" s="235" t="s">
        <v>39</v>
      </c>
      <c r="O179" s="88"/>
      <c r="P179" s="236">
        <f>O179*H179</f>
        <v>0</v>
      </c>
      <c r="Q179" s="236">
        <v>0</v>
      </c>
      <c r="R179" s="236">
        <f>Q179*H179</f>
        <v>0</v>
      </c>
      <c r="S179" s="236">
        <v>0</v>
      </c>
      <c r="T179" s="23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38" t="s">
        <v>113</v>
      </c>
      <c r="AT179" s="238" t="s">
        <v>109</v>
      </c>
      <c r="AU179" s="238" t="s">
        <v>81</v>
      </c>
      <c r="AY179" s="14" t="s">
        <v>106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4" t="s">
        <v>79</v>
      </c>
      <c r="BK179" s="239">
        <f>ROUND(I179*H179,2)</f>
        <v>0</v>
      </c>
      <c r="BL179" s="14" t="s">
        <v>113</v>
      </c>
      <c r="BM179" s="238" t="s">
        <v>261</v>
      </c>
    </row>
    <row r="180" s="2" customFormat="1">
      <c r="A180" s="35"/>
      <c r="B180" s="36"/>
      <c r="C180" s="37"/>
      <c r="D180" s="240" t="s">
        <v>115</v>
      </c>
      <c r="E180" s="37"/>
      <c r="F180" s="241" t="s">
        <v>260</v>
      </c>
      <c r="G180" s="37"/>
      <c r="H180" s="37"/>
      <c r="I180" s="135"/>
      <c r="J180" s="37"/>
      <c r="K180" s="37"/>
      <c r="L180" s="41"/>
      <c r="M180" s="242"/>
      <c r="N180" s="243"/>
      <c r="O180" s="88"/>
      <c r="P180" s="88"/>
      <c r="Q180" s="88"/>
      <c r="R180" s="88"/>
      <c r="S180" s="88"/>
      <c r="T180" s="89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4" t="s">
        <v>115</v>
      </c>
      <c r="AU180" s="14" t="s">
        <v>81</v>
      </c>
    </row>
    <row r="181" s="2" customFormat="1" ht="24" customHeight="1">
      <c r="A181" s="35"/>
      <c r="B181" s="36"/>
      <c r="C181" s="226" t="s">
        <v>262</v>
      </c>
      <c r="D181" s="226" t="s">
        <v>109</v>
      </c>
      <c r="E181" s="227" t="s">
        <v>263</v>
      </c>
      <c r="F181" s="228" t="s">
        <v>264</v>
      </c>
      <c r="G181" s="229" t="s">
        <v>112</v>
      </c>
      <c r="H181" s="230">
        <v>7</v>
      </c>
      <c r="I181" s="231"/>
      <c r="J181" s="232">
        <f>ROUND(I181*H181,2)</f>
        <v>0</v>
      </c>
      <c r="K181" s="233"/>
      <c r="L181" s="41"/>
      <c r="M181" s="234" t="s">
        <v>1</v>
      </c>
      <c r="N181" s="235" t="s">
        <v>39</v>
      </c>
      <c r="O181" s="88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38" t="s">
        <v>113</v>
      </c>
      <c r="AT181" s="238" t="s">
        <v>109</v>
      </c>
      <c r="AU181" s="238" t="s">
        <v>81</v>
      </c>
      <c r="AY181" s="14" t="s">
        <v>106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4" t="s">
        <v>79</v>
      </c>
      <c r="BK181" s="239">
        <f>ROUND(I181*H181,2)</f>
        <v>0</v>
      </c>
      <c r="BL181" s="14" t="s">
        <v>113</v>
      </c>
      <c r="BM181" s="238" t="s">
        <v>265</v>
      </c>
    </row>
    <row r="182" s="2" customFormat="1">
      <c r="A182" s="35"/>
      <c r="B182" s="36"/>
      <c r="C182" s="37"/>
      <c r="D182" s="240" t="s">
        <v>115</v>
      </c>
      <c r="E182" s="37"/>
      <c r="F182" s="241" t="s">
        <v>264</v>
      </c>
      <c r="G182" s="37"/>
      <c r="H182" s="37"/>
      <c r="I182" s="135"/>
      <c r="J182" s="37"/>
      <c r="K182" s="37"/>
      <c r="L182" s="41"/>
      <c r="M182" s="242"/>
      <c r="N182" s="243"/>
      <c r="O182" s="88"/>
      <c r="P182" s="88"/>
      <c r="Q182" s="88"/>
      <c r="R182" s="88"/>
      <c r="S182" s="88"/>
      <c r="T182" s="89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4" t="s">
        <v>115</v>
      </c>
      <c r="AU182" s="14" t="s">
        <v>81</v>
      </c>
    </row>
    <row r="183" s="2" customFormat="1" ht="16.5" customHeight="1">
      <c r="A183" s="35"/>
      <c r="B183" s="36"/>
      <c r="C183" s="226" t="s">
        <v>266</v>
      </c>
      <c r="D183" s="226" t="s">
        <v>109</v>
      </c>
      <c r="E183" s="227" t="s">
        <v>267</v>
      </c>
      <c r="F183" s="228" t="s">
        <v>268</v>
      </c>
      <c r="G183" s="229" t="s">
        <v>112</v>
      </c>
      <c r="H183" s="230">
        <v>8</v>
      </c>
      <c r="I183" s="231"/>
      <c r="J183" s="232">
        <f>ROUND(I183*H183,2)</f>
        <v>0</v>
      </c>
      <c r="K183" s="233"/>
      <c r="L183" s="41"/>
      <c r="M183" s="234" t="s">
        <v>1</v>
      </c>
      <c r="N183" s="235" t="s">
        <v>39</v>
      </c>
      <c r="O183" s="88"/>
      <c r="P183" s="236">
        <f>O183*H183</f>
        <v>0</v>
      </c>
      <c r="Q183" s="236">
        <v>0</v>
      </c>
      <c r="R183" s="236">
        <f>Q183*H183</f>
        <v>0</v>
      </c>
      <c r="S183" s="236">
        <v>0</v>
      </c>
      <c r="T183" s="23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38" t="s">
        <v>113</v>
      </c>
      <c r="AT183" s="238" t="s">
        <v>109</v>
      </c>
      <c r="AU183" s="238" t="s">
        <v>81</v>
      </c>
      <c r="AY183" s="14" t="s">
        <v>106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4" t="s">
        <v>79</v>
      </c>
      <c r="BK183" s="239">
        <f>ROUND(I183*H183,2)</f>
        <v>0</v>
      </c>
      <c r="BL183" s="14" t="s">
        <v>113</v>
      </c>
      <c r="BM183" s="238" t="s">
        <v>269</v>
      </c>
    </row>
    <row r="184" s="2" customFormat="1">
      <c r="A184" s="35"/>
      <c r="B184" s="36"/>
      <c r="C184" s="37"/>
      <c r="D184" s="240" t="s">
        <v>115</v>
      </c>
      <c r="E184" s="37"/>
      <c r="F184" s="241" t="s">
        <v>270</v>
      </c>
      <c r="G184" s="37"/>
      <c r="H184" s="37"/>
      <c r="I184" s="135"/>
      <c r="J184" s="37"/>
      <c r="K184" s="37"/>
      <c r="L184" s="41"/>
      <c r="M184" s="242"/>
      <c r="N184" s="243"/>
      <c r="O184" s="88"/>
      <c r="P184" s="88"/>
      <c r="Q184" s="88"/>
      <c r="R184" s="88"/>
      <c r="S184" s="88"/>
      <c r="T184" s="89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4" t="s">
        <v>115</v>
      </c>
      <c r="AU184" s="14" t="s">
        <v>81</v>
      </c>
    </row>
    <row r="185" s="2" customFormat="1" ht="24" customHeight="1">
      <c r="A185" s="35"/>
      <c r="B185" s="36"/>
      <c r="C185" s="226" t="s">
        <v>271</v>
      </c>
      <c r="D185" s="226" t="s">
        <v>109</v>
      </c>
      <c r="E185" s="227" t="s">
        <v>272</v>
      </c>
      <c r="F185" s="228" t="s">
        <v>273</v>
      </c>
      <c r="G185" s="229" t="s">
        <v>112</v>
      </c>
      <c r="H185" s="230">
        <v>8</v>
      </c>
      <c r="I185" s="231"/>
      <c r="J185" s="232">
        <f>ROUND(I185*H185,2)</f>
        <v>0</v>
      </c>
      <c r="K185" s="233"/>
      <c r="L185" s="41"/>
      <c r="M185" s="234" t="s">
        <v>1</v>
      </c>
      <c r="N185" s="235" t="s">
        <v>39</v>
      </c>
      <c r="O185" s="88"/>
      <c r="P185" s="236">
        <f>O185*H185</f>
        <v>0</v>
      </c>
      <c r="Q185" s="236">
        <v>0</v>
      </c>
      <c r="R185" s="236">
        <f>Q185*H185</f>
        <v>0</v>
      </c>
      <c r="S185" s="236">
        <v>0</v>
      </c>
      <c r="T185" s="237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38" t="s">
        <v>113</v>
      </c>
      <c r="AT185" s="238" t="s">
        <v>109</v>
      </c>
      <c r="AU185" s="238" t="s">
        <v>81</v>
      </c>
      <c r="AY185" s="14" t="s">
        <v>106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4" t="s">
        <v>79</v>
      </c>
      <c r="BK185" s="239">
        <f>ROUND(I185*H185,2)</f>
        <v>0</v>
      </c>
      <c r="BL185" s="14" t="s">
        <v>113</v>
      </c>
      <c r="BM185" s="238" t="s">
        <v>274</v>
      </c>
    </row>
    <row r="186" s="2" customFormat="1">
      <c r="A186" s="35"/>
      <c r="B186" s="36"/>
      <c r="C186" s="37"/>
      <c r="D186" s="240" t="s">
        <v>115</v>
      </c>
      <c r="E186" s="37"/>
      <c r="F186" s="241" t="s">
        <v>275</v>
      </c>
      <c r="G186" s="37"/>
      <c r="H186" s="37"/>
      <c r="I186" s="135"/>
      <c r="J186" s="37"/>
      <c r="K186" s="37"/>
      <c r="L186" s="41"/>
      <c r="M186" s="242"/>
      <c r="N186" s="243"/>
      <c r="O186" s="88"/>
      <c r="P186" s="88"/>
      <c r="Q186" s="88"/>
      <c r="R186" s="88"/>
      <c r="S186" s="88"/>
      <c r="T186" s="89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4" t="s">
        <v>115</v>
      </c>
      <c r="AU186" s="14" t="s">
        <v>81</v>
      </c>
    </row>
    <row r="187" s="2" customFormat="1" ht="16.5" customHeight="1">
      <c r="A187" s="35"/>
      <c r="B187" s="36"/>
      <c r="C187" s="226" t="s">
        <v>276</v>
      </c>
      <c r="D187" s="226" t="s">
        <v>109</v>
      </c>
      <c r="E187" s="227" t="s">
        <v>277</v>
      </c>
      <c r="F187" s="228" t="s">
        <v>278</v>
      </c>
      <c r="G187" s="229" t="s">
        <v>112</v>
      </c>
      <c r="H187" s="230">
        <v>8</v>
      </c>
      <c r="I187" s="231"/>
      <c r="J187" s="232">
        <f>ROUND(I187*H187,2)</f>
        <v>0</v>
      </c>
      <c r="K187" s="233"/>
      <c r="L187" s="41"/>
      <c r="M187" s="234" t="s">
        <v>1</v>
      </c>
      <c r="N187" s="235" t="s">
        <v>39</v>
      </c>
      <c r="O187" s="88"/>
      <c r="P187" s="236">
        <f>O187*H187</f>
        <v>0</v>
      </c>
      <c r="Q187" s="236">
        <v>0</v>
      </c>
      <c r="R187" s="236">
        <f>Q187*H187</f>
        <v>0</v>
      </c>
      <c r="S187" s="236">
        <v>0</v>
      </c>
      <c r="T187" s="237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38" t="s">
        <v>113</v>
      </c>
      <c r="AT187" s="238" t="s">
        <v>109</v>
      </c>
      <c r="AU187" s="238" t="s">
        <v>81</v>
      </c>
      <c r="AY187" s="14" t="s">
        <v>106</v>
      </c>
      <c r="BE187" s="239">
        <f>IF(N187="základní",J187,0)</f>
        <v>0</v>
      </c>
      <c r="BF187" s="239">
        <f>IF(N187="snížená",J187,0)</f>
        <v>0</v>
      </c>
      <c r="BG187" s="239">
        <f>IF(N187="zákl. přenesená",J187,0)</f>
        <v>0</v>
      </c>
      <c r="BH187" s="239">
        <f>IF(N187="sníž. přenesená",J187,0)</f>
        <v>0</v>
      </c>
      <c r="BI187" s="239">
        <f>IF(N187="nulová",J187,0)</f>
        <v>0</v>
      </c>
      <c r="BJ187" s="14" t="s">
        <v>79</v>
      </c>
      <c r="BK187" s="239">
        <f>ROUND(I187*H187,2)</f>
        <v>0</v>
      </c>
      <c r="BL187" s="14" t="s">
        <v>113</v>
      </c>
      <c r="BM187" s="238" t="s">
        <v>279</v>
      </c>
    </row>
    <row r="188" s="2" customFormat="1">
      <c r="A188" s="35"/>
      <c r="B188" s="36"/>
      <c r="C188" s="37"/>
      <c r="D188" s="240" t="s">
        <v>115</v>
      </c>
      <c r="E188" s="37"/>
      <c r="F188" s="241" t="s">
        <v>280</v>
      </c>
      <c r="G188" s="37"/>
      <c r="H188" s="37"/>
      <c r="I188" s="135"/>
      <c r="J188" s="37"/>
      <c r="K188" s="37"/>
      <c r="L188" s="41"/>
      <c r="M188" s="242"/>
      <c r="N188" s="243"/>
      <c r="O188" s="88"/>
      <c r="P188" s="88"/>
      <c r="Q188" s="88"/>
      <c r="R188" s="88"/>
      <c r="S188" s="88"/>
      <c r="T188" s="89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4" t="s">
        <v>115</v>
      </c>
      <c r="AU188" s="14" t="s">
        <v>81</v>
      </c>
    </row>
    <row r="189" s="2" customFormat="1" ht="24" customHeight="1">
      <c r="A189" s="35"/>
      <c r="B189" s="36"/>
      <c r="C189" s="226" t="s">
        <v>281</v>
      </c>
      <c r="D189" s="226" t="s">
        <v>109</v>
      </c>
      <c r="E189" s="227" t="s">
        <v>282</v>
      </c>
      <c r="F189" s="228" t="s">
        <v>283</v>
      </c>
      <c r="G189" s="229" t="s">
        <v>112</v>
      </c>
      <c r="H189" s="230">
        <v>10</v>
      </c>
      <c r="I189" s="231"/>
      <c r="J189" s="232">
        <f>ROUND(I189*H189,2)</f>
        <v>0</v>
      </c>
      <c r="K189" s="233"/>
      <c r="L189" s="41"/>
      <c r="M189" s="234" t="s">
        <v>1</v>
      </c>
      <c r="N189" s="235" t="s">
        <v>39</v>
      </c>
      <c r="O189" s="88"/>
      <c r="P189" s="236">
        <f>O189*H189</f>
        <v>0</v>
      </c>
      <c r="Q189" s="236">
        <v>0</v>
      </c>
      <c r="R189" s="236">
        <f>Q189*H189</f>
        <v>0</v>
      </c>
      <c r="S189" s="236">
        <v>0</v>
      </c>
      <c r="T189" s="23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38" t="s">
        <v>113</v>
      </c>
      <c r="AT189" s="238" t="s">
        <v>109</v>
      </c>
      <c r="AU189" s="238" t="s">
        <v>81</v>
      </c>
      <c r="AY189" s="14" t="s">
        <v>106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4" t="s">
        <v>79</v>
      </c>
      <c r="BK189" s="239">
        <f>ROUND(I189*H189,2)</f>
        <v>0</v>
      </c>
      <c r="BL189" s="14" t="s">
        <v>113</v>
      </c>
      <c r="BM189" s="238" t="s">
        <v>284</v>
      </c>
    </row>
    <row r="190" s="2" customFormat="1">
      <c r="A190" s="35"/>
      <c r="B190" s="36"/>
      <c r="C190" s="37"/>
      <c r="D190" s="240" t="s">
        <v>115</v>
      </c>
      <c r="E190" s="37"/>
      <c r="F190" s="241" t="s">
        <v>285</v>
      </c>
      <c r="G190" s="37"/>
      <c r="H190" s="37"/>
      <c r="I190" s="135"/>
      <c r="J190" s="37"/>
      <c r="K190" s="37"/>
      <c r="L190" s="41"/>
      <c r="M190" s="244"/>
      <c r="N190" s="245"/>
      <c r="O190" s="246"/>
      <c r="P190" s="246"/>
      <c r="Q190" s="246"/>
      <c r="R190" s="246"/>
      <c r="S190" s="246"/>
      <c r="T190" s="247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4" t="s">
        <v>115</v>
      </c>
      <c r="AU190" s="14" t="s">
        <v>81</v>
      </c>
    </row>
    <row r="191" s="2" customFormat="1" ht="6.96" customHeight="1">
      <c r="A191" s="35"/>
      <c r="B191" s="63"/>
      <c r="C191" s="64"/>
      <c r="D191" s="64"/>
      <c r="E191" s="64"/>
      <c r="F191" s="64"/>
      <c r="G191" s="64"/>
      <c r="H191" s="64"/>
      <c r="I191" s="174"/>
      <c r="J191" s="64"/>
      <c r="K191" s="64"/>
      <c r="L191" s="41"/>
      <c r="M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</row>
  </sheetData>
  <sheetProtection sheet="1" autoFilter="0" formatColumns="0" formatRows="0" objects="1" scenarios="1" spinCount="100000" saltValue="Ib0d9n5rSzj4Fp37lucziHlusfzGHc+eECp+07zcO3yHNUzJuyfDc5tWI/0DQ54Na24byz/IZYSBAbjYoxbyGQ==" hashValue="oUVpf2hGxh4KQMCRDOUN/QL0OZ8MHlS84AQaUDiilkNaPkFN0wYs6hOw4qcjXiRuMI8rDyqUc5ATk6E5c/uE+A==" algorithmName="SHA-512" password="CC35"/>
  <autoFilter ref="C113:K190"/>
  <mergeCells count="6">
    <mergeCell ref="E7:H7"/>
    <mergeCell ref="E16:H16"/>
    <mergeCell ref="E25:H25"/>
    <mergeCell ref="E85:H85"/>
    <mergeCell ref="E106:H10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Gorbačov Alexandr</dc:creator>
  <cp:lastModifiedBy>Gorbačov Alexandr</cp:lastModifiedBy>
  <dcterms:created xsi:type="dcterms:W3CDTF">2019-12-02T14:05:28Z</dcterms:created>
  <dcterms:modified xsi:type="dcterms:W3CDTF">2019-12-02T14:05:30Z</dcterms:modified>
</cp:coreProperties>
</file>