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6" yWindow="65426" windowWidth="19420" windowHeight="10420" firstSheet="2" activeTab="3"/>
  </bookViews>
  <sheets>
    <sheet name="Rekapitulace stavby" sheetId="1" r:id="rId1"/>
    <sheet name="SO-00 - Vedlejší rozpočto..." sheetId="2" r:id="rId2"/>
    <sheet name="SO-01 - Rozšíření komunikace" sheetId="3" r:id="rId3"/>
    <sheet name="SO-02 - Opěrné zdi" sheetId="4" r:id="rId4"/>
    <sheet name="SO-03 - Odvodnění komunikace" sheetId="5" r:id="rId5"/>
    <sheet name="SO-04 - Přesun kříže" sheetId="6" r:id="rId6"/>
    <sheet name="Seznam figur" sheetId="7" r:id="rId7"/>
  </sheets>
  <definedNames>
    <definedName name="_xlnm._FilterDatabase" localSheetId="1" hidden="1">'SO-00 - Vedlejší rozpočto...'!$C$122:$K$183</definedName>
    <definedName name="_xlnm._FilterDatabase" localSheetId="2" hidden="1">'SO-01 - Rozšíření komunikace'!$C$123:$K$519</definedName>
    <definedName name="_xlnm._FilterDatabase" localSheetId="3" hidden="1">'SO-02 - Opěrné zdi'!$C$129:$K$544</definedName>
    <definedName name="_xlnm._FilterDatabase" localSheetId="4" hidden="1">'SO-03 - Odvodnění komunikace'!$C$125:$K$395</definedName>
    <definedName name="_xlnm._FilterDatabase" localSheetId="5" hidden="1">'SO-04 - Přesun kříže'!$C$121:$K$320</definedName>
    <definedName name="_xlnm.Print_Area" localSheetId="0">'Rekapitulace stavby'!$D$4:$AO$76,'Rekapitulace stavby'!$C$82:$AQ$100</definedName>
    <definedName name="_xlnm.Print_Area" localSheetId="6">'Seznam figur'!$C$4:$G$256</definedName>
    <definedName name="_xlnm.Print_Area" localSheetId="1">'SO-00 - Vedlejší rozpočto...'!$C$4:$J$76,'SO-00 - Vedlejší rozpočto...'!$C$82:$J$104,'SO-00 - Vedlejší rozpočto...'!$C$110:$K$183</definedName>
    <definedName name="_xlnm.Print_Area" localSheetId="2">'SO-01 - Rozšíření komunikace'!$C$4:$J$76,'SO-01 - Rozšíření komunikace'!$C$82:$J$105,'SO-01 - Rozšíření komunikace'!$C$111:$K$519</definedName>
    <definedName name="_xlnm.Print_Area" localSheetId="3">'SO-02 - Opěrné zdi'!$C$4:$J$76,'SO-02 - Opěrné zdi'!$C$82:$J$111,'SO-02 - Opěrné zdi'!$C$117:$K$544</definedName>
    <definedName name="_xlnm.Print_Area" localSheetId="4">'SO-03 - Odvodnění komunikace'!$C$4:$J$76,'SO-03 - Odvodnění komunikace'!$C$82:$J$107,'SO-03 - Odvodnění komunikace'!$C$113:$K$395</definedName>
    <definedName name="_xlnm.Print_Area" localSheetId="5">'SO-04 - Přesun kříže'!$C$4:$J$76,'SO-04 - Přesun kříže'!$C$82:$J$103,'SO-04 - Přesun kříže'!$C$109:$K$320</definedName>
    <definedName name="_xlnm.Print_Titles" localSheetId="0">'Rekapitulace stavby'!$92:$92</definedName>
    <definedName name="_xlnm.Print_Titles" localSheetId="1">'SO-00 - Vedlejší rozpočto...'!$122:$122</definedName>
    <definedName name="_xlnm.Print_Titles" localSheetId="2">'SO-01 - Rozšíření komunikace'!$123:$123</definedName>
    <definedName name="_xlnm.Print_Titles" localSheetId="3">'SO-02 - Opěrné zdi'!$129:$129</definedName>
    <definedName name="_xlnm.Print_Titles" localSheetId="4">'SO-03 - Odvodnění komunikace'!$125:$125</definedName>
    <definedName name="_xlnm.Print_Titles" localSheetId="5">'SO-04 - Přesun kříže'!$121:$121</definedName>
    <definedName name="_xlnm.Print_Titles" localSheetId="6">'Seznam figur'!$9:$9</definedName>
  </definedNames>
  <calcPr calcId="191029"/>
</workbook>
</file>

<file path=xl/sharedStrings.xml><?xml version="1.0" encoding="utf-8"?>
<sst xmlns="http://schemas.openxmlformats.org/spreadsheetml/2006/main" count="14013" uniqueCount="1760">
  <si>
    <t>Export Komplet</t>
  </si>
  <si>
    <t/>
  </si>
  <si>
    <t>2.0</t>
  </si>
  <si>
    <t>ZAMOK</t>
  </si>
  <si>
    <t>False</t>
  </si>
  <si>
    <t>{b5b3995c-307e-4e6b-a09e-edea87042e28}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</si>
  <si>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</si>
  <si>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</si>
  <si>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</si>
  <si>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</si>
  <si>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</si>
  <si>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</si>
  <si>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</si>
  <si>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</si>
  <si>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</si>
  <si>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</si>
  <si>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</si>
  <si>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RK - Rozšíření komunikace Bochořákova</t>
  </si>
  <si>
    <t>KSO:</t>
  </si>
  <si>
    <t>CC-CZ:</t>
  </si>
  <si>
    <t>Místo:</t>
  </si>
  <si>
    <t xml:space="preserve"> </t>
  </si>
  <si>
    <t>Datum:</t>
  </si>
  <si>
    <t>2. 5. 2019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</si>
  <si>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</si>
  <si>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</si>
  <si>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</si>
  <si>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</si>
  <si>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</si>
  <si>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</si>
  <si>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</si>
  <si>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</si>
  <si>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</si>
  <si>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</si>
  <si>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</si>
  <si>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</si>
  <si>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</si>
  <si>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</si>
  <si>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</si>
  <si>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</si>
  <si>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</si>
  <si>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</si>
  <si>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</si>
  <si>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</si>
  <si>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</si>
  <si>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</si>
  <si>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</si>
  <si>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</si>
  <si>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</si>
  <si>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</si>
  <si>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</si>
  <si>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</si>
  <si>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</si>
  <si>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</si>
  <si>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</si>
  <si>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</si>
  <si>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</si>
  <si>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</si>
  <si>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</si>
  <si>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</si>
  <si>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</si>
  <si>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</si>
  <si>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</si>
  <si>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</si>
  <si>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</si>
  <si>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</si>
  <si>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</si>
  <si>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</si>
  <si>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</si>
  <si>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</si>
  <si>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</si>
  <si>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</si>
  <si>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</si>
  <si>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</si>
  <si>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</si>
  <si>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</si>
  <si>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</si>
  <si>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</si>
  <si>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SO-00</t>
  </si>
  <si>
    <t>Vedlejší rozpočtové náklady</t>
  </si>
  <si>
    <t>STA</t>
  </si>
  <si>
    <t>1</t>
  </si>
  <si>
    <t>{7b2dc72c-d5a2-4194-996b-dc9923e3806c}</t>
  </si>
  <si>
    <t>2</t>
  </si>
  <si>
    <t>SO-01</t>
  </si>
  <si>
    <t>Rozšíření komunikace</t>
  </si>
  <si>
    <t>{6f09db56-43f5-4540-8c06-6cb175efb28b}</t>
  </si>
  <si>
    <t>SO-02</t>
  </si>
  <si>
    <t>Opěrné zdi</t>
  </si>
  <si>
    <t>{5ed1fd30-cdde-4064-9805-25159a05bc50}</t>
  </si>
  <si>
    <t>SO-03</t>
  </si>
  <si>
    <t>Odvodnění komunikace</t>
  </si>
  <si>
    <t>{c8867947-8c6c-41c4-9fa1-9aa71b400663}</t>
  </si>
  <si>
    <t>SO-04</t>
  </si>
  <si>
    <t>Přesun kříže</t>
  </si>
  <si>
    <t>{eef51a50-808e-428b-83f3-a269dd32bae9}</t>
  </si>
  <si>
    <t>KRYCÍ LIST SOUPISU PRACÍ</t>
  </si>
  <si>
    <t>Objekt:</t>
  </si>
  <si>
    <t>SO-00 -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</si>
  <si>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</si>
  <si>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</si>
  <si>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</si>
  <si>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</si>
  <si>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</si>
  <si>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</si>
  <si>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</si>
  <si>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</si>
  <si>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</si>
  <si>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</si>
  <si>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</si>
  <si>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</si>
  <si>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</si>
  <si>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</si>
  <si>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</si>
  <si>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</si>
  <si>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</si>
  <si>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</si>
  <si>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</si>
  <si>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</si>
  <si>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</si>
  <si>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</si>
  <si>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</si>
  <si>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</si>
  <si>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</si>
  <si>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</si>
  <si>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</si>
  <si>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</si>
  <si>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</si>
  <si>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</si>
  <si>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</si>
  <si>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938908411</t>
  </si>
  <si>
    <t>Čištění vozovek splachováním vodou</t>
  </si>
  <si>
    <t>m2</t>
  </si>
  <si>
    <t>CS ÚRS 2019 01</t>
  </si>
  <si>
    <t>4</t>
  </si>
  <si>
    <t>-536001687</t>
  </si>
  <si>
    <t>PP</t>
  </si>
  <si>
    <t>Čištění vozovek splachováním vodou povrchu podkladu nebo krytu živičného, betonového nebo dlážděného</t>
  </si>
  <si>
    <t>VV</t>
  </si>
  <si>
    <t>předpoklad pro mytí na délku 1000 m s šířkou komunikace 3 m a počtem mytí jednou za 14dní</t>
  </si>
  <si>
    <t>1000*3*1*(6*30/14)</t>
  </si>
  <si>
    <t>VRN</t>
  </si>
  <si>
    <t>5</t>
  </si>
  <si>
    <t>VRN1</t>
  </si>
  <si>
    <t>Průzkumné, geodetické a projektové práce</t>
  </si>
  <si>
    <t>011324000</t>
  </si>
  <si>
    <t>Archeologický průzkum</t>
  </si>
  <si>
    <t>soubor</t>
  </si>
  <si>
    <t>1024</t>
  </si>
  <si>
    <t>-1888483284</t>
  </si>
  <si>
    <t>3</t>
  </si>
  <si>
    <t>011544000</t>
  </si>
  <si>
    <t>Průzkum restaurátorský - dozor restaurátorské společnosti při přesunu kříže</t>
  </si>
  <si>
    <t>2137768897</t>
  </si>
  <si>
    <t>012103000</t>
  </si>
  <si>
    <t>Geodetické práce před výstavbou - vytýčení inženýrských sítí</t>
  </si>
  <si>
    <t>-294027827</t>
  </si>
  <si>
    <t>012203000</t>
  </si>
  <si>
    <t>Geodetické práce při provádění stavby - vytýčení stavby</t>
  </si>
  <si>
    <t>1267483757</t>
  </si>
  <si>
    <t>6</t>
  </si>
  <si>
    <t>012303000</t>
  </si>
  <si>
    <t>Geodetické práce po výstavbě - zpracování geometrického plánu</t>
  </si>
  <si>
    <t>-1686767941</t>
  </si>
  <si>
    <t>7</t>
  </si>
  <si>
    <t>013203000</t>
  </si>
  <si>
    <t>Dokumentace stavby bez rozlišení - provedení fotodokumentace stávajícího stavu včetně okolních objektů s předáním na datovém nosiči CD</t>
  </si>
  <si>
    <t>456405955</t>
  </si>
  <si>
    <t>8</t>
  </si>
  <si>
    <t>013254000</t>
  </si>
  <si>
    <t>Dokumentace skutečného provedení stavby v počtu 3 paré včetně fotodokumtnace stavby na datovém nosiči CD</t>
  </si>
  <si>
    <t>430809216</t>
  </si>
  <si>
    <t>VRN3</t>
  </si>
  <si>
    <t>Zařízení staveniště</t>
  </si>
  <si>
    <t>032403000</t>
  </si>
  <si>
    <t>Provizorní komunikace pro zařízení staveniště</t>
  </si>
  <si>
    <t>740921145</t>
  </si>
  <si>
    <t>položka obsahuje montáž a dodávku všech potřebných komponentů pro zhotovení dočasné panelové komunikace pro zařízení staveniště</t>
  </si>
  <si>
    <t>položka dále obsahuje i demontáž a odvoz těchto komponentů s případnou likvidací a poplatku na skládce</t>
  </si>
  <si>
    <t>10</t>
  </si>
  <si>
    <t>034103000</t>
  </si>
  <si>
    <t>Oplocení staveniště - montáž a dodávka všech zařízení oplocení včetně potřebného osvětlení</t>
  </si>
  <si>
    <t>-394251111</t>
  </si>
  <si>
    <t>11</t>
  </si>
  <si>
    <t>034303000</t>
  </si>
  <si>
    <t>Dopravní značení na staveništi - montáž a demontáž</t>
  </si>
  <si>
    <t>409454876</t>
  </si>
  <si>
    <t>12</t>
  </si>
  <si>
    <t>039103000</t>
  </si>
  <si>
    <t>Rozebrání, bourání a odvoz zařízení staveniště</t>
  </si>
  <si>
    <t>-196569310</t>
  </si>
  <si>
    <t>13</t>
  </si>
  <si>
    <t>039203000</t>
  </si>
  <si>
    <t>Úprava terénu po zrušení zařízení staveniště</t>
  </si>
  <si>
    <t>-2044635458</t>
  </si>
  <si>
    <t>VRN4</t>
  </si>
  <si>
    <t>Inženýrská činnost</t>
  </si>
  <si>
    <t>14</t>
  </si>
  <si>
    <t>041403000</t>
  </si>
  <si>
    <t>Koordinátor BOZP na staveništi</t>
  </si>
  <si>
    <t>49274797</t>
  </si>
  <si>
    <t>041903000</t>
  </si>
  <si>
    <t>Dozor jiné osoby - dozor technika pro práce prováděné v blízkosti VN</t>
  </si>
  <si>
    <t>-24258263</t>
  </si>
  <si>
    <t>16</t>
  </si>
  <si>
    <t>042503000</t>
  </si>
  <si>
    <t>Plán BOZP na staveništi - zpracování doplnění plánu BOZP</t>
  </si>
  <si>
    <t>…</t>
  </si>
  <si>
    <t>90699446</t>
  </si>
  <si>
    <t>17</t>
  </si>
  <si>
    <t>043134000</t>
  </si>
  <si>
    <t>Zkoušky zatěžovací - statické zkoušky na konstrukčních vrstvách komunikace</t>
  </si>
  <si>
    <t>-1541861720</t>
  </si>
  <si>
    <t>předpoklad 2 zkoušky na každé vrstvě</t>
  </si>
  <si>
    <t>9*2</t>
  </si>
  <si>
    <t>18</t>
  </si>
  <si>
    <t>043194000</t>
  </si>
  <si>
    <t>Ostatní zkoušky - Kontrola průchodnosti uličních vpustí</t>
  </si>
  <si>
    <t>1503803853</t>
  </si>
  <si>
    <t>19</t>
  </si>
  <si>
    <t>049103000</t>
  </si>
  <si>
    <t>Náklady vzniklé v souvislosti s realizací stavby - zajištění zvláštního užívání komunikace pro realizaci stavby</t>
  </si>
  <si>
    <t>-2064266871</t>
  </si>
  <si>
    <t>20</t>
  </si>
  <si>
    <t>049203000</t>
  </si>
  <si>
    <t>Náklady stanovené zvláštními předpisy - zpracování havarijního plánu pro stavbu</t>
  </si>
  <si>
    <t>550412210</t>
  </si>
  <si>
    <t>VRN6</t>
  </si>
  <si>
    <t>Územní vlivy</t>
  </si>
  <si>
    <t>062002000</t>
  </si>
  <si>
    <t>Ztížené dopravní podmínky - provádění stavby na etapy dle organizace prací na stavbě (ZOV)</t>
  </si>
  <si>
    <t>1922398434</t>
  </si>
  <si>
    <t>22</t>
  </si>
  <si>
    <t>063503000</t>
  </si>
  <si>
    <t>Práce ve stísněném prostoru - ztížené práce v blízkosti inženýrských sítí včetně splnění požadavků vyplývajících z vyjádření spávců IS</t>
  </si>
  <si>
    <t>901220540</t>
  </si>
  <si>
    <t>23</t>
  </si>
  <si>
    <t>-26566717</t>
  </si>
  <si>
    <t>komunikace</t>
  </si>
  <si>
    <t>875,7</t>
  </si>
  <si>
    <t>pařez_10_30</t>
  </si>
  <si>
    <t>pařez_30_50</t>
  </si>
  <si>
    <t>výkop_rýha</t>
  </si>
  <si>
    <t>15,5</t>
  </si>
  <si>
    <t>výkopy</t>
  </si>
  <si>
    <t>590,7</t>
  </si>
  <si>
    <t>zásyp</t>
  </si>
  <si>
    <t>29,5</t>
  </si>
  <si>
    <t>SO-01 - Rozšíření komunikace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</si>
  <si>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</si>
  <si>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</si>
  <si>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</si>
  <si>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</si>
  <si>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</si>
  <si>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</si>
  <si>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Zemní práce</t>
  </si>
  <si>
    <t>111201101</t>
  </si>
  <si>
    <t>Odstranění křovin a stromů průměru kmene do 100 mm i s kořeny z celkové plochy do 1000 m2</t>
  </si>
  <si>
    <t>303506296</t>
  </si>
  <si>
    <t>Odstranění křovin a stromů s odstraněním kořenů  průměru kmene do 100 mm do sklonu terénu 1 : 5, při celkové ploše do 1 000 m2</t>
  </si>
  <si>
    <t>viz příloha J.</t>
  </si>
  <si>
    <t>227</t>
  </si>
  <si>
    <t>112101101</t>
  </si>
  <si>
    <t>Odstranění stromů listnatých průměru kmene do 300 mm</t>
  </si>
  <si>
    <t>kus</t>
  </si>
  <si>
    <t>-1524364354</t>
  </si>
  <si>
    <t>Odstranění stromů s odřezáním kmene a s odvětvením listnatých, průměru kmene přes 100 do 300 mm</t>
  </si>
  <si>
    <t>112101102</t>
  </si>
  <si>
    <t>Odstranění stromů listnatých průměru kmene do 500 mm</t>
  </si>
  <si>
    <t>-313955007</t>
  </si>
  <si>
    <t>Odstranění stromů s odřezáním kmene a s odvětvením listnatých, průměru kmene přes 300 do 500 mm</t>
  </si>
  <si>
    <t>112201101</t>
  </si>
  <si>
    <t>Odstranění pařezů D do 300 mm</t>
  </si>
  <si>
    <t>27348346</t>
  </si>
  <si>
    <t>Odstranění pařezů  s jejich vykopáním, vytrháním nebo odstřelením, s přesekáním kořenů průměru přes 100 do 300 mm</t>
  </si>
  <si>
    <t>112201102</t>
  </si>
  <si>
    <t>Odstranění pařezů D do 500 mm</t>
  </si>
  <si>
    <t>-918482452</t>
  </si>
  <si>
    <t>Odstranění pařezů  s jejich vykopáním, vytrháním nebo odstřelením, s přesekáním kořenů průměru přes 300 do 500 mm</t>
  </si>
  <si>
    <t>113106134</t>
  </si>
  <si>
    <t>Rozebrání dlažeb ze zámkových dlaždic komunikací pro pěší strojně pl do 50 m2</t>
  </si>
  <si>
    <t>2137040359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</si>
  <si>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</si>
  <si>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14,9</t>
  </si>
  <si>
    <t>113106142</t>
  </si>
  <si>
    <t>Rozebrání dlažeb z betonových nebo kamenných dlaždic komunikací pro pěší strojně pl přes 50 m2</t>
  </si>
  <si>
    <t>247825345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</si>
  <si>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</si>
  <si>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položka určená  pro odstranění povrchu z betonových dlaždic a kamenných kostek</t>
  </si>
  <si>
    <t>188+94,1</t>
  </si>
  <si>
    <t>113107323</t>
  </si>
  <si>
    <t>Odstranění podkladu z kameniva drceného tl 300 mm strojně pl do 50 m2</t>
  </si>
  <si>
    <t>1090110036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</si>
  <si>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</si>
  <si>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636,8+309,7</t>
  </si>
  <si>
    <t>113107342</t>
  </si>
  <si>
    <t>Odstranění podkladu živičného tl 100 mm strojně pl do 50 m2</t>
  </si>
  <si>
    <t>1492610330</t>
  </si>
  <si>
    <t>Odstranění podkladů nebo krytů strojně plochy jednotlivě do 50 m2 s přemístěním hmot na skládku na vzdálenost do 3 m nebo s naložením na dopravní prostředek živičných, o tl. vrstvy přes 50 do 100 mm</t>
  </si>
  <si>
    <t>položka určená pro odstranění živičného povrchu z chodníků</t>
  </si>
  <si>
    <t>12,7</t>
  </si>
  <si>
    <t>113107344</t>
  </si>
  <si>
    <t>Odstranění podkladu živičného tl 200 mm strojně pl do 50 m2</t>
  </si>
  <si>
    <t>-284627214</t>
  </si>
  <si>
    <t>Odstranění podkladů nebo krytů strojně plochy jednotlivě do 50 m2 s přemístěním hmot na skládku na vzdálenost do 3 m nebo s naložením na dopravní prostředek živičných, o tl. vrstvy přes 150 do 200 mm</t>
  </si>
  <si>
    <t>položka určená pro odstranění povrchu z komunikace</t>
  </si>
  <si>
    <t>636,8</t>
  </si>
  <si>
    <t>113202111</t>
  </si>
  <si>
    <t>Vytrhání obrub krajníků obrubníků stojatých</t>
  </si>
  <si>
    <t>m</t>
  </si>
  <si>
    <t>1615244359</t>
  </si>
  <si>
    <t>Vytrhání obrub  s vybouráním lože, s přemístěním hmot na skládku na vzdálenost do 3 m nebo s naložením na dopravní prostředek z krajníků nebo obrubníků stojatých</t>
  </si>
  <si>
    <t>218,7+82,4</t>
  </si>
  <si>
    <t>121101102</t>
  </si>
  <si>
    <t>Sejmutí ornice s přemístěním na vzdálenost do 100 m</t>
  </si>
  <si>
    <t>m3</t>
  </si>
  <si>
    <t>-967707227</t>
  </si>
  <si>
    <t>Sejmutí ornice nebo lesní půdy  s vodorovným přemístěním na hromady v místě upotřebení nebo na dočasné či trvalé skládky se složením, na vzdálenost přes 50 do 100 m</t>
  </si>
  <si>
    <t>ornice</t>
  </si>
  <si>
    <t>136,5</t>
  </si>
  <si>
    <t>122202202</t>
  </si>
  <si>
    <t>Odkopávky a prokopávky nezapažené pro silnice objemu do 1000 m3 v hornině tř. 3</t>
  </si>
  <si>
    <t>-1850512372</t>
  </si>
  <si>
    <t>Odkopávky a prokopávky nezapažené pro silnice  s přemístěním výkopku v příčných profilech na vzdálenost do 15 m nebo s naložením na dopravní prostředek v hornině tř. 3 přes 100 do 1 000 m3</t>
  </si>
  <si>
    <t>122202209</t>
  </si>
  <si>
    <t>Příplatek k odkopávkám a prokopávkám pro silnice v hornině tř. 3 za lepivost</t>
  </si>
  <si>
    <t>-612388303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</si>
  <si>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</si>
  <si>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132201101</t>
  </si>
  <si>
    <t>Hloubení rýh š do 600 mm v hornině tř. 3 objemu do 100 m3</t>
  </si>
  <si>
    <t>1037296692</t>
  </si>
  <si>
    <t>Hloubení zapažených i nezapažených rýh šířky do 600 mm  s urovnáním dna do předepsaného profilu a spádu v hornině tř. 3 do 100 m3</t>
  </si>
  <si>
    <t>162701105</t>
  </si>
  <si>
    <t>Vodorovné přemístění do 10000 m výkopku/sypaniny z horniny tř. 1 až 4</t>
  </si>
  <si>
    <t>-1583785191</t>
  </si>
  <si>
    <t>Vodorovné přemístění výkopku nebo sypaniny po suchu  na obvyklém dopravním prostředku, bez naložení výkopku, avšak se složením bez rozhrnutí z horniny tř. 1 až 4 na vzdálenost přes 9 000 do 10 000 m</t>
  </si>
  <si>
    <t>pařez_10_30*0,7*0,7*0,7+pařez_30_50*0,*0,7*1</t>
  </si>
  <si>
    <t>výkop_rýha+výkopy-zásyp</t>
  </si>
  <si>
    <t>Součet</t>
  </si>
  <si>
    <t>162701109</t>
  </si>
  <si>
    <t>Příplatek k vodorovnému přemístění výkopku/sypaniny z horniny tř. 1 až 4 ZKD 1000 m přes 10000 m</t>
  </si>
  <si>
    <t>1574586361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</si>
  <si>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</si>
  <si>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pařez_10_30*0,7*0,7*0,7+pařez_30_50*0,7*0,7*1</t>
  </si>
  <si>
    <t>581,257*3 'Přepočtené koeficientem množství</t>
  </si>
  <si>
    <t>171201201</t>
  </si>
  <si>
    <t>Uložení sypaniny na skládky</t>
  </si>
  <si>
    <t>-1636785662</t>
  </si>
  <si>
    <t>Uložení sypaniny  na skládky</t>
  </si>
  <si>
    <t>171201211</t>
  </si>
  <si>
    <t>Poplatek za uložení stavebního odpadu - zeminy a kameniva na skládce</t>
  </si>
  <si>
    <t>t</t>
  </si>
  <si>
    <t>-1693435807</t>
  </si>
  <si>
    <t>Poplatek za uložení stavebního odpadu na skládce (skládkovné) zeminy a kameniva zatříděného do Katalogu odpadů pod kódem 170 504</t>
  </si>
  <si>
    <t>(výkop_rýha+výkopy-zásyp)*1,7</t>
  </si>
  <si>
    <t>174201101</t>
  </si>
  <si>
    <t>Zásyp jam, šachet rýh nebo kolem objektů sypaninou bez zhutnění</t>
  </si>
  <si>
    <t>-1982105223</t>
  </si>
  <si>
    <t>Zásyp sypaninou z jakékoliv horniny  s uložením výkopku ve vrstvách bez zhutnění jam, šachet, rýh nebo kolem objektů v těchto vykopávkách</t>
  </si>
  <si>
    <t>18,2</t>
  </si>
  <si>
    <t>M</t>
  </si>
  <si>
    <t>58344199</t>
  </si>
  <si>
    <t>štěrkodrť frakce 0-63</t>
  </si>
  <si>
    <t>1309257634</t>
  </si>
  <si>
    <t>18,2*1,7</t>
  </si>
  <si>
    <t>175151101</t>
  </si>
  <si>
    <t>Obsypání potrubí strojně sypaninou bez prohození, uloženou do 3 m</t>
  </si>
  <si>
    <t>-246062380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</si>
  <si>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</si>
  <si>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37,7</t>
  </si>
  <si>
    <t>58344197</t>
  </si>
  <si>
    <t>štěrkodrť frakce 0/63</t>
  </si>
  <si>
    <t>905051969</t>
  </si>
  <si>
    <t>37,7*1,8</t>
  </si>
  <si>
    <t>67,86*2 'Přepočtené koeficientem množství</t>
  </si>
  <si>
    <t>24</t>
  </si>
  <si>
    <t>181951102</t>
  </si>
  <si>
    <t>Úprava pláně v hornině tř. 1 až 4 se zhutněním</t>
  </si>
  <si>
    <t>1450340201</t>
  </si>
  <si>
    <t>Úprava pláně vyrovnáním výškových rozdílů  v hornině tř. 1 až 4 se zhutněním</t>
  </si>
  <si>
    <t>25</t>
  </si>
  <si>
    <t>183101215</t>
  </si>
  <si>
    <t>Jamky pro výsadbu s výměnou 50 % půdy zeminy tř 1 až 4 objem do 0,4 m3 v rovině a svahu do 1:5</t>
  </si>
  <si>
    <t>-1327501527</t>
  </si>
  <si>
    <t>Hloubení jamek pro vysazování rostlin v zemině tř.1 až 4 s výměnou půdy z 50% v rovině nebo na svahu do 1:5, objemu přes 0,125 do 0,40 m3</t>
  </si>
  <si>
    <t>30</t>
  </si>
  <si>
    <t>26</t>
  </si>
  <si>
    <t>10321100</t>
  </si>
  <si>
    <t>zahradní substrát pro výsadbu VL</t>
  </si>
  <si>
    <t>-1960630621</t>
  </si>
  <si>
    <t>30*0,4*0,5</t>
  </si>
  <si>
    <t>27</t>
  </si>
  <si>
    <t>184102116</t>
  </si>
  <si>
    <t>Výsadba dřeviny s balem D do 0,8 m do jamky se zalitím v rovině a svahu do 1:5</t>
  </si>
  <si>
    <t>-99960024</t>
  </si>
  <si>
    <t>Výsadba dřeviny s balem do předem vyhloubené jamky se zalitím  v rovině nebo na svahu do 1:5, při průměru balu přes 600 do 800 mm</t>
  </si>
  <si>
    <t>28</t>
  </si>
  <si>
    <t>02650340</t>
  </si>
  <si>
    <t>Habr obecný /Carpinus betulus/ 26-35cm PK</t>
  </si>
  <si>
    <t>CS ÚRS 2018 01</t>
  </si>
  <si>
    <t>-697631317</t>
  </si>
  <si>
    <t>29</t>
  </si>
  <si>
    <t>R0265-1</t>
  </si>
  <si>
    <t>Třešeň ptačí /Prunus avium/ 14 - 16 cm</t>
  </si>
  <si>
    <t>-796551054</t>
  </si>
  <si>
    <t>R0265-2</t>
  </si>
  <si>
    <t>Javor babyka /Acer campestre/ 14 - 16 cm</t>
  </si>
  <si>
    <t>1792676532</t>
  </si>
  <si>
    <t>31</t>
  </si>
  <si>
    <t>R0265-3</t>
  </si>
  <si>
    <t>Muchovník stromovitý /Amelanchier arborea "Robin Hill"/ 14- 16 cm</t>
  </si>
  <si>
    <t>-1842460781</t>
  </si>
  <si>
    <t>32</t>
  </si>
  <si>
    <t>R0265-4</t>
  </si>
  <si>
    <t>Muchovník Lamarckův /Amelanchier lamarckii - multistem/ 250- 300 cm</t>
  </si>
  <si>
    <t>-1523111388</t>
  </si>
  <si>
    <t>33</t>
  </si>
  <si>
    <t>R0265-5</t>
  </si>
  <si>
    <t>Třešeň ptačí /Prunus avium Plena/ 14 - 16 cm</t>
  </si>
  <si>
    <t>-1344115539</t>
  </si>
  <si>
    <t>34</t>
  </si>
  <si>
    <t>184215133</t>
  </si>
  <si>
    <t>Ukotvení kmene dřevin třemi kůly D do 0,1 m délky do 3 m</t>
  </si>
  <si>
    <t>-1050498446</t>
  </si>
  <si>
    <t>Ukotvení dřeviny kůly třemi kůly, délky přes 2 do 3 m</t>
  </si>
  <si>
    <t>35</t>
  </si>
  <si>
    <t>05217108</t>
  </si>
  <si>
    <t>tyče dřevěné v kůře D 80mm dl 6m</t>
  </si>
  <si>
    <t>34354537</t>
  </si>
  <si>
    <t>30*3/3</t>
  </si>
  <si>
    <t>36</t>
  </si>
  <si>
    <t>184801121</t>
  </si>
  <si>
    <t>Ošetřování vysazených dřevin soliterních v rovině a svahu do 1:5</t>
  </si>
  <si>
    <t>579564971</t>
  </si>
  <si>
    <t>Ošetření vysazených dřevin  solitérních v rovině nebo na svahu do 1:5</t>
  </si>
  <si>
    <t>položka určená po uložení geotextilie k balu, hnojení a zalití</t>
  </si>
  <si>
    <t>37</t>
  </si>
  <si>
    <t>R2519-1</t>
  </si>
  <si>
    <t>Hnojivé tablety</t>
  </si>
  <si>
    <t>-448308781</t>
  </si>
  <si>
    <t>"15 ks na jeden strom" 15*30</t>
  </si>
  <si>
    <t>38</t>
  </si>
  <si>
    <t>R2519-2</t>
  </si>
  <si>
    <t>Půdní kondicioner</t>
  </si>
  <si>
    <t>kg</t>
  </si>
  <si>
    <t>-1398029295</t>
  </si>
  <si>
    <t>"spotřeba 0,5 kg na jeden strom" 30*0,5</t>
  </si>
  <si>
    <t>39</t>
  </si>
  <si>
    <t>184911421</t>
  </si>
  <si>
    <t>Mulčování rostlin kůrou tl. do 0,1 m v rovině a svahu do 1:5</t>
  </si>
  <si>
    <t>-1370368414</t>
  </si>
  <si>
    <t>Mulčování vysazených rostlin mulčovací kůrou, tl. do 100 mm v rovině nebo na svahu do 1:5</t>
  </si>
  <si>
    <t>40</t>
  </si>
  <si>
    <t>10391100</t>
  </si>
  <si>
    <t>kůra mulčovací VL</t>
  </si>
  <si>
    <t>-79791290</t>
  </si>
  <si>
    <t>0,1*30</t>
  </si>
  <si>
    <t>41</t>
  </si>
  <si>
    <t>185851121</t>
  </si>
  <si>
    <t>Dovoz vody pro zálivku rostlin za vzdálenost do 1000 m</t>
  </si>
  <si>
    <t>-1873916812</t>
  </si>
  <si>
    <t>Dovoz vody pro zálivku rostlin  na vzdálenost do 1000 m</t>
  </si>
  <si>
    <t>"spotřeba 80l na strom" 30*0,08</t>
  </si>
  <si>
    <t>42</t>
  </si>
  <si>
    <t>185851129</t>
  </si>
  <si>
    <t>Příplatek k dovozu vody pro zálivku rostlin do 1000 m ZKD 1000 m</t>
  </si>
  <si>
    <t>1655078864</t>
  </si>
  <si>
    <t>Dovoz vody pro zálivku rostlin  Příplatek k ceně za každých dalších i započatých 1000 m</t>
  </si>
  <si>
    <t>30*0,08</t>
  </si>
  <si>
    <t>2,4*19 'Přepočtené koeficientem množství</t>
  </si>
  <si>
    <t>43</t>
  </si>
  <si>
    <t>R185804312</t>
  </si>
  <si>
    <t>Zalití rostlin vodou plocha přes 20 m2</t>
  </si>
  <si>
    <t>658919878</t>
  </si>
  <si>
    <t>Zalití rostlin vodou  plochy záhonů jednotlivě přes 20 m2</t>
  </si>
  <si>
    <t>položka určená pro zalití stromů</t>
  </si>
  <si>
    <t>44</t>
  </si>
  <si>
    <t>R184813121</t>
  </si>
  <si>
    <t>Ochrana dřevin před okusem mechanicky z bambusu v rovině a svahu do 1:5</t>
  </si>
  <si>
    <t>1419733578</t>
  </si>
  <si>
    <t>Ochrana dřevin před okusem zvěří mechanicky v rovině nebo ve svahu do 1:5, z bambusu, výšky do 2 m</t>
  </si>
  <si>
    <t>položka obsahuje i dodávku bambusových chrániček</t>
  </si>
  <si>
    <t>45</t>
  </si>
  <si>
    <t>R000-1</t>
  </si>
  <si>
    <t>Štěpkování větví stromů a křovin včetně odvozu na skládku</t>
  </si>
  <si>
    <t>-1303027772</t>
  </si>
  <si>
    <t>položka zahrnuje štěpkování větví stromů a křovin včetně naložení na dopravní prostředek, odvozu na skládku do vzdálenosti 15 km a poplatku za uložení</t>
  </si>
  <si>
    <t>46</t>
  </si>
  <si>
    <t>R0001</t>
  </si>
  <si>
    <t>Bednění stromů průměru do 700 mm</t>
  </si>
  <si>
    <t>ks</t>
  </si>
  <si>
    <t>-1306192070</t>
  </si>
  <si>
    <t>1+6+1</t>
  </si>
  <si>
    <t>47</t>
  </si>
  <si>
    <t>R0002</t>
  </si>
  <si>
    <t>Přebednění stromů o průměru do 700 mm</t>
  </si>
  <si>
    <t>-999725632</t>
  </si>
  <si>
    <t>48</t>
  </si>
  <si>
    <t>R003</t>
  </si>
  <si>
    <t>Údržba dřevin po dobu 60 měsíců</t>
  </si>
  <si>
    <t>589368984</t>
  </si>
  <si>
    <t>49</t>
  </si>
  <si>
    <t>R004</t>
  </si>
  <si>
    <t>Přeosazení stávajících poklopů inženýrských sítí včetně případné dobetonávky nebo výměny vyrovnávacích prstenců a poklopů</t>
  </si>
  <si>
    <t>-772298156</t>
  </si>
  <si>
    <t>Přeosazení stávajících poklopů inženýrských sítí včetně případné dobetonávyk nebo výměny vyrovnávacích prstenců</t>
  </si>
  <si>
    <t>Svislé a kompletní konstrukce</t>
  </si>
  <si>
    <t>50</t>
  </si>
  <si>
    <t>358315114</t>
  </si>
  <si>
    <t>Bourání šachty, stoky kompletní nebo otvorů z prostého betonu plochy do 4 m2</t>
  </si>
  <si>
    <t>-1454641981</t>
  </si>
  <si>
    <t>Bourání šachty, stoky kompletní nebo vybourání otvorů průřezové plochy do 4 m2 ve stokách ze zdiva z prostého betonu</t>
  </si>
  <si>
    <t>1,1</t>
  </si>
  <si>
    <t>Komunikace pozemní</t>
  </si>
  <si>
    <t>51</t>
  </si>
  <si>
    <t>564831111</t>
  </si>
  <si>
    <t>Podklad ze štěrkodrtě ŠD tl 100 mm</t>
  </si>
  <si>
    <t>831567245</t>
  </si>
  <si>
    <t>Podklad ze štěrkodrti ŠD  s rozprostřením a zhutněním, po zhutnění tl. 100 mm</t>
  </si>
  <si>
    <t>280,3</t>
  </si>
  <si>
    <t>52</t>
  </si>
  <si>
    <t>564851111</t>
  </si>
  <si>
    <t>Podklad ze štěrkodrtě ŠD tl 150 mm</t>
  </si>
  <si>
    <t>543516418</t>
  </si>
  <si>
    <t>Podklad ze štěrkodrti ŠD  s rozprostřením a zhutněním, po zhutnění tl. 150 mm</t>
  </si>
  <si>
    <t>280,3+373</t>
  </si>
  <si>
    <t>53</t>
  </si>
  <si>
    <t>564861111</t>
  </si>
  <si>
    <t>Podklad ze štěrkodrtě ŠD tl 200 mm</t>
  </si>
  <si>
    <t>-957142340</t>
  </si>
  <si>
    <t>Podklad ze štěrkodrti ŠD  s rozprostřením a zhutněním, po zhutnění tl. 200 mm</t>
  </si>
  <si>
    <t>266,7</t>
  </si>
  <si>
    <t>54</t>
  </si>
  <si>
    <t>564871111</t>
  </si>
  <si>
    <t>Podklad ze štěrkodrtě ŠD tl 250 mm</t>
  </si>
  <si>
    <t>-1900187389</t>
  </si>
  <si>
    <t>Podklad ze štěrkodrti ŠD  s rozprostřením a zhutněním, po zhutnění tl. 250 mm</t>
  </si>
  <si>
    <t>55</t>
  </si>
  <si>
    <t>564871116</t>
  </si>
  <si>
    <t>Podklad ze štěrkodrtě ŠD tl. 300 mm</t>
  </si>
  <si>
    <t>248167021</t>
  </si>
  <si>
    <t>Podklad ze štěrkodrti ŠD  s rozprostřením a zhutněním, po zhutnění tl. 300 mm</t>
  </si>
  <si>
    <t>položka určená pro výměnu podloží</t>
  </si>
  <si>
    <t>"vjezdy" 156,6</t>
  </si>
  <si>
    <t>56</t>
  </si>
  <si>
    <t>565135121</t>
  </si>
  <si>
    <t>Asfaltový beton vrstva podkladní ACP 16 (obalované kamenivo OKS) tl 50 mm š přes 3 m</t>
  </si>
  <si>
    <t>1480799248</t>
  </si>
  <si>
    <t>Asfaltový beton vrstva podkladní ACP 16 (obalované kamenivo střednězrnné - OKS)  s rozprostřením a zhutněním v pruhu šířky přes 3 m, po zhutnění tl. 50 mm</t>
  </si>
  <si>
    <t>57</t>
  </si>
  <si>
    <t>567122114</t>
  </si>
  <si>
    <t>Podklad ze směsi stmelené cementem SC C 8/10 (KSC I) tl 150 mm</t>
  </si>
  <si>
    <t>870657702</t>
  </si>
  <si>
    <t>Podklad ze směsi stmelené cementem SC bez dilatačních spár, s rozprostřením a zhutněním SC C 8/10 (KSC I), po zhutnění tl. 150 mm</t>
  </si>
  <si>
    <t>129</t>
  </si>
  <si>
    <t>58</t>
  </si>
  <si>
    <t>567132112</t>
  </si>
  <si>
    <t>Podklad ze směsi stmelené cementem SC C 8/10 (KSC I) tl 170 mm</t>
  </si>
  <si>
    <t>1624095869</t>
  </si>
  <si>
    <t>Podklad ze směsi stmelené cementem SC bez dilatačních spár, s rozprostřením a zhutněním SC C 8/10 (KSC I), po zhutnění tl. 170 mm</t>
  </si>
  <si>
    <t>59</t>
  </si>
  <si>
    <t>573111112</t>
  </si>
  <si>
    <t>Postřik živičný infiltrační s posypem z asfaltu množství 1 kg/m2</t>
  </si>
  <si>
    <t>1717027906</t>
  </si>
  <si>
    <t>Postřik infiltrační PI z asfaltu silničního s posypem kamenivem, v množství 1,00 kg/m2</t>
  </si>
  <si>
    <t>60</t>
  </si>
  <si>
    <t>573231108</t>
  </si>
  <si>
    <t>Postřik živičný spojovací ze silniční emulze v množství 0,50 kg/m2</t>
  </si>
  <si>
    <t>2050255498</t>
  </si>
  <si>
    <t>Postřik spojovací PS bez posypu kamenivem ze silniční emulze, v množství 0,50 kg/m2</t>
  </si>
  <si>
    <t>61</t>
  </si>
  <si>
    <t>577134121</t>
  </si>
  <si>
    <t>Asfaltový beton vrstva obrusná ACO 11 (ABS) tř. I tl 40 mm š přes 3 m z nemodifikovaného asfaltu</t>
  </si>
  <si>
    <t>1821977645</t>
  </si>
  <si>
    <t>Asfaltový beton vrstva obrusná ACO 11 (ABS)  s rozprostřením a se zhutněním z nemodifikovaného asfaltu v pruhu šířky přes 3 m tř. I, po zhutnění tl. 40 mm</t>
  </si>
  <si>
    <t>62</t>
  </si>
  <si>
    <t>577155122</t>
  </si>
  <si>
    <t>Asfaltový beton vrstva ložní ACL 16 (ABH) tl 60 mm š přes 3 m z nemodifikovaného asfaltu</t>
  </si>
  <si>
    <t>1708760469</t>
  </si>
  <si>
    <t>Asfaltový beton vrstva ložní ACL 16 (ABH)  s rozprostřením a zhutněním z nemodifikovaného asfaltu v pruhu šířky přes 3 m, po zhutnění tl. 60 mm</t>
  </si>
  <si>
    <t>63</t>
  </si>
  <si>
    <t>596211112</t>
  </si>
  <si>
    <t>Kladení zámkové dlažby komunikací pro pěší tl 60 mm skupiny A pl do 300 m2</t>
  </si>
  <si>
    <t>-783332240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</si>
  <si>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</si>
  <si>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64</t>
  </si>
  <si>
    <t>59245018</t>
  </si>
  <si>
    <t>dlažba skladebná betonová 20x10x6 cm přírodní</t>
  </si>
  <si>
    <t>54994606</t>
  </si>
  <si>
    <t>"ztratné 10%" 280,3*0,1</t>
  </si>
  <si>
    <t>65</t>
  </si>
  <si>
    <t>59245006</t>
  </si>
  <si>
    <t>dlažba skladebná betonová základní pro nevidomé 20 x 10 x 6 cm barevná</t>
  </si>
  <si>
    <t>1195433684</t>
  </si>
  <si>
    <t>39,5</t>
  </si>
  <si>
    <t>66</t>
  </si>
  <si>
    <t>596211114</t>
  </si>
  <si>
    <t>Příplatek za kombinaci dvou barev u kladení betonových dlažeb komunikací pro pěší tl 60 mm skupiny A</t>
  </si>
  <si>
    <t>782683179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</si>
  <si>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</si>
  <si>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67</t>
  </si>
  <si>
    <t>596212213</t>
  </si>
  <si>
    <t>Kladení zámkové dlažby pozemních komunikací tl 80 mm skupiny A pl přes 300 m2</t>
  </si>
  <si>
    <t>-1851673896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</si>
  <si>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</si>
  <si>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129+266,7</t>
  </si>
  <si>
    <t>68</t>
  </si>
  <si>
    <t>59245020</t>
  </si>
  <si>
    <t>dlažba skladebná betonová 20x10x8 cm přírodní</t>
  </si>
  <si>
    <t>32661969</t>
  </si>
  <si>
    <t>"ztratné 10%" 129*0,1</t>
  </si>
  <si>
    <t>69</t>
  </si>
  <si>
    <t>R59245030</t>
  </si>
  <si>
    <t>dlažba drenážní betonová 20x20x8 cm přírodní</t>
  </si>
  <si>
    <t>589107299</t>
  </si>
  <si>
    <t>"ztratné 10%" 266,7*0,1</t>
  </si>
  <si>
    <t>Trubní vedení</t>
  </si>
  <si>
    <t>70</t>
  </si>
  <si>
    <t>R-871218113</t>
  </si>
  <si>
    <t>Kladení drenážního potrubí z flexibilního PVC průměru do 150 mm</t>
  </si>
  <si>
    <t>375305666</t>
  </si>
  <si>
    <t>Kladení drenážního potrubí z plastických hmot  do připravené rýhy z flexibilního PVC, průměru do 150 mm</t>
  </si>
  <si>
    <t>položka určená pro osazení odvodňovacího drénu zemní pláně</t>
  </si>
  <si>
    <t>134,66</t>
  </si>
  <si>
    <t>71</t>
  </si>
  <si>
    <t>28613271</t>
  </si>
  <si>
    <t>koleno drenážního systému 45° DN 150</t>
  </si>
  <si>
    <t>-1619525569</t>
  </si>
  <si>
    <t>72</t>
  </si>
  <si>
    <t>28611225</t>
  </si>
  <si>
    <t>trubka PVC drenážní flexibilní D 160mm</t>
  </si>
  <si>
    <t>-1733138501</t>
  </si>
  <si>
    <t>"ztratné 1%" 134,66*0,01</t>
  </si>
  <si>
    <t>73</t>
  </si>
  <si>
    <t>914111112</t>
  </si>
  <si>
    <t>Montáž svislé dopravní značky do velikosti 1 m2 páskováním na sloup</t>
  </si>
  <si>
    <t>138711947</t>
  </si>
  <si>
    <t>Montáž svislé dopravní značky základní  velikosti do 1 m2 páskováním na sloupy</t>
  </si>
  <si>
    <t>74</t>
  </si>
  <si>
    <t>40444256</t>
  </si>
  <si>
    <t>značka dopravní svislá FeZn NK 500x700mm</t>
  </si>
  <si>
    <t>493600634</t>
  </si>
  <si>
    <t>"IP12" 2</t>
  </si>
  <si>
    <t>75</t>
  </si>
  <si>
    <t>40444332</t>
  </si>
  <si>
    <t>značka dopravní svislá FeZn NK 500x150mm</t>
  </si>
  <si>
    <t>-604872909</t>
  </si>
  <si>
    <t>"E13" 1</t>
  </si>
  <si>
    <t>76</t>
  </si>
  <si>
    <t>40445225</t>
  </si>
  <si>
    <t>sloupek pro dopravní značku Zn D 60mm v 3,5m</t>
  </si>
  <si>
    <t>-1657074554</t>
  </si>
  <si>
    <t>77</t>
  </si>
  <si>
    <t>40445240</t>
  </si>
  <si>
    <t>patka pro sloupek Al D 60mm</t>
  </si>
  <si>
    <t>-1814487714</t>
  </si>
  <si>
    <t>78</t>
  </si>
  <si>
    <t>40445256</t>
  </si>
  <si>
    <t>svorka upínací na sloupek dopravní značky D 60mm</t>
  </si>
  <si>
    <t>-254958919</t>
  </si>
  <si>
    <t>79</t>
  </si>
  <si>
    <t>40445253</t>
  </si>
  <si>
    <t>víčko plastové na sloupek D 60mm</t>
  </si>
  <si>
    <t>-2004608919</t>
  </si>
  <si>
    <t>80</t>
  </si>
  <si>
    <t>916131213</t>
  </si>
  <si>
    <t>Osazení silničního obrubníku betonového stojatého s boční opěrou do lože z betonu prostého</t>
  </si>
  <si>
    <t>-2096722339</t>
  </si>
  <si>
    <t>Osazení silničního obrubníku betonového se zřízením lože, s vyplněním a zatřením spár cementovou maltou stojatého s boční opěrou z betonu prostého, do lože z betonu prostého</t>
  </si>
  <si>
    <t>122,1+175,8+36</t>
  </si>
  <si>
    <t>81</t>
  </si>
  <si>
    <t>59217023</t>
  </si>
  <si>
    <t>obrubník betonový chodníkový 100x15x25cm</t>
  </si>
  <si>
    <t>-480427930</t>
  </si>
  <si>
    <t>122,1</t>
  </si>
  <si>
    <t>"ztratné 10%" 122,1*0,1</t>
  </si>
  <si>
    <t>82</t>
  </si>
  <si>
    <t>59217029</t>
  </si>
  <si>
    <t>obrubník betonový silniční nájezdový 100x15x15 cm</t>
  </si>
  <si>
    <t>1073268666</t>
  </si>
  <si>
    <t>175,8</t>
  </si>
  <si>
    <t>"ztratné 10%" 175,8*0,1</t>
  </si>
  <si>
    <t>83</t>
  </si>
  <si>
    <t>59217030</t>
  </si>
  <si>
    <t>obrubník betonový silniční přechodový 100x15x15-25 cm</t>
  </si>
  <si>
    <t>-1129279646</t>
  </si>
  <si>
    <t>"ztratné 10%" 36*0,1</t>
  </si>
  <si>
    <t>84</t>
  </si>
  <si>
    <t>916231213</t>
  </si>
  <si>
    <t>Osazení chodníkového obrubníku betonového stojatého s boční opěrou do lože z betonu prostého</t>
  </si>
  <si>
    <t>763212064</t>
  </si>
  <si>
    <t>Osazení chodníkového obrubníku betonového se zřízením lože, s vyplněním a zatřením spár cementovou maltou stojatého s boční opěrou z betonu prostého, do lože z betonu prostého</t>
  </si>
  <si>
    <t>211,1</t>
  </si>
  <si>
    <t>85</t>
  </si>
  <si>
    <t>59217017</t>
  </si>
  <si>
    <t>obrubník betonový chodníkový 100x10x25 cm</t>
  </si>
  <si>
    <t>-1096121334</t>
  </si>
  <si>
    <t>"ztratné 10%" 211,1*0,1</t>
  </si>
  <si>
    <t>86</t>
  </si>
  <si>
    <t>919112213</t>
  </si>
  <si>
    <t>Řezání spár pro vytvoření komůrky š 10 mm hl 25 mm pro těsnící zálivku v živičném krytu</t>
  </si>
  <si>
    <t>767975960</t>
  </si>
  <si>
    <t>Řezání dilatačních spár v živičném krytu  vytvoření komůrky pro těsnící zálivku šířky 10 mm, hloubky 25 mm</t>
  </si>
  <si>
    <t>23,4</t>
  </si>
  <si>
    <t>87</t>
  </si>
  <si>
    <t>919121112</t>
  </si>
  <si>
    <t>Těsnění spár zálivkou za studena pro komůrky š 10 mm hl 25 mm s těsnicím profilem</t>
  </si>
  <si>
    <t>1452370100</t>
  </si>
  <si>
    <t>Utěsnění dilatačních spár zálivkou za studena  v cementobetonovém nebo živičném krytu včetně adhezního nátěru s těsnicím profilem pod zálivkou, pro komůrky šířky 10 mm, hloubky 25 mm</t>
  </si>
  <si>
    <t>88</t>
  </si>
  <si>
    <t>919726121</t>
  </si>
  <si>
    <t>Geotextilie pro ochranu, separaci a filtraci netkaná měrná hmotnost do 200 g/m2</t>
  </si>
  <si>
    <t>268030858</t>
  </si>
  <si>
    <t>Geotextilie netkaná pro ochranu, separaci nebo filtraci měrná hmotnost do 200 g/m2</t>
  </si>
  <si>
    <t>položka určená pro natrhání geotextilie k balu kořenového systému vysazovaných stromů</t>
  </si>
  <si>
    <t>"spotřeba 1,5m2 na strom" 1,5*30</t>
  </si>
  <si>
    <t>89</t>
  </si>
  <si>
    <t>919726124</t>
  </si>
  <si>
    <t>Geotextilie pro ochranu, separaci a filtraci netkaná měrná hmotnost do 800 g/m2</t>
  </si>
  <si>
    <t>-775703874</t>
  </si>
  <si>
    <t>Geotextilie netkaná pro ochranu, separaci nebo filtraci měrná hmotnost přes 500 do 800 g/m2</t>
  </si>
  <si>
    <t>"chodníky" 653,3</t>
  </si>
  <si>
    <t>90</t>
  </si>
  <si>
    <t>919735114</t>
  </si>
  <si>
    <t>Řezání stávajícího živičného krytu hl do 200 mm</t>
  </si>
  <si>
    <t>-1479753172</t>
  </si>
  <si>
    <t>Řezání stávajícího živičného krytu nebo podkladu  hloubky přes 150 do 200 mm</t>
  </si>
  <si>
    <t>91</t>
  </si>
  <si>
    <t>977211112</t>
  </si>
  <si>
    <t>Řezání ŽB kcí hl do 350 mm stěnovou pilou do průměru výztuže 16 mm</t>
  </si>
  <si>
    <t>-1472365076</t>
  </si>
  <si>
    <t>Řezání železobetonových konstrukcí stěnovou pilou do průměru řezané výztuže 16 mm hloubka řezu od 200 do 350 mm</t>
  </si>
  <si>
    <t>položka určená pro krácení obrubníků na požadovanou délku</t>
  </si>
  <si>
    <t>6*0,15+12*0,25</t>
  </si>
  <si>
    <t>997</t>
  </si>
  <si>
    <t>Přesun sutě</t>
  </si>
  <si>
    <t>92</t>
  </si>
  <si>
    <t>997013811</t>
  </si>
  <si>
    <t>Poplatek za uložení na skládce (skládkovné) stavebního odpadu dřevěného kód odpadu 170 201</t>
  </si>
  <si>
    <t>500780154</t>
  </si>
  <si>
    <t>Poplatek za uložení stavebního odpadu na skládce (skládkovné) dřevěného zatříděného do Katalogu odpadů pod kódem 170 201</t>
  </si>
  <si>
    <t>(pařez_10_30*0,7*0,7*0,7+pařez_30_50*0,7*0,7*1)*0,7</t>
  </si>
  <si>
    <t>93</t>
  </si>
  <si>
    <t>997221551</t>
  </si>
  <si>
    <t>Vodorovná doprava suti ze sypkých materiálů do 1 km</t>
  </si>
  <si>
    <t>669794886</t>
  </si>
  <si>
    <t>Vodorovná doprava suti  bez naložení, ale se složením a s hrubým urovnáním ze sypkých materiálů, na vzdálenost do 1 km</t>
  </si>
  <si>
    <t>94</t>
  </si>
  <si>
    <t>997221559</t>
  </si>
  <si>
    <t>Příplatek ZKD 1 km u vodorovné dopravy suti ze sypkých materiálů</t>
  </si>
  <si>
    <t>77517688</t>
  </si>
  <si>
    <t>Vodorovná doprava suti  bez naložení, ale se složením a s hrubým urovnáním Příplatek k ceně za každý další i započatý 1 km přes 1 km</t>
  </si>
  <si>
    <t>845,769*12 'Přepočtené koeficientem množství</t>
  </si>
  <si>
    <t>95</t>
  </si>
  <si>
    <t>997221815</t>
  </si>
  <si>
    <t>Poplatek za uložení na skládce (skládkovné) stavebního odpadu betonového kód odpadu 170 101</t>
  </si>
  <si>
    <t>1940632663</t>
  </si>
  <si>
    <t>Poplatek za uložení stavebního odpadu na skládce (skládkovné) z prostého betonu zatříděného do Katalogu odpadů pod kódem 170 101</t>
  </si>
  <si>
    <t>3,87+71,94+61,73+2,42</t>
  </si>
  <si>
    <t>96</t>
  </si>
  <si>
    <t>997221845</t>
  </si>
  <si>
    <t>Poplatek za uložení na skládce (skládkovné) odpadu asfaltového bez dehtu kód odpadu 170 302</t>
  </si>
  <si>
    <t>1403753946</t>
  </si>
  <si>
    <t>Poplatek za uložení stavebního odpadu na skládce (skládkovné) asfaltového bez obsahu dehtu zatříděného do Katalogu odpadů pod kódem 170 302</t>
  </si>
  <si>
    <t>2,89+286,56</t>
  </si>
  <si>
    <t>97</t>
  </si>
  <si>
    <t>997221855</t>
  </si>
  <si>
    <t>Poplatek za uložení na skládce (skládkovné) zeminy a kameniva kód odpadu 170 504</t>
  </si>
  <si>
    <t>996479437</t>
  </si>
  <si>
    <t>416,359</t>
  </si>
  <si>
    <t>998</t>
  </si>
  <si>
    <t>Přesun hmot</t>
  </si>
  <si>
    <t>98</t>
  </si>
  <si>
    <t>998225111</t>
  </si>
  <si>
    <t>Přesun hmot pro pozemní komunikace s krytem z kamene, monolitickým betonovým nebo živičným</t>
  </si>
  <si>
    <t>-1104301352</t>
  </si>
  <si>
    <t>Přesun hmot pro komunikace s krytem z kameniva, monolitickým betonovým nebo živičným  dopravní vzdálenost do 200 m jakékoliv délky objektu</t>
  </si>
  <si>
    <t>bednění_římsy</t>
  </si>
  <si>
    <t>bednění řámsy</t>
  </si>
  <si>
    <t>329,38</t>
  </si>
  <si>
    <t>bednění_základ</t>
  </si>
  <si>
    <t>197,79</t>
  </si>
  <si>
    <t>bednění_zdi</t>
  </si>
  <si>
    <t>423,66</t>
  </si>
  <si>
    <t>dlažba</t>
  </si>
  <si>
    <t>obruby</t>
  </si>
  <si>
    <t>pažení</t>
  </si>
  <si>
    <t>307,21</t>
  </si>
  <si>
    <t>358,8</t>
  </si>
  <si>
    <t>SO-02 - Opěrné zdi</t>
  </si>
  <si>
    <t>41,9</t>
  </si>
  <si>
    <t xml:space="preserve">    2 - Zakládání</t>
  </si>
  <si>
    <t xml:space="preserve">    4 - Vodorovné konstrukce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</si>
  <si>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</si>
  <si>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</si>
  <si>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</si>
  <si>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789 - Povrchové úpravy ocelových konstrukcí a technologických zařízení</t>
  </si>
  <si>
    <t>113106121</t>
  </si>
  <si>
    <t>Rozebrání dlažeb z betonových nebo kamenných dlaždic komunikací pro pěší ručně</t>
  </si>
  <si>
    <t>-1077030171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</si>
  <si>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</si>
  <si>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113107124</t>
  </si>
  <si>
    <t>Odstranění podkladu z kameniva drceného tl 400 mm ručně</t>
  </si>
  <si>
    <t>-1985898841</t>
  </si>
  <si>
    <t>Odstranění podkladů nebo krytů ručně s přemístěním hmot na skládku na vzdálenost do 3 m nebo s naložením na dopravní prostředek z kameniva hrubého drceného, o tl. vrstvy přes 300 do 400 mm</t>
  </si>
  <si>
    <t>-1934159634</t>
  </si>
  <si>
    <t>131201202</t>
  </si>
  <si>
    <t>Hloubení jam zapažených v hornině tř. 3 objemu do 1000 m3</t>
  </si>
  <si>
    <t>-1877376459</t>
  </si>
  <si>
    <t>Hloubení zapažených jam a zářezů  s urovnáním dna do předepsaného profilu a spádu v hornině tř. 3 přes 100 do 1 000 m3</t>
  </si>
  <si>
    <t>131201209</t>
  </si>
  <si>
    <t>Příplatek za lepivost u hloubení jam zapažených v hornině tř. 3</t>
  </si>
  <si>
    <t>1413227590</t>
  </si>
  <si>
    <t>Hloubení zapažených jam a zářezů  s urovnáním dna do předepsaného profilu a spádu Příplatek k cenám za lepivost horniny tř. 3</t>
  </si>
  <si>
    <t>-440990038</t>
  </si>
  <si>
    <t>výkopy-zásyp</t>
  </si>
  <si>
    <t>-788364513</t>
  </si>
  <si>
    <t>316,9*3 'Přepočtené koeficientem množství</t>
  </si>
  <si>
    <t>171101101</t>
  </si>
  <si>
    <t>Uložení sypaniny z hornin soudržných do násypů zhutněných na 95 % PS</t>
  </si>
  <si>
    <t>-2096641399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</si>
  <si>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</si>
  <si>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104,4</t>
  </si>
  <si>
    <t>58343959</t>
  </si>
  <si>
    <t>kamenivo drcené hrubé frakce 32-63</t>
  </si>
  <si>
    <t>980498246</t>
  </si>
  <si>
    <t>"zásyp vsakovacích jímek" 3,6*1,7</t>
  </si>
  <si>
    <t>"zásyp štěrkodrtí za zdí" 104,4*1,7</t>
  </si>
  <si>
    <t>-1380800765</t>
  </si>
  <si>
    <t>-1868191638</t>
  </si>
  <si>
    <t>(výkopy-zásyp)*1,7</t>
  </si>
  <si>
    <t>-379659782</t>
  </si>
  <si>
    <t>položka určená pro zásyp vsakovacích jímek okapového chodníku</t>
  </si>
  <si>
    <t>3,6</t>
  </si>
  <si>
    <t>101</t>
  </si>
  <si>
    <t>22694OA0</t>
  </si>
  <si>
    <t>ZÁPOROVÉ PAŽENÍ Z KOVU DOČASNÉ</t>
  </si>
  <si>
    <t>-1192884129</t>
  </si>
  <si>
    <t>položka zahrnuje opotřebení ocelových zápor, jejich osazení do připravených vrtů včetně zabetonování konců a obsypu, případně jejich zaberanění a</t>
  </si>
  <si>
    <t>a jejich odstranění. Ocelová převázka se započítá do výsledné hmotnosti.</t>
  </si>
  <si>
    <t>14,303</t>
  </si>
  <si>
    <t>102</t>
  </si>
  <si>
    <t>22695AOA0</t>
  </si>
  <si>
    <t>VÝDŘEVA ZÁPOROVÉHO PAŽENÍ DOČASNÁ (PLOCHA)</t>
  </si>
  <si>
    <t>-1308587111</t>
  </si>
  <si>
    <t>položka zahrnuje osazení pažin bez ohledu na druh, jejich opotřebení a jejich odstranění.</t>
  </si>
  <si>
    <t>Zakládání</t>
  </si>
  <si>
    <t>213311142</t>
  </si>
  <si>
    <t>Polštáře zhutněné pod základy ze štěrkopísku netříděného</t>
  </si>
  <si>
    <t>-668470884</t>
  </si>
  <si>
    <t>Polštáře zhutněné pod základy  ze štěrkopísku netříděného</t>
  </si>
  <si>
    <t>"vytvoření vrstev ze štěrkopísku 2x tl. 0,15 m pro ochranu těsnící fólie" 83,54*0,3</t>
  </si>
  <si>
    <t>"štěrkopískový podsyp tl. 0,1 m pod okapový chodník" 25,16*0,1</t>
  </si>
  <si>
    <t>"podsyp pod schodiště" 0,54</t>
  </si>
  <si>
    <t>103</t>
  </si>
  <si>
    <t>26115OA0</t>
  </si>
  <si>
    <t>VRTY PRO KOTVENÍ, INJEKTÁŽ A MIKROPILOTY NA POVRCHU TŘ. I D DO 300MM VČETNĚ DODÁNÍ VÝPLŇOVÉHO PÍSKU</t>
  </si>
  <si>
    <t>-16051408</t>
  </si>
  <si>
    <t>VRTY PRO KOTVENÍ, INJEKTÁŽ A MIKROPILOTY NA POVRCHU TŘ. I D DO 300MM</t>
  </si>
  <si>
    <t>položka určená pro vytvoření vrtů pro záporové pažení</t>
  </si>
  <si>
    <t>3,75*79</t>
  </si>
  <si>
    <t>274313511</t>
  </si>
  <si>
    <t>Základové pásy z betonu tř. C 12/15</t>
  </si>
  <si>
    <t>226582502</t>
  </si>
  <si>
    <t>Základy z betonu prostého pasy betonu kamenem neprokládaného tř. C 12/15</t>
  </si>
  <si>
    <t>"schodiště" 0,189</t>
  </si>
  <si>
    <t>"opěrná zeď" 38,7</t>
  </si>
  <si>
    <t>274313811</t>
  </si>
  <si>
    <t>Základové pásy z betonu tř. C 25/30</t>
  </si>
  <si>
    <t>383764497</t>
  </si>
  <si>
    <t>Základy z betonu prostého pasy betonu kamenem neprokládaného tř. C 25/30, XF3 (S3)</t>
  </si>
  <si>
    <t>"schodiště" 2,565</t>
  </si>
  <si>
    <t>"zeď" 133,7</t>
  </si>
  <si>
    <t>274351121</t>
  </si>
  <si>
    <t>Zřízení bednění základových pasů rovného</t>
  </si>
  <si>
    <t>1840192547</t>
  </si>
  <si>
    <t>Bednění základů pasů rovné zřízení</t>
  </si>
  <si>
    <t>"schodiště" 6,85</t>
  </si>
  <si>
    <t>"zeď" 190,94</t>
  </si>
  <si>
    <t>274351122</t>
  </si>
  <si>
    <t>Odstranění bednění základových pasů rovného</t>
  </si>
  <si>
    <t>783908325</t>
  </si>
  <si>
    <t>Bednění základů pasů rovné odstranění</t>
  </si>
  <si>
    <t>274362021</t>
  </si>
  <si>
    <t>Výztuž základových pásů svařovanými sítěmi Kari</t>
  </si>
  <si>
    <t>1829142614</t>
  </si>
  <si>
    <t>Výztuž základů pasů ze svařovaných sítí z drátů typu KARI</t>
  </si>
  <si>
    <t>"schodiště" 0,09</t>
  </si>
  <si>
    <t>"základový pas" 2,92+3,36</t>
  </si>
  <si>
    <t>279322511</t>
  </si>
  <si>
    <t>Základová zeď ze ŽB odolného proti agresivnímu prostředí tř. C 25/30 bez výztuže</t>
  </si>
  <si>
    <t>1747812884</t>
  </si>
  <si>
    <t>Základové zdi z betonu železového (bez výztuže)  odolný proti agresivnímu prostředí tř. C 25/30</t>
  </si>
  <si>
    <t>92,6</t>
  </si>
  <si>
    <t>279351121</t>
  </si>
  <si>
    <t>Zřízení oboustranného bednění základových zdí</t>
  </si>
  <si>
    <t>770330114</t>
  </si>
  <si>
    <t>Bednění základových zdí rovné oboustranné za každou stranu zřízení</t>
  </si>
  <si>
    <t>v položce jsou započteny i klíny pro vytvoření navržených šikmých ploch včetně veškerého spojovacího a kotevního materiálu</t>
  </si>
  <si>
    <t>328,19+95,47</t>
  </si>
  <si>
    <t>279351122</t>
  </si>
  <si>
    <t>Odstranění oboustranného bednění základových zdí</t>
  </si>
  <si>
    <t>2105575889</t>
  </si>
  <si>
    <t>Bednění základových zdí rovné oboustranné za každou stranu odstranění</t>
  </si>
  <si>
    <t>279361821</t>
  </si>
  <si>
    <t>Výztuž základových zdí nosných betonářskou ocelí 10 505</t>
  </si>
  <si>
    <t>1351460103</t>
  </si>
  <si>
    <t>Výztuž základových zdí nosných  svislých nebo odkloněných od svislice, rovinných nebo oblých, deskových nebo žebrových, včetně výztuže jejich žeber z betonářské oceli 10 505 (R) nebo BSt 500</t>
  </si>
  <si>
    <t>"schodiště" 0,08</t>
  </si>
  <si>
    <t>"zeď" 0,33+0,62+0,05+0,05+0,04</t>
  </si>
  <si>
    <t>279362021</t>
  </si>
  <si>
    <t>Výztuž základových zdí nosných svařovanými sítěmi Kari</t>
  </si>
  <si>
    <t>1922747826</t>
  </si>
  <si>
    <t>Výztuž základových zdí nosných  svislých nebo odkloněných od svislice, rovinných nebo oblých, deskových nebo žebrových, včetně výztuže jejich žeber ze svařovaných sítí z drátů typu KARI</t>
  </si>
  <si>
    <t>5,04</t>
  </si>
  <si>
    <t>317322611</t>
  </si>
  <si>
    <t>Římsy nebo žlabové římsy ze ŽB tř. C 30/37</t>
  </si>
  <si>
    <t>953535374</t>
  </si>
  <si>
    <t>Římsy nebo žlabové římsy z betonu železového (bez výztuže)  tř. C 30/37</t>
  </si>
  <si>
    <t>římsa zdi bude provedena z betonu C30/37 pro třídu prostředí XF4</t>
  </si>
  <si>
    <t>23,9</t>
  </si>
  <si>
    <t>317351105</t>
  </si>
  <si>
    <t>Zřízení bednění říms a žlabových říms v do 6 m</t>
  </si>
  <si>
    <t>87251021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</si>
  <si>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</si>
  <si>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317351106</t>
  </si>
  <si>
    <t>Odstranění bednění říms a žlabových říms v do 6 m</t>
  </si>
  <si>
    <t>904530066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</si>
  <si>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</si>
  <si>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317361821</t>
  </si>
  <si>
    <t>Výztuž překladů a říms z betonářské oceli 10 505</t>
  </si>
  <si>
    <t>-104288073</t>
  </si>
  <si>
    <t>Výztuž překladů, říms, žlabů, žlabových říms, klenbových pásů  z betonářské oceli 10 505 (R) nebo BSt 500</t>
  </si>
  <si>
    <t>0,58+0,61+2,76</t>
  </si>
  <si>
    <t>321213345</t>
  </si>
  <si>
    <t>Zdivo nadzákladové z lomového kamene vodních staveb obkladní s vyspárováním</t>
  </si>
  <si>
    <t>1338803205</t>
  </si>
  <si>
    <t>Zdivo nadzákladové z lomového kamene vodních staveb 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</si>
  <si>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339921132</t>
  </si>
  <si>
    <t>Osazování betonových palisád do betonového základu v řadě výšky prvku přes 0,5 do 1 m</t>
  </si>
  <si>
    <t>-840492469</t>
  </si>
  <si>
    <t>Osazování palisád  betonových v řadě se zabetonováním výšky palisády přes 500 do 1000 mm</t>
  </si>
  <si>
    <t>7,8</t>
  </si>
  <si>
    <t>59228414</t>
  </si>
  <si>
    <t>palisáda betonová tyčová půlkulatá přírodní 175x200x1000mm</t>
  </si>
  <si>
    <t>1293812655</t>
  </si>
  <si>
    <t>"ztratné 5%" 50*0,05</t>
  </si>
  <si>
    <t>Vodorovné konstrukce</t>
  </si>
  <si>
    <t>434121425</t>
  </si>
  <si>
    <t>Osazení ŽB schodišťových stupňů broušených nebo leštěných na desku</t>
  </si>
  <si>
    <t>253465822</t>
  </si>
  <si>
    <t>Osazování schodišťových stupňů železobetonových  s vyspárováním styčných spár, s provizorním dřevěným zábradlím a dočasným zakrytím stupnic prkny na desku, stupňů broušených nebo leštěných</t>
  </si>
  <si>
    <t>15*1,35</t>
  </si>
  <si>
    <t>59373755</t>
  </si>
  <si>
    <t>stupeň schodišťový nosný ŽB 135x35x14,5 cm</t>
  </si>
  <si>
    <t>-367233197</t>
  </si>
  <si>
    <t>stupně budou do výroby zadány s požadavkem na otryskání nášlapných ploch pro jejich zdrsnění a dále s požadavkem na probarvení nástupního a výstupního</t>
  </si>
  <si>
    <t>452312131</t>
  </si>
  <si>
    <t>Sedlové lože z betonu prostého tř. C 12/15 otevřený výkop</t>
  </si>
  <si>
    <t>129778126</t>
  </si>
  <si>
    <t>Podkladní a zajišťovací konstrukce z betonu prostého v otevřeném výkopu sedlové lože pod potrubí z betonu tř. C 12/15</t>
  </si>
  <si>
    <t>položka určená pro vytvoření podbetonávky odvodňovacího potrubí - fabionu - dle přílohy D.1.3</t>
  </si>
  <si>
    <t>457312811</t>
  </si>
  <si>
    <t>Těsnící vrstva z betonu mrazuvzdorného tř. C 25/30 tl do 100 mm</t>
  </si>
  <si>
    <t>871916161</t>
  </si>
  <si>
    <t>Těsnicí nebo opevňovací vrstva z prostého betonu pro prostředí s mrazovými cykly tř. C 25/30, tl. vrstvy 100 mm</t>
  </si>
  <si>
    <t>položka pro vytvoření lože pod kamennou dlažbu okapového chodníku</t>
  </si>
  <si>
    <t>28,16</t>
  </si>
  <si>
    <t>465513127</t>
  </si>
  <si>
    <t>Dlažba z lomového kamene na cementovou maltu s vyspárováním tl 200 mm</t>
  </si>
  <si>
    <t>-1861210312</t>
  </si>
  <si>
    <t>Dlažba z lomového kamene lomařsky upraveného  na cementovou maltu, s vyspárováním cementovou maltou, tl. kamene 200 mm</t>
  </si>
  <si>
    <t>položka určená pro dlažbu z lomového kamene okapového chodníčku</t>
  </si>
  <si>
    <t>((0,1308-0,0704)+(0,0689-0,0589))*1000*0,5</t>
  </si>
  <si>
    <t>-79326636</t>
  </si>
  <si>
    <t>571908111</t>
  </si>
  <si>
    <t>Kryt vymývaným dekoračním kamenivem (kačírkem) tl 200 mm</t>
  </si>
  <si>
    <t>-2114195955</t>
  </si>
  <si>
    <t>Kryt vymývaným dekoračním kamenivem (kačírkem)  tl. 200 mm</t>
  </si>
  <si>
    <t>5,31/0,2</t>
  </si>
  <si>
    <t>596211110</t>
  </si>
  <si>
    <t>Kladení zámkové dlažby komunikací pro pěší tl 60 mm skupiny A pl do 50 m2</t>
  </si>
  <si>
    <t>-1921715383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</si>
  <si>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</si>
  <si>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dlažba skladebná betonová 200x100x60mm přírodní</t>
  </si>
  <si>
    <t>-113298294</t>
  </si>
  <si>
    <t>899621112</t>
  </si>
  <si>
    <t>Obetonování drenážního potrubí betonem tř. B7,5 tl do 150 mm trub DN nad 100 do 160</t>
  </si>
  <si>
    <t>1187571549</t>
  </si>
  <si>
    <t>Obetonování drenážního potrubí prostým betonem  tl. obetonování do 150 mm, trub DN přes 100 do 160</t>
  </si>
  <si>
    <t>položka určená pro obetonování odvodňovacího potrubí za zdí drenážním betonem</t>
  </si>
  <si>
    <t>v položce je zahrnuta jak montáž taki dodávka drenážního betonu</t>
  </si>
  <si>
    <t>10,7</t>
  </si>
  <si>
    <t>R871218113</t>
  </si>
  <si>
    <t>-852240419</t>
  </si>
  <si>
    <t>položka zahrnuje i montáž odbočných kusů</t>
  </si>
  <si>
    <t>114,1</t>
  </si>
  <si>
    <t>1547112657</t>
  </si>
  <si>
    <t>28613291</t>
  </si>
  <si>
    <t>tvarovka T-kus drenážního systému DN 150</t>
  </si>
  <si>
    <t>-316448095</t>
  </si>
  <si>
    <t>911121111</t>
  </si>
  <si>
    <t>Montáž zábradlí ocelového přichyceného vruty do betonového podkladu</t>
  </si>
  <si>
    <t>1786084721</t>
  </si>
  <si>
    <t>Montáž zábradlí ocelového  přichyceného vruty do betonového podkladu</t>
  </si>
  <si>
    <t>2*54+1,95*2+1,71*2+1,5+1,92+0,7</t>
  </si>
  <si>
    <t>13011027</t>
  </si>
  <si>
    <t>ocel profilová UPE 100 jakost 11 375</t>
  </si>
  <si>
    <t>-2126966717</t>
  </si>
  <si>
    <t>2,346+0,658</t>
  </si>
  <si>
    <t>13010359.R</t>
  </si>
  <si>
    <t>ocel pásová válcovaná za studena 50x5mm</t>
  </si>
  <si>
    <t>1224470411</t>
  </si>
  <si>
    <t>P</t>
  </si>
  <si>
    <t>Poznámka k položce:
Hmotnost: 1,96 kg/m</t>
  </si>
  <si>
    <t>1,724</t>
  </si>
  <si>
    <t>13515123</t>
  </si>
  <si>
    <t>ocel široká jakost S235JR 200x15mm</t>
  </si>
  <si>
    <t>2033328402</t>
  </si>
  <si>
    <t>6,3/1000</t>
  </si>
  <si>
    <t>13010416</t>
  </si>
  <si>
    <t>úhelník ocelový rovnostranný jakost 11 375 40x40x5mm</t>
  </si>
  <si>
    <t>-1673911839</t>
  </si>
  <si>
    <t>Poznámka k položce:
Hmotnost: 3,00 kg/m</t>
  </si>
  <si>
    <t>31,6/1000</t>
  </si>
  <si>
    <t>30925270</t>
  </si>
  <si>
    <t>šroub metrický celozávit DIN 933 8.8 BZ M12x40mm</t>
  </si>
  <si>
    <t>100 kus</t>
  </si>
  <si>
    <t>1954974612</t>
  </si>
  <si>
    <t>124/100</t>
  </si>
  <si>
    <t>31120006</t>
  </si>
  <si>
    <t>podložka DIN 125-A ZB D 12mm</t>
  </si>
  <si>
    <t>1958923971</t>
  </si>
  <si>
    <t>31120006.R</t>
  </si>
  <si>
    <t>podložka nerezová D 12mm</t>
  </si>
  <si>
    <t>-1554224737</t>
  </si>
  <si>
    <t>248/100</t>
  </si>
  <si>
    <t>31111013.R</t>
  </si>
  <si>
    <t>matice nerezová šestihranná M12 - uzavřená</t>
  </si>
  <si>
    <t>-47940899</t>
  </si>
  <si>
    <t>502141092</t>
  </si>
  <si>
    <t>70,4</t>
  </si>
  <si>
    <t>obrubník betonový chodníkový 1000x100x250mm</t>
  </si>
  <si>
    <t>-885013846</t>
  </si>
  <si>
    <t>-1575261359</t>
  </si>
  <si>
    <t xml:space="preserve"> V cenách jsou započteny i náklady na položení a dodání geotextilie včetně přesahů.</t>
  </si>
  <si>
    <t>387,86</t>
  </si>
  <si>
    <t>931992111</t>
  </si>
  <si>
    <t>Výplň dilatačních spár z pěnového polystyrénu tl 20 mm</t>
  </si>
  <si>
    <t>-493848358</t>
  </si>
  <si>
    <t>Výplň dilatačních spár z polystyrenu  pěnového, tloušťky 20 mm</t>
  </si>
  <si>
    <t>položka určená pro výplň dilatačních spár expandovaným polystyrenem (EPS)</t>
  </si>
  <si>
    <t>v položceje zahrnuta montáž i dodávka desek</t>
  </si>
  <si>
    <t>25,5</t>
  </si>
  <si>
    <t>931994102</t>
  </si>
  <si>
    <t>Těsnění dilatační spáry betonové konstrukce povrchovým těsnicím pásem</t>
  </si>
  <si>
    <t>2130875664</t>
  </si>
  <si>
    <t>Těsnění spáry betonové konstrukce pásy, profily, tmely  těsnicím pásem povrchovým, spáry dilatační</t>
  </si>
  <si>
    <t>Poznámka k položce:
 V cenách těsnění spár pásy těsnicími jsou započteny náklady na rozměření délky pásu v konstrukci, nastříhaní a lepení pásu na požadovaný rozměr, uchycení hřebenu pásu k výztuži a k bednění tak, aby nedošlo u povrchových pásů k posunutí a u vnitřních k volnému pohybu během betonáže, a náklady uložení pásů pro svislou nebo vodorovnou ochranu spáry.</t>
  </si>
  <si>
    <t>položka určená pro osazení těsnící šňůry z pěnového PE (miralon trubice) průměru 20 mm</t>
  </si>
  <si>
    <t>v položce je zahrnuta montáž i dodávka</t>
  </si>
  <si>
    <t>46,2</t>
  </si>
  <si>
    <t>931994142</t>
  </si>
  <si>
    <t>Těsnění dilatační spáry betonové konstrukce polyuretanovým tmelem do pl 4,0 cm2</t>
  </si>
  <si>
    <t>-1921679842</t>
  </si>
  <si>
    <t>Těsnění spáry betonové konstrukce pásy, profily, tmely  tmelem polyuretanovým spáry dilatační do 4,0 cm2</t>
  </si>
  <si>
    <t xml:space="preserve">Poznámka k položce:
 V ceně jsou započteny náklady na penetraci pro lepší přilnavost k betonu, u dilatačních spár osazení separační vložky tmelu pro oddělení polystyrenové výplně dilatační spáry a uhlazení tmelu.
</t>
  </si>
  <si>
    <t>v položce je zahrnuta montáž i dodávka těsnícího tmelu</t>
  </si>
  <si>
    <t>935112111</t>
  </si>
  <si>
    <t>Osazení příkopového žlabu do betonu tl 100 mm z betonových tvárnic š 500 mm</t>
  </si>
  <si>
    <t>569502994</t>
  </si>
  <si>
    <t>Osazení betonového příkopového žlabu s vyplněním a zatřením spár cementovou maltou s ložem tl. 100 mm z betonu prostého z betonových příkopových tvárnic šířky do 500 mm</t>
  </si>
  <si>
    <t>položka určená pro osazení žlabovek kolem vsakovacích jímek</t>
  </si>
  <si>
    <t>48*0,5</t>
  </si>
  <si>
    <t>59227029</t>
  </si>
  <si>
    <t>žlabovka příkopová betonová 500x680x60mm</t>
  </si>
  <si>
    <t>-530970191</t>
  </si>
  <si>
    <t>936992141</t>
  </si>
  <si>
    <t>Montáž odvodnění mostu ze sklolaminátového potrubí DN 200</t>
  </si>
  <si>
    <t>-1710848067</t>
  </si>
  <si>
    <t>Montáž odvodnění mostu z plastového nebo laminátového potrubí se spojkami  ze sklolaminátu DN 200 potrubí</t>
  </si>
  <si>
    <t>položka určená pro osazení odvodňovacího potrubí zdí</t>
  </si>
  <si>
    <t>28617026</t>
  </si>
  <si>
    <t>trubka kanalizační PP plnostěnná třívrstvá DN 200x1000 mm SN 12</t>
  </si>
  <si>
    <t>-364338529</t>
  </si>
  <si>
    <t>936992151</t>
  </si>
  <si>
    <t>Montáž odvodnění mostu ze sklolaminátového potrubí DN 250</t>
  </si>
  <si>
    <t>2127379889</t>
  </si>
  <si>
    <t>Montáž odvodnění mostu z plastového nebo laminátového potrubí se spojkami  ze sklolaminátu DN 250 potrubí</t>
  </si>
  <si>
    <t>položka určená pro osazení prostupů z potrubí do bednění</t>
  </si>
  <si>
    <t>28617027</t>
  </si>
  <si>
    <t>trubka kanalizační PP plnostěnná třívrstvá DN 250x1000 mm SN 12</t>
  </si>
  <si>
    <t>-1148296367</t>
  </si>
  <si>
    <t>953941621</t>
  </si>
  <si>
    <t>Osazování konzol ve zdivu betonovém</t>
  </si>
  <si>
    <t>1832962784</t>
  </si>
  <si>
    <t>Osazení drobných kovových výrobků bez jejich dodání  s vysekáním kapes pro upevňovací prvky se zazděním, zabetonováním nebo zalitím konzol, ve zdivu betonovém</t>
  </si>
  <si>
    <t>položka určená pro osazení ocelových trnů do dilatačních spár</t>
  </si>
  <si>
    <t>54879272</t>
  </si>
  <si>
    <t>trn pro přenos smykové síly u dilatačních spár pro nižší zatížení nerez s nerezovým kombinovaným pouzdrem D 20mm</t>
  </si>
  <si>
    <t>694288035</t>
  </si>
  <si>
    <t>977131110</t>
  </si>
  <si>
    <t>Vrty příklepovými vrtáky D do 16 mm do cihelného zdiva nebo prostého betonu</t>
  </si>
  <si>
    <t>-301350438</t>
  </si>
  <si>
    <t>Vrty příklepovými vrtáky do cihelného zdiva nebo prostého betonu průměru do 16 mm</t>
  </si>
  <si>
    <t>položka určená pro odvrtání otvorů profilu 14mm v římse pro uložení kotev sloupků</t>
  </si>
  <si>
    <t>0,12*248</t>
  </si>
  <si>
    <t>985323111</t>
  </si>
  <si>
    <t>Spojovací můstek reprofilovaného betonu na cementové bázi tl 1 mm</t>
  </si>
  <si>
    <t>1122483547</t>
  </si>
  <si>
    <t>Spojovací můstek reprofilovaného betonu na cementové bázi, tloušťky 1 mm</t>
  </si>
  <si>
    <t>spojovací můstek mezi obkladem a dříkem zdi</t>
  </si>
  <si>
    <t>165,66</t>
  </si>
  <si>
    <t>985331214</t>
  </si>
  <si>
    <t>Dodatečné vlepování betonářské výztuže D 14 mm do chemické malty včetně vyvrtání otvoru</t>
  </si>
  <si>
    <t>603534845</t>
  </si>
  <si>
    <t>Dodatečné vlepování betonářské výztuže včetně vyvrtání a vyčištění otvoru chemickou maltou průměr výztuže 14 mm</t>
  </si>
  <si>
    <t>položka určená pro osazení závitových tyčí do římsy pro uchycení sloupků</t>
  </si>
  <si>
    <t>54879003</t>
  </si>
  <si>
    <t>patrona chemická M12x110mm</t>
  </si>
  <si>
    <t>1409905444</t>
  </si>
  <si>
    <t>248</t>
  </si>
  <si>
    <t>31197004.R</t>
  </si>
  <si>
    <t>tyč závitová nerez M12</t>
  </si>
  <si>
    <t>1245693552</t>
  </si>
  <si>
    <t>248*0,145</t>
  </si>
  <si>
    <t>-166402040</t>
  </si>
  <si>
    <t>4,16+37,683</t>
  </si>
  <si>
    <t>-8232774</t>
  </si>
  <si>
    <t>41,843*13 'Přepočtené koeficientem množství</t>
  </si>
  <si>
    <t>136724081</t>
  </si>
  <si>
    <t>1,84</t>
  </si>
  <si>
    <t>-272262999</t>
  </si>
  <si>
    <t>2,32+37,683</t>
  </si>
  <si>
    <t>998223011</t>
  </si>
  <si>
    <t>Přesun hmot pro pozemní komunikace s krytem dlážděným</t>
  </si>
  <si>
    <t>1747744137</t>
  </si>
  <si>
    <t>Přesun hmot pro pozemní komunikace s krytem dlážděným  dopravní vzdálenost do 200 m jakékoliv délky objektu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</si>
  <si>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</si>
  <si>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</si>
  <si>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</si>
  <si>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</si>
  <si>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</si>
  <si>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</si>
  <si>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-624479121</t>
  </si>
  <si>
    <t>Provedení izolace proti zemní vlhkosti natěradly a tmely za studena  na ploše svislé S nátěrem penetračním</t>
  </si>
  <si>
    <t>"provedení asfaltového penetračního nátěru" 387,86</t>
  </si>
  <si>
    <t>"provedení asfaltového celoplošného nátěru" 775,71</t>
  </si>
  <si>
    <t>11163150</t>
  </si>
  <si>
    <t>lak penetrační asfaltový</t>
  </si>
  <si>
    <t>-663468185</t>
  </si>
  <si>
    <t>Poznámka k položce:
Spotřeba 0,3-0,4kg/m2</t>
  </si>
  <si>
    <t>(387,86*0,4)/1000</t>
  </si>
  <si>
    <t>11163178</t>
  </si>
  <si>
    <t xml:space="preserve">lak hydroizolační asfaltový </t>
  </si>
  <si>
    <t>1020503320</t>
  </si>
  <si>
    <t>Poznámka k položce:
Spotřeba: 0,3-0,5 kg/m2</t>
  </si>
  <si>
    <t>(775,71*0,5)/1000</t>
  </si>
  <si>
    <t>711142559</t>
  </si>
  <si>
    <t>Provedení izolace proti zemní vlhkosti pásy přitavením svislé NAIP</t>
  </si>
  <si>
    <t>653584050</t>
  </si>
  <si>
    <t>Provedení izolace proti zemní vlhkosti pásy přitavením  NAIP na ploše svislé S</t>
  </si>
  <si>
    <t>8,4+12,8</t>
  </si>
  <si>
    <t>62836110</t>
  </si>
  <si>
    <t>pás asfaltový natavitelný oxidovaný tl. 4mm s vložkou z hliníkové fólie / hliníkové fólie s textilií, se spalitelnou PE folií nebo jemnozrnným minerálním posypem</t>
  </si>
  <si>
    <t>-881206064</t>
  </si>
  <si>
    <t>21,2*1,2 'Přepočtené koeficientem množství</t>
  </si>
  <si>
    <t>19451230</t>
  </si>
  <si>
    <t>folie Al hladká měkká technická š 500mm tl 0,03mm</t>
  </si>
  <si>
    <t>380278469</t>
  </si>
  <si>
    <t>Poznámka k položce:
Hmotnost: 0,043 kg/m</t>
  </si>
  <si>
    <t>potřebná šířka fólie činí 0,15 m - předpoklad provedení 3 pásů z jedné šířky role</t>
  </si>
  <si>
    <t>celková délka jednoho pásu šířky 0,15 m činí</t>
  </si>
  <si>
    <t>3,8/0,15</t>
  </si>
  <si>
    <t>délka pásu šířky 0,5 m za výše uvedeného předpokladu činí</t>
  </si>
  <si>
    <t>25,33/3</t>
  </si>
  <si>
    <t>váha pásu š. 0,5 m na 1 mb činí 0,135 kg</t>
  </si>
  <si>
    <t>8,5*0,135</t>
  </si>
  <si>
    <t>711461201</t>
  </si>
  <si>
    <t>Provedení izolace proti tlakové vodě vodorovné fólií zesílením spojů páskem</t>
  </si>
  <si>
    <t>-234911640</t>
  </si>
  <si>
    <t>Provedení izolace proti povrchové a podpovrchové tlakové vodě fóliemi  na ploše vodorovné V zesílením spojů páskem se zalitím okrajů spoje</t>
  </si>
  <si>
    <t>položka určená pro vytvoření těsnící fólie (geomembrány) za zdí</t>
  </si>
  <si>
    <t>131,3</t>
  </si>
  <si>
    <t>28322092</t>
  </si>
  <si>
    <t>fólie hydroizolační zemní mPVC tl 3mm</t>
  </si>
  <si>
    <t>194536923</t>
  </si>
  <si>
    <t>fólie s nosností 20kN/m</t>
  </si>
  <si>
    <t>998711101</t>
  </si>
  <si>
    <t>Přesun hmot tonážní pro izolace proti vodě, vlhkosti a plynům v objektech výšky do 6 m</t>
  </si>
  <si>
    <t>1067469069</t>
  </si>
  <si>
    <t>Přesun hmot pro izolace proti vodě, vlhkosti a plynům  stanovený z hmotnosti přesunovaného materiálu vodorovná dopravní vzdálenost do 50 m v objektech výšky do 6 m</t>
  </si>
  <si>
    <t>767</t>
  </si>
  <si>
    <t>Konstrukce zámečnické</t>
  </si>
  <si>
    <t>767991911</t>
  </si>
  <si>
    <t>Opravy zámečnických konstrukcí ostatní - samostatné svařování</t>
  </si>
  <si>
    <t>2048917683</t>
  </si>
  <si>
    <t>Ostatní opravy  svařováním</t>
  </si>
  <si>
    <t>položka určená pro svaření ocelového zábradlí</t>
  </si>
  <si>
    <t>((16*0,05*2)+((0,05*2+0,1)*4)+(0,04*4))*54</t>
  </si>
  <si>
    <t>((16*0,05*2)+((0,05*2+0,1)*4)+(0,04*4))*2</t>
  </si>
  <si>
    <t>((13*0,05*2)+((0,05*2+0,1)*4)+(0,04*4))*2</t>
  </si>
  <si>
    <t>(12*0,05*2)+((0,05*2+0,1)*4)+(0,04*4)</t>
  </si>
  <si>
    <t>(16*0,05*2)+((0,05*2+0,1)*4)+(0,04*4)</t>
  </si>
  <si>
    <t>(6*0,05*2)+((0,05*2+0,1)*4)+(0,04*4)</t>
  </si>
  <si>
    <t>Mezisoučet</t>
  </si>
  <si>
    <t>13,66*0,1 "rezerva</t>
  </si>
  <si>
    <t>998767101</t>
  </si>
  <si>
    <t>Přesun hmot tonážní pro zámečnické konstrukce v objektech v do 6 m</t>
  </si>
  <si>
    <t>-1228894248</t>
  </si>
  <si>
    <t>Přesun hmot pro zámečnické konstrukce  stanovený z hmotnosti přesunovaného materiálu vodorovná dopravní vzdálenost do 50 m v objektech výšky do 6 m</t>
  </si>
  <si>
    <t>789</t>
  </si>
  <si>
    <t>Povrchové úpravy ocelových konstrukcí a technologických zařízení</t>
  </si>
  <si>
    <t>789421231</t>
  </si>
  <si>
    <t>Provedení žárového stříkání ocelových konstrukcí třídy I Zn 100 um</t>
  </si>
  <si>
    <t>394613309</t>
  </si>
  <si>
    <t>Provedení žárového stříkání ocelových konstrukcí zinkem, tloušťky 100 μm, třídy I (1,850 kg Zn/m2)</t>
  </si>
  <si>
    <t>- položka je určena pro žárové zinkování celých navržených segmentů</t>
  </si>
  <si>
    <t>- níže uvedeny výpočet plochy je pro jednotlivé prvky zábradlí včetně svarů a spojovacího materiálu</t>
  </si>
  <si>
    <t>- položka platí jak pro žárové zinkování jednotlivých prvků, tak i pro žárové zinkování celých svařených segmentů  - volbu metody zinkování</t>
  </si>
  <si>
    <t>si určí zhotovitel sám</t>
  </si>
  <si>
    <t>- v položce je zahrnut veškerý materiál potřebný na zinkování včetně manipulace se segmenty či prvky a dále včetně dopravy do zinkovny</t>
  </si>
  <si>
    <t>880*0,05*2 "příčle</t>
  </si>
  <si>
    <t>(239+67)*((0,05+0,05+0,1)*2) "UPE100</t>
  </si>
  <si>
    <t>0,2*0,2*2*62 "P200x200x15</t>
  </si>
  <si>
    <t>(0,4+0,4*2)*0,085*124 "spojka L40/40/5</t>
  </si>
  <si>
    <t>228*0,1 "rezerva</t>
  </si>
  <si>
    <t>obsyp</t>
  </si>
  <si>
    <t>73,14</t>
  </si>
  <si>
    <t>570,07</t>
  </si>
  <si>
    <t>výkop2</t>
  </si>
  <si>
    <t>118,42</t>
  </si>
  <si>
    <t>238,07</t>
  </si>
  <si>
    <t>157,79</t>
  </si>
  <si>
    <t>zemina</t>
  </si>
  <si>
    <t>356,49</t>
  </si>
  <si>
    <t>SO-03 - Odvodnění komunikace</t>
  </si>
  <si>
    <t xml:space="preserve">    6 - Úpravy povrchů, podlahy a osazování výplní</t>
  </si>
  <si>
    <t xml:space="preserve">    741 - Elektroinstalace - silnoproud</t>
  </si>
  <si>
    <t>131201102</t>
  </si>
  <si>
    <t>Hloubení jam nezapažených v hornině tř. 3 objemu do 1000 m3</t>
  </si>
  <si>
    <t>-1311483777</t>
  </si>
  <si>
    <t>Hloubení nezapažených jam a zářezů s urovnáním dna do předepsaného profilu a spádu v hornině tř. 3 přes 100 do 1 000 m3</t>
  </si>
  <si>
    <t>"výkop pro retenční nádrž" 118,42</t>
  </si>
  <si>
    <t>131201109</t>
  </si>
  <si>
    <t>Příplatek za lepivost u hloubení jam nezapažených v hornině tř. 3</t>
  </si>
  <si>
    <t>-1223520446</t>
  </si>
  <si>
    <t>Hloubení nezapažených jam a zářezů s urovnáním dna do předepsaného profilu a spádu Příplatek k cenám za lepivost horniny tř. 3</t>
  </si>
  <si>
    <t>132201202</t>
  </si>
  <si>
    <t>Hloubení rýh š do 2000 mm v hornině tř. 3 objemu do 1000 m3</t>
  </si>
  <si>
    <t>-1349083162</t>
  </si>
  <si>
    <t>Hloubení zapažených i nezapažených rýh šířky přes 600 do 2 000 mm  s urovnáním dna do předepsaného profilu a spádu v hornině tř. 3 přes 100 do 1 000 m3</t>
  </si>
  <si>
    <t>"potrubí" 142,28</t>
  </si>
  <si>
    <t>"šachty" 22,02</t>
  </si>
  <si>
    <t>"uliční vpusti" 73,77</t>
  </si>
  <si>
    <t>132201209</t>
  </si>
  <si>
    <t>Příplatek za lepivost k hloubení rýh š do 2000 mm v hornině tř. 3</t>
  </si>
  <si>
    <t>-1039364607</t>
  </si>
  <si>
    <t>Hloubení zapažených i nezapažených rýh šířky přes 600 do 2 000 mm  s urovnáním dna do předepsaného profilu a spádu v hornině tř. 3 Příplatek k cenám za lepivost horniny tř. 3</t>
  </si>
  <si>
    <t>151101102</t>
  </si>
  <si>
    <t>Zřízení příložného pažení a rozepření stěn rýh hl do 4 m</t>
  </si>
  <si>
    <t>-1561754047</t>
  </si>
  <si>
    <t>Zřízení pažení a rozepření stěn rýh pro podzemní vedení pro všechny šířky rýhy  příložné pro jakoukoliv mezerovitost, hloubky do 4 m</t>
  </si>
  <si>
    <t>151101112</t>
  </si>
  <si>
    <t>Odstranění příložného pažení a rozepření stěn rýh hl do 4 m</t>
  </si>
  <si>
    <t>-989938150</t>
  </si>
  <si>
    <t>Odstranění pažení a rozepření stěn rýh pro podzemní vedení s uložením materiálu na vzdálenost do 3 m od kraje výkopu příložné, hloubky přes 2 do 4 m</t>
  </si>
  <si>
    <t>1549843364</t>
  </si>
  <si>
    <t>výkopy+výkop2</t>
  </si>
  <si>
    <t>336270693</t>
  </si>
  <si>
    <t>356,49*3 'Přepočtené koeficientem množství</t>
  </si>
  <si>
    <t>-566372908</t>
  </si>
  <si>
    <t>1481212204</t>
  </si>
  <si>
    <t>zemina*1,7</t>
  </si>
  <si>
    <t>174101101</t>
  </si>
  <si>
    <t>Zásyp jam, šachet rýh nebo kolem objektů sypaninou se zhutněním</t>
  </si>
  <si>
    <t>1405369113</t>
  </si>
  <si>
    <t>Zásyp sypaninou z jakékoliv horniny  s uložením výkopku ve vrstvách se zhutněním jam, šachet, rýh nebo kolem objektů v těchto vykopávkách</t>
  </si>
  <si>
    <t>"šachty" 17,02</t>
  </si>
  <si>
    <t>"uliční vpusti" 28,97</t>
  </si>
  <si>
    <t>"zásyp rýhy potrubí štěrkodrtí" 32,56</t>
  </si>
  <si>
    <t>"zásyp retenční nádrže štěrkodrtí" 79,24</t>
  </si>
  <si>
    <t>1688881043</t>
  </si>
  <si>
    <t>zásyp*1,7</t>
  </si>
  <si>
    <t>-716500773</t>
  </si>
  <si>
    <t>58331200</t>
  </si>
  <si>
    <t>štěrkopísek netříděný zásypový</t>
  </si>
  <si>
    <t>-714781973</t>
  </si>
  <si>
    <t>obsyp*1,7</t>
  </si>
  <si>
    <t>271572211</t>
  </si>
  <si>
    <t>Podsyp pod základové konstrukce se zhutněním z netříděného štěrkopísku</t>
  </si>
  <si>
    <t>-1596692525</t>
  </si>
  <si>
    <t>Podsyp pod základové konstrukce se zhutněním a urovnáním povrchu ze štěrkopísku netříděného</t>
  </si>
  <si>
    <t>"podsyp pod retenční nádrž" 4,46</t>
  </si>
  <si>
    <t>451573111</t>
  </si>
  <si>
    <t>Lože pod potrubí otevřený výkop ze štěrkopísku</t>
  </si>
  <si>
    <t>247546601</t>
  </si>
  <si>
    <t>Lože pod potrubí, stoky a drobné objekty v otevřeném výkopu z písku a štěrkopísku do 63 mm</t>
  </si>
  <si>
    <t>"podsyp UV" 3,63</t>
  </si>
  <si>
    <t>452311131</t>
  </si>
  <si>
    <t>Podkladní desky z betonu prostého tř. C 12/15 otevřený výkop</t>
  </si>
  <si>
    <t>-631716340</t>
  </si>
  <si>
    <t>Podkladní a zajišťovací konstrukce z betonu prostého v otevřeném výkopu desky pod potrubí, stoky a drobné objekty z betonu tř. C 12/15</t>
  </si>
  <si>
    <t>položka určená pro podkladní betony</t>
  </si>
  <si>
    <t>"potrubí" 12,19</t>
  </si>
  <si>
    <t>"uliční vpusti" 1,62</t>
  </si>
  <si>
    <t>"retenční nádrž" 5,32</t>
  </si>
  <si>
    <t>452312141</t>
  </si>
  <si>
    <t>Sedlové lože z betonu prostého tř. C 16/20 otevřený výkop</t>
  </si>
  <si>
    <t>73222599</t>
  </si>
  <si>
    <t>Podkladní a zajišťovací konstrukce z betonu prostého v otevřeném výkopu sedlové lože pod potrubí z betonu tř. C 16/20</t>
  </si>
  <si>
    <t>"přípojky UV" 8,27</t>
  </si>
  <si>
    <t>"kanalizace" 24,38</t>
  </si>
  <si>
    <t>452351101</t>
  </si>
  <si>
    <t>Bednění podkladních desek nebo bloků nebo sedlového lože otevřený výkop</t>
  </si>
  <si>
    <t>-1450886111</t>
  </si>
  <si>
    <t>Bednění podkladních a zajišťovacích konstrukcí v otevřeném výkopu desek nebo sedlových loží pod potrubí, stoky a drobné objekty</t>
  </si>
  <si>
    <t>109,07*0,22*2</t>
  </si>
  <si>
    <t>457315812</t>
  </si>
  <si>
    <t>Těsnící vrstva z betonu mrazuvzdorného tř. C 30/37 tl nad 100 do 150 mm</t>
  </si>
  <si>
    <t>198844542</t>
  </si>
  <si>
    <t>Těsnicí nebo opevňovací vrstva z prostého betonu pro prostředí s mrazovými cykly tř. C 30/37, tl. vrstvy 150 mm</t>
  </si>
  <si>
    <t>položka určená pro dobetonávku spádového betonu v retenční nádrži</t>
  </si>
  <si>
    <t>0,9</t>
  </si>
  <si>
    <t>Úpravy povrchů, podlahy a osazování výplní</t>
  </si>
  <si>
    <t>622211031</t>
  </si>
  <si>
    <t>Montáž kontaktního zateplení vnějších stěn z polystyrénových desek tl do 160 mm</t>
  </si>
  <si>
    <t>2063805325</t>
  </si>
  <si>
    <t>Montáž kontaktního zateplení  z polystyrenových desek nebo z kombinovaných desek na vnější stěny, tloušťky desek přes 120 do 160 mm</t>
  </si>
  <si>
    <t>položka určená pro osazení XPS desek mezi retenční nádrž a opěrnou zeď</t>
  </si>
  <si>
    <t>28376417</t>
  </si>
  <si>
    <t>deska z polystyrénu XPS, hrana polodrážková a hladký povrch tl 50mm</t>
  </si>
  <si>
    <t>234678543</t>
  </si>
  <si>
    <t>11*1,02 'Přepočtené koeficientem množství</t>
  </si>
  <si>
    <t>28376422</t>
  </si>
  <si>
    <t>deska z polystyrénu XPS, hrana polodrážková a hladký povrch tl 100mm</t>
  </si>
  <si>
    <t>1300270479</t>
  </si>
  <si>
    <t>822372111</t>
  </si>
  <si>
    <t>Montáž potrubí z trub TZH s integrovaným těsněním otevřený výkop sklon do 20 % DN 300</t>
  </si>
  <si>
    <t>494808758</t>
  </si>
  <si>
    <t>Montáž potrubí z trub železobetonových hrdlových v otevřeném výkopu ve sklonu do 20 % s integrovaným těsněním DN 300</t>
  </si>
  <si>
    <t>110,82</t>
  </si>
  <si>
    <t>59222020</t>
  </si>
  <si>
    <t>trouba hrdlová přímá železobetonová s integrovaným těsněním  30 x 250 x 7 cm</t>
  </si>
  <si>
    <t>-1183076345</t>
  </si>
  <si>
    <t>831312121</t>
  </si>
  <si>
    <t>Montáž potrubí z trub kameninových hrdlových s integrovaným těsněním výkop sklon do 20 % DN 150</t>
  </si>
  <si>
    <t>-1048695356</t>
  </si>
  <si>
    <t>Montáž potrubí z trub kameninových  hrdlových s integrovaným těsněním v otevřeném výkopu ve sklonu do 20 % DN 150</t>
  </si>
  <si>
    <t>3,5+2,5</t>
  </si>
  <si>
    <t>59710632</t>
  </si>
  <si>
    <t>trouba kameninová glazovaná DN 150mm L1,00m spojovací systém F</t>
  </si>
  <si>
    <t>2011237450</t>
  </si>
  <si>
    <t>2,5</t>
  </si>
  <si>
    <t>R59710632</t>
  </si>
  <si>
    <t>trouba kameninová glazovaná bez hrdla DN 150mm L1,00m spojovací systém F</t>
  </si>
  <si>
    <t>-1670342744</t>
  </si>
  <si>
    <t>837312221</t>
  </si>
  <si>
    <t>Montáž kameninových tvarovek jednoosých s integrovaným těsněním otevřený výkop DN 150</t>
  </si>
  <si>
    <t>-769078690</t>
  </si>
  <si>
    <t>Montáž kameninových tvarovek na potrubí z trub kameninových  v otevřeném výkopu s integrovaným těsněním jednoosých DN 150</t>
  </si>
  <si>
    <t>15+8+5+3</t>
  </si>
  <si>
    <t>59710984</t>
  </si>
  <si>
    <t>koleno kameninové glazované DN 150 45° spojovací systém F</t>
  </si>
  <si>
    <t>1625224548</t>
  </si>
  <si>
    <t>59711740</t>
  </si>
  <si>
    <t>odbočka kameninová glazovaná jednoduchá kolmá DN 150/150 L40cm spojovací systém F/F</t>
  </si>
  <si>
    <t>-642599624</t>
  </si>
  <si>
    <t>59711024</t>
  </si>
  <si>
    <t>koleno kameninové glazované DN 150 90° spojovací systém F</t>
  </si>
  <si>
    <t>4832072</t>
  </si>
  <si>
    <t>59710964</t>
  </si>
  <si>
    <t>koleno kameninové glazované DN 150 30° spojovací systém F</t>
  </si>
  <si>
    <t>1423232746</t>
  </si>
  <si>
    <t>837371221</t>
  </si>
  <si>
    <t>Montáž kameninových tvarovek odbočných s integrovaným těsněním otevřený výkop DN 300</t>
  </si>
  <si>
    <t>-674379278</t>
  </si>
  <si>
    <t>Montáž kameninových tvarovek na potrubí z trub kameninových  v otevřeném výkopu s integrovaným těsněním odbočných DN 300</t>
  </si>
  <si>
    <t>položka určená pro osazení sedlových kusů navrtávek</t>
  </si>
  <si>
    <t>R86617405</t>
  </si>
  <si>
    <t>odbočka sedlová kanalizace PP DN 300/150 - přechod na kameninu</t>
  </si>
  <si>
    <t>343016267</t>
  </si>
  <si>
    <t>položka určená pro dodávku sedlových plastových odboček s integrovaným přechodem a napojením na kameninové potrubí</t>
  </si>
  <si>
    <t>871315231</t>
  </si>
  <si>
    <t>Kanalizační potrubí z tvrdého PVC jednovrstvé tuhost třídy SN10 DN 160</t>
  </si>
  <si>
    <t>1544818701</t>
  </si>
  <si>
    <t>Kanalizační potrubí z tvrdého PVC v otevřeném výkopu ve sklonu do 20 %, hladkého plnostěnného jednovrstvého, tuhost třídy SN 10 DN 160</t>
  </si>
  <si>
    <t>montáž potrubí do retenční nádrže</t>
  </si>
  <si>
    <t>1,6</t>
  </si>
  <si>
    <t>28611173</t>
  </si>
  <si>
    <t>trubka kanalizační PVC DN 160x1000 mm SN 10</t>
  </si>
  <si>
    <t>-50518647</t>
  </si>
  <si>
    <t>892372121</t>
  </si>
  <si>
    <t>Tlaková zkouška vzduchem potrubí DN 300 těsnícím vakem ucpávkovým</t>
  </si>
  <si>
    <t>úsek</t>
  </si>
  <si>
    <t>568929993</t>
  </si>
  <si>
    <t>Tlakové zkoušky vzduchem těsnícími vaky ucpávkovými DN 300</t>
  </si>
  <si>
    <t>894411121</t>
  </si>
  <si>
    <t>Zřízení šachet kanalizačních z betonových dílců na potrubí DN nad 200 do 300 dno beton tř. C 25/30</t>
  </si>
  <si>
    <t>-1531405516</t>
  </si>
  <si>
    <t>Zřízení šachet kanalizačních z betonových dílců výšky vstupu do 1,50 m s obložením dna betonem tř. C 25/30, na potrubí DN přes 200 do 300</t>
  </si>
  <si>
    <t>Poznámka k položce:
V cenách jsou započteny i náklady na:
a) podkladní desku z betonu prostého.
b) zhotovení monolitického dna</t>
  </si>
  <si>
    <t>R59224033</t>
  </si>
  <si>
    <t>dno betonové šachtové DN 300 žlab beton nástupnice beton  100 x 53,5 x 15 cm</t>
  </si>
  <si>
    <t>-1621380474</t>
  </si>
  <si>
    <t>59224348</t>
  </si>
  <si>
    <t>těsnění elastomerové pro spojení šachetních dílů DN 1000</t>
  </si>
  <si>
    <t>296063107</t>
  </si>
  <si>
    <t>59224001</t>
  </si>
  <si>
    <t>dílec betonový pro vstupní šachty  100x50x9 cm</t>
  </si>
  <si>
    <t>-800955361</t>
  </si>
  <si>
    <t>59224000</t>
  </si>
  <si>
    <t>dílec betonový pro vstupní šachty  100x25x9 cm</t>
  </si>
  <si>
    <t>-1055093635</t>
  </si>
  <si>
    <t>59224056</t>
  </si>
  <si>
    <t>kónus pro kanalizační šachty s kapsovým stupadlem 100/62,5 x 67 x 12 cm</t>
  </si>
  <si>
    <t>-379571133</t>
  </si>
  <si>
    <t>59224013</t>
  </si>
  <si>
    <t>prstenec šachtový vyrovnávací betonový 625x100x100mm</t>
  </si>
  <si>
    <t>222441819</t>
  </si>
  <si>
    <t>59224012</t>
  </si>
  <si>
    <t>prstenec šachtový vyrovnávací betonový 625x100x80mm</t>
  </si>
  <si>
    <t>-55052173</t>
  </si>
  <si>
    <t>59224011</t>
  </si>
  <si>
    <t>prstenec šachtový vyrovnávací betonový 625x100x60mm</t>
  </si>
  <si>
    <t>-1318681311</t>
  </si>
  <si>
    <t>R59224029</t>
  </si>
  <si>
    <t>dno betonové šachtové DN 300 betonový žlab i nástupnice   100 x 52,5 x 15 cm</t>
  </si>
  <si>
    <t>-1370754272</t>
  </si>
  <si>
    <t>895941111</t>
  </si>
  <si>
    <t>Zřízení vpusti kanalizační uliční z betonových dílců typ UV-50 normální</t>
  </si>
  <si>
    <t>154242800</t>
  </si>
  <si>
    <t>Zřízení vpusti kanalizační  uliční z betonových dílců typ UV-50 normální</t>
  </si>
  <si>
    <t>59223852</t>
  </si>
  <si>
    <t>dno pro uliční vpusť s kalovou prohlubní betonové vzor BRNO 500x490</t>
  </si>
  <si>
    <t>-1896115906</t>
  </si>
  <si>
    <t>59223854</t>
  </si>
  <si>
    <t>skruž pro uliční vpusť s výtokovým otvorem betonová vzor BRNO 500x590mm</t>
  </si>
  <si>
    <t>-1940288437</t>
  </si>
  <si>
    <t>59223858</t>
  </si>
  <si>
    <t>skruž pro uliční vpusť horní betonová 500x590mm</t>
  </si>
  <si>
    <t>-520300637</t>
  </si>
  <si>
    <t>59223857</t>
  </si>
  <si>
    <t>skruž pro uliční vpusť horní betonová 500x295mm</t>
  </si>
  <si>
    <t>-826338833</t>
  </si>
  <si>
    <t>59223820</t>
  </si>
  <si>
    <t>vpusť uliční skruž betonová 290x500mm s osazením na kalový koš pro těžké naplaveniny</t>
  </si>
  <si>
    <t>1811555084</t>
  </si>
  <si>
    <t>899204112</t>
  </si>
  <si>
    <t>Osazení mříží litinových včetně rámů a košů na bahno pro třídu zatížení D400, E600</t>
  </si>
  <si>
    <t>1738905796</t>
  </si>
  <si>
    <t>55242330</t>
  </si>
  <si>
    <t>mříž D 400 -  konkávní 600x600 4-stranný rám</t>
  </si>
  <si>
    <t>-283501551</t>
  </si>
  <si>
    <t>899304111</t>
  </si>
  <si>
    <t>Osazení poklop železobetonových včetně rámů jakékoli hmotnosti</t>
  </si>
  <si>
    <t>-1107313137</t>
  </si>
  <si>
    <t>Osazení poklopů železobetonových včetně rámů jakékoliv hmotnosti</t>
  </si>
  <si>
    <t>55241030</t>
  </si>
  <si>
    <t>poklop šachtový litinový kruhový DN 600 bez ventilace tř D 400 pro intenzivní provoz</t>
  </si>
  <si>
    <t>403403339</t>
  </si>
  <si>
    <t>R001</t>
  </si>
  <si>
    <t>Montáž a dodávka retenční nádrže</t>
  </si>
  <si>
    <t>1207021734</t>
  </si>
  <si>
    <t>položka zahrnuje montáž a dodávku retenční nádrže včetně stupadel, vstupních komínků skládaných z prefa šachtových dílců, včetně poklopů D400,</t>
  </si>
  <si>
    <t>včetně vytvoření prostupů v zakrývací desce</t>
  </si>
  <si>
    <t>položka zahrnuje i dopravu a montáž včetně jeřábových prací</t>
  </si>
  <si>
    <t>v položce je zakomponován koncový díl prefa ŽB skládané nádrže PNS 109/190/193 K - 2 ks</t>
  </si>
  <si>
    <t>v položce je zakomponován průběžný díl prefa ŽB skládané nádrže PNS 210/190/193 K - 2 ks</t>
  </si>
  <si>
    <t>v položce je zakomponována zákrytová deska prefa ŽB skládané nádrže tl. 250 mm - 3 ks</t>
  </si>
  <si>
    <t>v položce je zakomponováno osazení přechodové desky - 1 ks a konusoveho dílce - 1 ks přímo ve výrobě pro vytvoření vstupních komínů</t>
  </si>
  <si>
    <t>v položce je zahrnuta dodávka vyrovnávacího prstence 63/12 - 2 ks a vyrovnávacího prstence 63/6 - 2 ks</t>
  </si>
  <si>
    <t>v položce je zahrnuta dodávka poklopů s rámem DN600 pro třídu zatížení D400 - 2 ks</t>
  </si>
  <si>
    <t>v položce je zahrnuta i montáž těsnění spojů zákrytové desky včetně dodávky penetrace, těsnícího tmelu, těsnící pěny a jemnozrnné betonové zálivky</t>
  </si>
  <si>
    <t>R002</t>
  </si>
  <si>
    <t>Montáž a dodávka vírového refulárotu včetně veškerých komponentů</t>
  </si>
  <si>
    <t>-579684829</t>
  </si>
  <si>
    <t xml:space="preserve">položka zahrnuje dodávku a montáž vírového regulátoru HydroVortex, dále dodávku a montáž přechodového plechu 360x390mm pro ukotvení regulátoru, </t>
  </si>
  <si>
    <t>dodváku a montáž nerezového prvku při instalaci regulátoru - Bypass, dodávku a montáž přechodového nerezového prvku pro instalaci regulátoru</t>
  </si>
  <si>
    <t>953941721</t>
  </si>
  <si>
    <t>Osazování objímek nebo držáků ve zdivu betonovém</t>
  </si>
  <si>
    <t>617357820</t>
  </si>
  <si>
    <t>Osazení drobných kovových výrobků bez jejich dodání  s vysekáním kapes pro upevňovací prvky se zazděním, zabetonováním nebo zalitím objímek nebo držáků, ve zdivu betonovém</t>
  </si>
  <si>
    <t>položka určená pro osazení kotevních objímek v retenční nádrži</t>
  </si>
  <si>
    <t>42390162</t>
  </si>
  <si>
    <t>objímka potrubí dvoušroubová M8/M10 159–168 6“</t>
  </si>
  <si>
    <t>-1493190056</t>
  </si>
  <si>
    <t>31197003</t>
  </si>
  <si>
    <t>tyč závitová Nerez 4,6 M10</t>
  </si>
  <si>
    <t>867396749</t>
  </si>
  <si>
    <t>953961112</t>
  </si>
  <si>
    <t>Kotvy chemickým tmelem M 10 hl 90 mm do betonu, ŽB nebo kamene s vyvrtáním otvoru</t>
  </si>
  <si>
    <t>-102614424</t>
  </si>
  <si>
    <t>Kotvy chemické s vyvrtáním otvoru  do betonu, železobetonu nebo tvrdého kamene tmel, velikost M 10, hloubka 90 mm</t>
  </si>
  <si>
    <t>Poznámka k položce:
1. V cenách jsou započteny i náklady na:
a) rozměření, vrtání a spotřebu vrtáků. Pro velikost M 8 až M 30 jsou započteny náklady na vrtání příklepovými vrtáky, pro velikost M 33 až M 39 diamantovými korunkami,
b) vyfoukání otvoru, přípravu kotev k uložení do otvorů, vyplnění kotevních otvorů tmelem nebo chemickou patronou včetně dodávky materiálu.
2. V cenách jsou započteny i náklady na dodání a zasunutí kotevního šroubu do otvoru vyplněného chemickým tmelem nebo patronou a dotažení matice.</t>
  </si>
  <si>
    <t>977151123</t>
  </si>
  <si>
    <t>Jádrové vrty diamantovými korunkami do D 150 mm do stavebních materiálů</t>
  </si>
  <si>
    <t>-785920459</t>
  </si>
  <si>
    <t>Jádrové vrty diamantovými korunkami do stavebních materiálů (železobetonu, betonu, cihel, obkladů, dlažeb, kamene) průměru přes 130 do 150 mm</t>
  </si>
  <si>
    <t>"vrtáno do betonové kanalizace" 4*0,15</t>
  </si>
  <si>
    <t>977151126</t>
  </si>
  <si>
    <t>Jádrové vrty diamantovými korunkami do D 225 mm do stavebních materiálů</t>
  </si>
  <si>
    <t>1926706817</t>
  </si>
  <si>
    <t>Jádrové vrty diamantovými korunkami do stavebních materiálů (železobetonu, betonu, cihel, obkladů, dlažeb, kamene) průměru přes 200 do 225 mm</t>
  </si>
  <si>
    <t>0,15*2</t>
  </si>
  <si>
    <t>977151128</t>
  </si>
  <si>
    <t>Jádrové vrty diamantovými korunkami do D 300 mm do stavebních materiálů</t>
  </si>
  <si>
    <t>1552843876</t>
  </si>
  <si>
    <t>Jádrové vrty diamantovými korunkami do stavebních materiálů (železobetonu, betonu, cihel, obkladů, dlažeb, kamene) průměru přes 250 do 300 mm</t>
  </si>
  <si>
    <t>0,15</t>
  </si>
  <si>
    <t>977151133</t>
  </si>
  <si>
    <t>Jádrové vrty diamantovými korunkami do D 500 mm do stavebních materiálů</t>
  </si>
  <si>
    <t>2021022635</t>
  </si>
  <si>
    <t>Jádrové vrty diamantovými korunkami do stavebních materiálů (železobetonu, betonu, cihel, obkladů, dlažeb, kamene) průměru přes 450 do 500 mm</t>
  </si>
  <si>
    <t>Těsnění prostupů s osazeným potrubím</t>
  </si>
  <si>
    <t>-331723223</t>
  </si>
  <si>
    <t>položka zahrnuje montáž a dodávku všech potřebných komponentů, materiálů a zařízení pro provedení vodotěsného utěsnění prostupů stěn retenční nádrže</t>
  </si>
  <si>
    <t>utěsnění protupů bude provedeno po osazení potrubí</t>
  </si>
  <si>
    <t>998271301</t>
  </si>
  <si>
    <t>Přesun hmot pro kanalizace hloubené monolitické z betonu otevřený výkop</t>
  </si>
  <si>
    <t>-1668445410</t>
  </si>
  <si>
    <t>Přesun hmot pro kanalizace (stoky) hloubené monolitické z betonu nebo železobetonu v otevřeném výkopu dopravní vzdálenost do 15 m</t>
  </si>
  <si>
    <t>741</t>
  </si>
  <si>
    <t>Elektroinstalace - silnoproud</t>
  </si>
  <si>
    <t>741110303</t>
  </si>
  <si>
    <t>Montáž trubka ochranná do krabic plastová tuhá D přes 90 do 133 mm uložená pevně</t>
  </si>
  <si>
    <t>-921339477</t>
  </si>
  <si>
    <t>Montáž trubek ochranných s nasunutím nebo našroubováním do krabic plastových tuhých, uložených pevně, vnitřní Ø přes 90 do 133 mm</t>
  </si>
  <si>
    <t>položka určená pro montáž plastové půlené chráničky</t>
  </si>
  <si>
    <t>17,3</t>
  </si>
  <si>
    <t>Plastová půlená chránička D110</t>
  </si>
  <si>
    <t>-964367620</t>
  </si>
  <si>
    <t>bednění_desky</t>
  </si>
  <si>
    <t>0,346</t>
  </si>
  <si>
    <t>bednění_patky</t>
  </si>
  <si>
    <t>3,482</t>
  </si>
  <si>
    <t>bourání_beton_ručně</t>
  </si>
  <si>
    <t>0,061</t>
  </si>
  <si>
    <t>bourání_beton_stroj</t>
  </si>
  <si>
    <t>0,19</t>
  </si>
  <si>
    <t>0,58</t>
  </si>
  <si>
    <t>4,447</t>
  </si>
  <si>
    <t>rozepreni_pazeni</t>
  </si>
  <si>
    <t>0,309</t>
  </si>
  <si>
    <t>SO-04 - Přesun kříže</t>
  </si>
  <si>
    <t>výkop_nepažený</t>
  </si>
  <si>
    <t>4,23</t>
  </si>
  <si>
    <t>výkop_pažený</t>
  </si>
  <si>
    <t>3,88</t>
  </si>
  <si>
    <t>3,37</t>
  </si>
  <si>
    <t>120901121</t>
  </si>
  <si>
    <t>Bourání zdiva z betonu prostého neprokládaného v odkopávkách nebo prokopávkách ručně</t>
  </si>
  <si>
    <t>1309349736</t>
  </si>
  <si>
    <t>Bourání konstrukcí v odkopávkách a prokopávkách s přemístěním suti na hromady na vzdálenost do 20 m nebo s naložením na dopravní prostředek ručně z betonu prostého neprokládaného</t>
  </si>
  <si>
    <t>viz příloha D.4.2., J.</t>
  </si>
  <si>
    <t>"patky plůtku" 6*0,15*0,15*0,45</t>
  </si>
  <si>
    <t>120951121</t>
  </si>
  <si>
    <t>Bourání zdiva z betonu prostého neprokládaného v odkopávkách nebo prokopávkách strojně</t>
  </si>
  <si>
    <t>-210830662</t>
  </si>
  <si>
    <t>Bourání konstrukcí v odkopávkách a prokopávkách s přemístěním suti na hromady na vzdálenost do 20 m nebo s naložením na dopravní prostředek strojně z betonu prostého neprokládaného</t>
  </si>
  <si>
    <t>"základ kříže" 0,19</t>
  </si>
  <si>
    <t>121101101</t>
  </si>
  <si>
    <t>Sejmutí ornice s přemístěním na vzdálenost do 50 m</t>
  </si>
  <si>
    <t>996138845</t>
  </si>
  <si>
    <t>Sejmutí ornice nebo lesní půdy  s vodorovným přemístěním na hromady v místě upotřebení nebo na dočasné či trvalé skládky se složením, na vzdálenost do 50 m</t>
  </si>
  <si>
    <t>viz příloha D.4.2, příloha J.</t>
  </si>
  <si>
    <t>130001101</t>
  </si>
  <si>
    <t>Příplatek za ztížení vykopávky v blízkosti podzemního vedení</t>
  </si>
  <si>
    <t>974869618</t>
  </si>
  <si>
    <t>Příplatek k cenám hloubených vykopávek za ztížení vykopávky  v blízkosti podzemního vedení nebo výbušnin pro jakoukoliv třídu horniny</t>
  </si>
  <si>
    <t>viz příloha C.2, D.4.2.</t>
  </si>
  <si>
    <t>příplatek za ruční výkop v blízkosti podzemního kabelu</t>
  </si>
  <si>
    <t>1,5</t>
  </si>
  <si>
    <t>131201101</t>
  </si>
  <si>
    <t>Hloubení jam nezapažených v hornině tř. 3 objemu do 100 m3</t>
  </si>
  <si>
    <t>-638980390</t>
  </si>
  <si>
    <t>Hloubení nezapažených jam a zářezů s urovnáním dna do předepsaného profilu a spádu v hornině tř. 3 do 100 m3</t>
  </si>
  <si>
    <t>-665488370</t>
  </si>
  <si>
    <t>131201201</t>
  </si>
  <si>
    <t>Hloubení jam zapažených v hornině tř. 3 objemu do 100 m3</t>
  </si>
  <si>
    <t>1480558035</t>
  </si>
  <si>
    <t>Hloubení zapažených jam a zářezů  s urovnáním dna do předepsaného profilu a spádu v hornině tř. 3 do 100 m3</t>
  </si>
  <si>
    <t>1381934403</t>
  </si>
  <si>
    <t>151101201</t>
  </si>
  <si>
    <t>Zřízení příložného pažení stěn výkopu hl do 4 m</t>
  </si>
  <si>
    <t>-1771759780</t>
  </si>
  <si>
    <t>Zřízení pažení stěn výkopu bez rozepření nebo vzepření  příložné, hloubky do 4 m</t>
  </si>
  <si>
    <t>151101211</t>
  </si>
  <si>
    <t>Odstranění příložného pažení stěn hl do 4 m</t>
  </si>
  <si>
    <t>2124319060</t>
  </si>
  <si>
    <t>Odstranění pažení stěn výkopu  s uložením pažin na vzdálenost do 3 m od okraje výkopu příložné, hloubky do 4 m</t>
  </si>
  <si>
    <t>151101301</t>
  </si>
  <si>
    <t>Zřízení rozepření stěn při pažení příložném hl do 4 m</t>
  </si>
  <si>
    <t>-676484934</t>
  </si>
  <si>
    <t>Zřízení rozepření zapažených stěn výkopů  s potřebným přepažováním při roubení příložném, hloubky do 4 m</t>
  </si>
  <si>
    <t>(0,14*0,14)*2*(1,805+1,805+2,130+2,130)</t>
  </si>
  <si>
    <t>151101311</t>
  </si>
  <si>
    <t>Odstranění rozepření stěn při pažení příložném hl do 4 m</t>
  </si>
  <si>
    <t>2079610941</t>
  </si>
  <si>
    <t>Odstranění rozepření stěn výkopů  s uložením materiálu na vzdálenost do 3 m od okraje výkopu roubení příložného, hloubky do 4 m</t>
  </si>
  <si>
    <t>162201102</t>
  </si>
  <si>
    <t>Vodorovné přemístění do 50 m výkopku/sypaniny z horniny tř. 1 až 4</t>
  </si>
  <si>
    <t>1686571238</t>
  </si>
  <si>
    <t>Vodorovné přemístění výkopku nebo sypaniny po suchu  na obvyklém dopravním prostředku, bez naložení výkopku, avšak se složením bez rozhrnutí z horniny tř. 1 až 4 na vzdálenost přes 20 do 50 m</t>
  </si>
  <si>
    <t>přesun na mezideponii a zpět do místa uložení</t>
  </si>
  <si>
    <t>2*zásyp</t>
  </si>
  <si>
    <t>-1989212298</t>
  </si>
  <si>
    <t>odvoz přebytečné zeminy na skládku</t>
  </si>
  <si>
    <t>výkop_nepažený+(výkop_pažený-zásyp)</t>
  </si>
  <si>
    <t>-1215977377</t>
  </si>
  <si>
    <t>za další 3 km</t>
  </si>
  <si>
    <t>3*(výkop_nepažený+(výkop_pažený-zásyp))</t>
  </si>
  <si>
    <t>167101101</t>
  </si>
  <si>
    <t>Nakládání výkopku z hornin tř. 1 až 4 do 100 m3</t>
  </si>
  <si>
    <t>-198462462</t>
  </si>
  <si>
    <t>Nakládání, skládání a překládání neulehlého výkopku nebo sypaniny  nakládání, množství do 100 m3, z hornin tř. 1 až 4</t>
  </si>
  <si>
    <t>zásyp+ornice</t>
  </si>
  <si>
    <t>1115281359</t>
  </si>
  <si>
    <t>4,23*1,7 'Přepočtené koeficientem množství</t>
  </si>
  <si>
    <t>-841702558</t>
  </si>
  <si>
    <t>181006112</t>
  </si>
  <si>
    <t>Rozprostření zemint l vrstvy do 0,15 m schopných zúrodnění v rovině a sklonu do 1:5</t>
  </si>
  <si>
    <t>1580534193</t>
  </si>
  <si>
    <t>Rozprostření zemin schopných zúrodnění  v rovině a ve sklonu do 1:5, tloušťka vrstvy přes 0,10 do 0,15 m</t>
  </si>
  <si>
    <t>ornice/0,15</t>
  </si>
  <si>
    <t>181411121</t>
  </si>
  <si>
    <t>Založení lučního trávníku výsevem plochy do 1000 m2 v rovině a ve svahu do 1:5</t>
  </si>
  <si>
    <t>-1242232981</t>
  </si>
  <si>
    <t>Založení trávníku na půdě předem připravené plochy do 1000 m2 výsevem včetně utažení lučního v rovině nebo na svahu do 1:5</t>
  </si>
  <si>
    <t>2,77</t>
  </si>
  <si>
    <t>00572470</t>
  </si>
  <si>
    <t>osivo směs travní univerzál</t>
  </si>
  <si>
    <t>-122535895</t>
  </si>
  <si>
    <t>2,77*0,015 'Přepočtené koeficientem množství</t>
  </si>
  <si>
    <t>183111111</t>
  </si>
  <si>
    <t>Hloubení jamek bez výměny půdy zeminy tř 1 až 4 objem do 0,002 m3 v rovině a svahu do 1:5</t>
  </si>
  <si>
    <t>-1853286241</t>
  </si>
  <si>
    <t>Hloubení jamek pro vysazování rostlin v zemině tř.1 až 4 bez výměny půdy  v rovině nebo na svahu do 1:5, objemu do 0,002 m3</t>
  </si>
  <si>
    <t>81+81</t>
  </si>
  <si>
    <t>183211312</t>
  </si>
  <si>
    <t>Výsadba trvalek prostokořenných</t>
  </si>
  <si>
    <t>1238753244</t>
  </si>
  <si>
    <t>Výsadba květin do připravené půdy se zalitím do připravené půdy, se zalitím trvalek</t>
  </si>
  <si>
    <t>v ceně položky je zahrnuta dodávka květinových sazenic 50 ks/m2</t>
  </si>
  <si>
    <t>1,62*50</t>
  </si>
  <si>
    <t>183211313</t>
  </si>
  <si>
    <t>Výsadba cibulí nebo hlíz</t>
  </si>
  <si>
    <t>-1229907461</t>
  </si>
  <si>
    <t>Výsadba květin do připravené půdy se zalitím do připravené půdy, se zalitím cibulí nebo hlíz</t>
  </si>
  <si>
    <t>183403141</t>
  </si>
  <si>
    <t>Obdělání půdy rytím starého trávníku v rovině a svahu do 1:5</t>
  </si>
  <si>
    <t>-103113916</t>
  </si>
  <si>
    <t>Obdělání půdy  rytím starého trávníku v rovině nebo na svahu do 1:5</t>
  </si>
  <si>
    <t>1,62</t>
  </si>
  <si>
    <t>-1043148807</t>
  </si>
  <si>
    <t>v ceně položky je i dodávka materiálu</t>
  </si>
  <si>
    <t>0,129</t>
  </si>
  <si>
    <t>273313511</t>
  </si>
  <si>
    <t>Základové desky z betonu tř. C 12/15</t>
  </si>
  <si>
    <t>-1552510141</t>
  </si>
  <si>
    <t>Základy z betonu prostého desky z betonu kamenem neprokládaného tř. C 12/15</t>
  </si>
  <si>
    <t>0,073</t>
  </si>
  <si>
    <t>273351121</t>
  </si>
  <si>
    <t>Zřízení bednění základových desek</t>
  </si>
  <si>
    <t>851969317</t>
  </si>
  <si>
    <t>Bednění základů desek zřízení</t>
  </si>
  <si>
    <t>2*(1,03+0,7)*0,1</t>
  </si>
  <si>
    <t>273351122</t>
  </si>
  <si>
    <t>Odstranění bednění základových desek</t>
  </si>
  <si>
    <t>-848306069</t>
  </si>
  <si>
    <t>Bednění základů desek odstranění</t>
  </si>
  <si>
    <t>275313511</t>
  </si>
  <si>
    <t>Základové patky z betonu tř. C 12/15</t>
  </si>
  <si>
    <t>-1059354170</t>
  </si>
  <si>
    <t>Základy z betonu prostého patky a bloky z betonu kamenem neprokládaného tř. C 12/15</t>
  </si>
  <si>
    <t>275316121</t>
  </si>
  <si>
    <t>Základové patky z prostého betonu se zvýšenými nároky na prostředí tř. C 25/30</t>
  </si>
  <si>
    <t>-795346418</t>
  </si>
  <si>
    <t>Základy z betonu prostého patky z betonu se zvýšenými nároky na prostředí tř. C 25/30</t>
  </si>
  <si>
    <t>0,29</t>
  </si>
  <si>
    <t>275351121</t>
  </si>
  <si>
    <t>Zřízení bednění základových patek</t>
  </si>
  <si>
    <t>-640795502</t>
  </si>
  <si>
    <t>Bednění základů patek zřízení</t>
  </si>
  <si>
    <t>2*(0,83+0,5)*0,7</t>
  </si>
  <si>
    <t>6*(2*(0,15+0,15)*0,45)</t>
  </si>
  <si>
    <t>275351122</t>
  </si>
  <si>
    <t>Odstranění bednění základových patek</t>
  </si>
  <si>
    <t>1383755094</t>
  </si>
  <si>
    <t>Bednění základů patek odstranění</t>
  </si>
  <si>
    <t>985311112</t>
  </si>
  <si>
    <t>Reprofilace stěn cementovými sanačními maltami tl 20 mm</t>
  </si>
  <si>
    <t>927752569</t>
  </si>
  <si>
    <t>Reprofilace betonu sanačními maltami na cementové bázi ručně stěn, tloušťky přes 10 do 20 mm</t>
  </si>
  <si>
    <t>položka je určena pro vytvoření lože na styčné spáře jednotlivých kamených bloků</t>
  </si>
  <si>
    <t>0,553</t>
  </si>
  <si>
    <t>985331212</t>
  </si>
  <si>
    <t>Dodatečné vlepování betonářské výztuže D 10 mm do chemické malty včetně vyvrtání otvoru</t>
  </si>
  <si>
    <t>-1241698141</t>
  </si>
  <si>
    <t>Dodatečné vlepování betonářské výztuže včetně vyvrtání a vyčištění otvoru chemickou maltou průměr výztuže 10 mm</t>
  </si>
  <si>
    <t>2*10*0,17</t>
  </si>
  <si>
    <t>nerezová betonářská výztuž - žebírková tyč průměru 10 mm</t>
  </si>
  <si>
    <t>1888556371</t>
  </si>
  <si>
    <t>10*0,3</t>
  </si>
  <si>
    <t>Demontáž, přesun a osazení stávajícího plůtku předzahrádky</t>
  </si>
  <si>
    <t>255140895</t>
  </si>
  <si>
    <t>viz příloha D.4.1, D.4.2, příloha J.</t>
  </si>
  <si>
    <t xml:space="preserve">položka je určena pro demontáž stávajícího kovového plůtku délky 2x 1,75 m, včetně přesunu a osazení do betonových patek v nově navrženém místě. </t>
  </si>
  <si>
    <t>Součástí položky je i uskladnění plůtku na stavbě a zabezpečení proti poškození a krádeži po dobu mezi demontáží a zpětným osazením.</t>
  </si>
  <si>
    <t>Přemístění stávající kamenné desky před křížem</t>
  </si>
  <si>
    <t>-1524299029</t>
  </si>
  <si>
    <t>Položka je určena pro přemístění stávající kamenné desky 0,3x1,2 m (hmotnost do 1t) do nově navržené polohy u kříže.</t>
  </si>
  <si>
    <t>součástí položky je dočasné uskladnění na stavbě a zabezpečení proti poškození po dobu mezi demontáží a osazením v nové poloze, odstranění a zpětné</t>
  </si>
  <si>
    <t>umístění drobných předmětů na kamenné desce</t>
  </si>
  <si>
    <t>Přemístění stávajícího kříže (kříž, blok č.1 a 2)</t>
  </si>
  <si>
    <t>-14848970</t>
  </si>
  <si>
    <t>Položka je určena pro přemístění stávajícího kříže do nově navržené polohy (kříž, blok č. 1 a 2). Součástí položky je:</t>
  </si>
  <si>
    <t xml:space="preserve">1) obednění kříže dřevěnými latěmi, fošnami a trámky, včetně podložení bednění vrstvou geotextilie a dodávky veškerého spojovacího materiálu bednění, </t>
  </si>
  <si>
    <t>dle popisu ve výkresové a textové příloze této projektové dokumentace</t>
  </si>
  <si>
    <t>2) stažení bednění upínacími pásy s napínacími ráčnami, uchycení závěsů pro možnost zavěšení na háky autojeřábu</t>
  </si>
  <si>
    <t xml:space="preserve">3) veškerá manipulace s křížem na stavbě, včetně dočasného položení pro odvrtání a vlepení kotevních trnů, přesunu a osazení zavěšeného kříže </t>
  </si>
  <si>
    <t>předem osazený blok č.3, při předpokládané hmotosti zavěšené části kříže do 1 t</t>
  </si>
  <si>
    <t>4) odborná demontáž, uskladnění a zabezpečení proti poškození a krádeži a zpětná odborná montáž pozlacených doplňků kříže</t>
  </si>
  <si>
    <t>R005</t>
  </si>
  <si>
    <t>Přemístění stávajícího kříže (blok č.3)</t>
  </si>
  <si>
    <t>-2104810935</t>
  </si>
  <si>
    <t>Položka je určena pro přemístění stávajícího kříže do nově navržené polohy (blok č. 3). Součástí položky je:</t>
  </si>
  <si>
    <t xml:space="preserve">1) obednění kamenného bloku dřevěnými trámky, včetně podložení bednění vrstvou geotextilie a dodávky veškerého spojovacího materiálu bednění, </t>
  </si>
  <si>
    <t>dle popisu ve technické zprávě této projektové dokumentace</t>
  </si>
  <si>
    <t>3) veškerá manipulace s blokem na stavbě, včetně dočasného položení pro odvrtání a vlepení kotevních trnů, přesunu a osazení zavěšeného bloku na nový</t>
  </si>
  <si>
    <t>betonový základ, při předpokládané hmotosti zavěšeného bloku 0,35 t</t>
  </si>
  <si>
    <t>997002511</t>
  </si>
  <si>
    <t>Vodorovné přemístění suti a vybouraných hmot bez naložení ale se složením a urovnáním do 1 km</t>
  </si>
  <si>
    <t>-1248592869</t>
  </si>
  <si>
    <t>Vodorovné přemístění suti a vybouraných hmot  bez naložení, se složením a hrubým urovnáním na vzdálenost do 1 km</t>
  </si>
  <si>
    <t>bourání_beton_stroj+bourání_beton_ručně</t>
  </si>
  <si>
    <t>0,251*2,2 'Přepočtené koeficientem množství</t>
  </si>
  <si>
    <t>997002519</t>
  </si>
  <si>
    <t>Příplatek ZKD 1 km přemístění suti a vybouraných hmot</t>
  </si>
  <si>
    <t>245783092</t>
  </si>
  <si>
    <t>Vodorovné přemístění suti a vybouraných hmot  bez naložení, se složením a hrubým urovnáním Příplatek k ceně za každý další i započatý 1 km přes 1 km</t>
  </si>
  <si>
    <t>za dalších 12 km</t>
  </si>
  <si>
    <t>(bourání_beton_stroj+bourání_beton_ručně)*12</t>
  </si>
  <si>
    <t>3,012*2,2 'Přepočtené koeficientem množství</t>
  </si>
  <si>
    <t>997013801</t>
  </si>
  <si>
    <t>736208906</t>
  </si>
  <si>
    <t>998012021</t>
  </si>
  <si>
    <t>Přesun hmot pro budovy monolitické v do 6 m</t>
  </si>
  <si>
    <t>-1461166445</t>
  </si>
  <si>
    <t>Přesun hmot pro budovy občanské výstavby, bydlení, výrobu a služby  s nosnou svislou konstrukcí monolitickou betonovou tyčovou nebo plošnou s jakýkoliv obvodovým pláštěm kromě vyzdívaného vodorovná dopravní vzdálenost do 100 m pro budovy výšky do 6 m</t>
  </si>
  <si>
    <t>SEZNAM FIGUR</t>
  </si>
  <si>
    <t>Výměra</t>
  </si>
  <si>
    <t xml:space="preserve"> SO-01</t>
  </si>
  <si>
    <t>Použití figury:</t>
  </si>
  <si>
    <t xml:space="preserve"> SO-02</t>
  </si>
  <si>
    <t>viz. příloha J.</t>
  </si>
  <si>
    <t>rozepření</t>
  </si>
  <si>
    <t>pažení/4*2*2*0,1*0,1</t>
  </si>
  <si>
    <t xml:space="preserve"> SO-03</t>
  </si>
  <si>
    <t xml:space="preserve"> SO-04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</si>
</sst>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workbookViewId="0" topLeftCell="A14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7" customHeight="1"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18" t="s">
        <v>6</v>
      </c>
      <c r="BT2" s="18" t="s">
        <v>7</v>
      </c>
    </row>
    <row r="3" spans="2:72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3"/>
      <c r="AQ5" s="23"/>
      <c r="AR5" s="21"/>
      <c r="BE5" s="318" t="s">
        <v>15</v>
      </c>
      <c r="BS5" s="18" t="s">
        <v>6</v>
      </c>
    </row>
    <row r="6" spans="2:71" s="1" customFormat="1" ht="37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3" t="s">
        <v>17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3"/>
      <c r="AQ6" s="23"/>
      <c r="AR6" s="21"/>
      <c r="BE6" s="31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19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19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9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19"/>
      <c r="BS10" s="18" t="s">
        <v>6</v>
      </c>
    </row>
    <row r="11" spans="2:71" s="1" customFormat="1" ht="18.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19"/>
      <c r="BS11" s="18" t="s">
        <v>6</v>
      </c>
    </row>
    <row r="12" spans="2:71" s="1" customFormat="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9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319"/>
      <c r="BS13" s="18" t="s">
        <v>6</v>
      </c>
    </row>
    <row r="14" spans="2:71" ht="12.5">
      <c r="B14" s="22"/>
      <c r="C14" s="23"/>
      <c r="D14" s="23"/>
      <c r="E14" s="324" t="s">
        <v>28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19"/>
      <c r="BS14" s="18" t="s">
        <v>6</v>
      </c>
    </row>
    <row r="15" spans="2:71" s="1" customFormat="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9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19"/>
      <c r="BS16" s="18" t="s">
        <v>4</v>
      </c>
    </row>
    <row r="17" spans="2:71" s="1" customFormat="1" ht="18.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19"/>
      <c r="BS17" s="18" t="s">
        <v>30</v>
      </c>
    </row>
    <row r="18" spans="2:71" s="1" customFormat="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9"/>
      <c r="BS18" s="18" t="s">
        <v>6</v>
      </c>
    </row>
    <row r="19" spans="2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19"/>
      <c r="BS19" s="18" t="s">
        <v>6</v>
      </c>
    </row>
    <row r="20" spans="2:71" s="1" customFormat="1" ht="18.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19"/>
      <c r="BS20" s="18" t="s">
        <v>30</v>
      </c>
    </row>
    <row r="21" spans="2:57" s="1" customFormat="1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9"/>
    </row>
    <row r="22" spans="2:57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9"/>
    </row>
    <row r="23" spans="2:57" s="1" customFormat="1" ht="16.5" customHeight="1">
      <c r="B23" s="22"/>
      <c r="C23" s="23"/>
      <c r="D23" s="23"/>
      <c r="E23" s="326" t="s">
        <v>1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3"/>
      <c r="AP23" s="23"/>
      <c r="AQ23" s="23"/>
      <c r="AR23" s="21"/>
      <c r="BE23" s="319"/>
    </row>
    <row r="24" spans="2:57" s="1" customFormat="1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9"/>
    </row>
    <row r="25" spans="2:57" s="1" customFormat="1" ht="7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9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7">
        <f>ROUND(AG94,2)</f>
        <v>0</v>
      </c>
      <c r="AL26" s="328"/>
      <c r="AM26" s="328"/>
      <c r="AN26" s="328"/>
      <c r="AO26" s="328"/>
      <c r="AP26" s="37"/>
      <c r="AQ26" s="37"/>
      <c r="AR26" s="40"/>
      <c r="BE26" s="319"/>
    </row>
    <row r="27" spans="1:57" s="2" customFormat="1" ht="7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9"/>
    </row>
    <row r="28" spans="1:57" s="2" customFormat="1" ht="12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9" t="s">
        <v>34</v>
      </c>
      <c r="M28" s="329"/>
      <c r="N28" s="329"/>
      <c r="O28" s="329"/>
      <c r="P28" s="329"/>
      <c r="Q28" s="37"/>
      <c r="R28" s="37"/>
      <c r="S28" s="37"/>
      <c r="T28" s="37"/>
      <c r="U28" s="37"/>
      <c r="V28" s="37"/>
      <c r="W28" s="329" t="s">
        <v>35</v>
      </c>
      <c r="X28" s="329"/>
      <c r="Y28" s="329"/>
      <c r="Z28" s="329"/>
      <c r="AA28" s="329"/>
      <c r="AB28" s="329"/>
      <c r="AC28" s="329"/>
      <c r="AD28" s="329"/>
      <c r="AE28" s="329"/>
      <c r="AF28" s="37"/>
      <c r="AG28" s="37"/>
      <c r="AH28" s="37"/>
      <c r="AI28" s="37"/>
      <c r="AJ28" s="37"/>
      <c r="AK28" s="329" t="s">
        <v>36</v>
      </c>
      <c r="AL28" s="329"/>
      <c r="AM28" s="329"/>
      <c r="AN28" s="329"/>
      <c r="AO28" s="329"/>
      <c r="AP28" s="37"/>
      <c r="AQ28" s="37"/>
      <c r="AR28" s="40"/>
      <c r="BE28" s="319"/>
    </row>
    <row r="29" spans="2:57" s="3" customFormat="1" ht="14.4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332">
        <v>0.21</v>
      </c>
      <c r="M29" s="331"/>
      <c r="N29" s="331"/>
      <c r="O29" s="331"/>
      <c r="P29" s="331"/>
      <c r="Q29" s="42"/>
      <c r="R29" s="42"/>
      <c r="S29" s="42"/>
      <c r="T29" s="42"/>
      <c r="U29" s="42"/>
      <c r="V29" s="42"/>
      <c r="W29" s="330">
        <f>ROUND(AZ94,2)</f>
        <v>0</v>
      </c>
      <c r="X29" s="331"/>
      <c r="Y29" s="331"/>
      <c r="Z29" s="331"/>
      <c r="AA29" s="331"/>
      <c r="AB29" s="331"/>
      <c r="AC29" s="331"/>
      <c r="AD29" s="331"/>
      <c r="AE29" s="331"/>
      <c r="AF29" s="42"/>
      <c r="AG29" s="42"/>
      <c r="AH29" s="42"/>
      <c r="AI29" s="42"/>
      <c r="AJ29" s="42"/>
      <c r="AK29" s="330">
        <f>ROUND(AV94,2)</f>
        <v>0</v>
      </c>
      <c r="AL29" s="331"/>
      <c r="AM29" s="331"/>
      <c r="AN29" s="331"/>
      <c r="AO29" s="331"/>
      <c r="AP29" s="42"/>
      <c r="AQ29" s="42"/>
      <c r="AR29" s="43"/>
      <c r="BE29" s="320"/>
    </row>
    <row r="30" spans="2:57" s="3" customFormat="1" ht="14.4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332">
        <v>0.15</v>
      </c>
      <c r="M30" s="331"/>
      <c r="N30" s="331"/>
      <c r="O30" s="331"/>
      <c r="P30" s="331"/>
      <c r="Q30" s="42"/>
      <c r="R30" s="42"/>
      <c r="S30" s="42"/>
      <c r="T30" s="42"/>
      <c r="U30" s="42"/>
      <c r="V30" s="42"/>
      <c r="W30" s="330">
        <f>ROUND(BA94,2)</f>
        <v>0</v>
      </c>
      <c r="X30" s="331"/>
      <c r="Y30" s="331"/>
      <c r="Z30" s="331"/>
      <c r="AA30" s="331"/>
      <c r="AB30" s="331"/>
      <c r="AC30" s="331"/>
      <c r="AD30" s="331"/>
      <c r="AE30" s="331"/>
      <c r="AF30" s="42"/>
      <c r="AG30" s="42"/>
      <c r="AH30" s="42"/>
      <c r="AI30" s="42"/>
      <c r="AJ30" s="42"/>
      <c r="AK30" s="330">
        <f>ROUND(AW94,2)</f>
        <v>0</v>
      </c>
      <c r="AL30" s="331"/>
      <c r="AM30" s="331"/>
      <c r="AN30" s="331"/>
      <c r="AO30" s="331"/>
      <c r="AP30" s="42"/>
      <c r="AQ30" s="42"/>
      <c r="AR30" s="43"/>
      <c r="BE30" s="320"/>
    </row>
    <row r="31" spans="2:57" s="3" customFormat="1" ht="14.4" customHeight="1" hidden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332">
        <v>0.21</v>
      </c>
      <c r="M31" s="331"/>
      <c r="N31" s="331"/>
      <c r="O31" s="331"/>
      <c r="P31" s="331"/>
      <c r="Q31" s="42"/>
      <c r="R31" s="42"/>
      <c r="S31" s="42"/>
      <c r="T31" s="42"/>
      <c r="U31" s="42"/>
      <c r="V31" s="42"/>
      <c r="W31" s="330">
        <f>ROUND(BB94,2)</f>
        <v>0</v>
      </c>
      <c r="X31" s="331"/>
      <c r="Y31" s="331"/>
      <c r="Z31" s="331"/>
      <c r="AA31" s="331"/>
      <c r="AB31" s="331"/>
      <c r="AC31" s="331"/>
      <c r="AD31" s="331"/>
      <c r="AE31" s="331"/>
      <c r="AF31" s="42"/>
      <c r="AG31" s="42"/>
      <c r="AH31" s="42"/>
      <c r="AI31" s="42"/>
      <c r="AJ31" s="42"/>
      <c r="AK31" s="330">
        <v>0</v>
      </c>
      <c r="AL31" s="331"/>
      <c r="AM31" s="331"/>
      <c r="AN31" s="331"/>
      <c r="AO31" s="331"/>
      <c r="AP31" s="42"/>
      <c r="AQ31" s="42"/>
      <c r="AR31" s="43"/>
      <c r="BE31" s="320"/>
    </row>
    <row r="32" spans="2:57" s="3" customFormat="1" ht="14.4" customHeight="1" hidden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332">
        <v>0.15</v>
      </c>
      <c r="M32" s="331"/>
      <c r="N32" s="331"/>
      <c r="O32" s="331"/>
      <c r="P32" s="331"/>
      <c r="Q32" s="42"/>
      <c r="R32" s="42"/>
      <c r="S32" s="42"/>
      <c r="T32" s="42"/>
      <c r="U32" s="42"/>
      <c r="V32" s="42"/>
      <c r="W32" s="330">
        <f>ROUND(BC94,2)</f>
        <v>0</v>
      </c>
      <c r="X32" s="331"/>
      <c r="Y32" s="331"/>
      <c r="Z32" s="331"/>
      <c r="AA32" s="331"/>
      <c r="AB32" s="331"/>
      <c r="AC32" s="331"/>
      <c r="AD32" s="331"/>
      <c r="AE32" s="331"/>
      <c r="AF32" s="42"/>
      <c r="AG32" s="42"/>
      <c r="AH32" s="42"/>
      <c r="AI32" s="42"/>
      <c r="AJ32" s="42"/>
      <c r="AK32" s="330">
        <v>0</v>
      </c>
      <c r="AL32" s="331"/>
      <c r="AM32" s="331"/>
      <c r="AN32" s="331"/>
      <c r="AO32" s="331"/>
      <c r="AP32" s="42"/>
      <c r="AQ32" s="42"/>
      <c r="AR32" s="43"/>
      <c r="BE32" s="320"/>
    </row>
    <row r="33" spans="2:57" s="3" customFormat="1" ht="14.4" customHeight="1" hidden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332">
        <v>0</v>
      </c>
      <c r="M33" s="331"/>
      <c r="N33" s="331"/>
      <c r="O33" s="331"/>
      <c r="P33" s="331"/>
      <c r="Q33" s="42"/>
      <c r="R33" s="42"/>
      <c r="S33" s="42"/>
      <c r="T33" s="42"/>
      <c r="U33" s="42"/>
      <c r="V33" s="42"/>
      <c r="W33" s="330">
        <f>ROUND(BD94,2)</f>
        <v>0</v>
      </c>
      <c r="X33" s="331"/>
      <c r="Y33" s="331"/>
      <c r="Z33" s="331"/>
      <c r="AA33" s="331"/>
      <c r="AB33" s="331"/>
      <c r="AC33" s="331"/>
      <c r="AD33" s="331"/>
      <c r="AE33" s="331"/>
      <c r="AF33" s="42"/>
      <c r="AG33" s="42"/>
      <c r="AH33" s="42"/>
      <c r="AI33" s="42"/>
      <c r="AJ33" s="42"/>
      <c r="AK33" s="330">
        <v>0</v>
      </c>
      <c r="AL33" s="331"/>
      <c r="AM33" s="331"/>
      <c r="AN33" s="331"/>
      <c r="AO33" s="331"/>
      <c r="AP33" s="42"/>
      <c r="AQ33" s="42"/>
      <c r="AR33" s="43"/>
      <c r="BE33" s="320"/>
    </row>
    <row r="34" spans="1:57" s="2" customFormat="1" ht="7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9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336" t="s">
        <v>45</v>
      </c>
      <c r="Y35" s="334"/>
      <c r="Z35" s="334"/>
      <c r="AA35" s="334"/>
      <c r="AB35" s="334"/>
      <c r="AC35" s="46"/>
      <c r="AD35" s="46"/>
      <c r="AE35" s="46"/>
      <c r="AF35" s="46"/>
      <c r="AG35" s="46"/>
      <c r="AH35" s="46"/>
      <c r="AI35" s="46"/>
      <c r="AJ35" s="46"/>
      <c r="AK35" s="333">
        <f>SUM(AK26:AK33)</f>
        <v>0</v>
      </c>
      <c r="AL35" s="334"/>
      <c r="AM35" s="334"/>
      <c r="AN35" s="334"/>
      <c r="AO35" s="335"/>
      <c r="AP35" s="44"/>
      <c r="AQ35" s="44"/>
      <c r="AR35" s="40"/>
      <c r="BE35" s="35"/>
    </row>
    <row r="36" spans="1:57" s="2" customFormat="1" ht="7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0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0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0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0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0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0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0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0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0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5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2:44" ht="10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0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0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0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0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0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0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0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0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0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0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0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5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ht="10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7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7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201904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7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7" t="str">
        <f>K6</f>
        <v>RK - Rozšíření komunikace Bochořákova</v>
      </c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64"/>
      <c r="AQ85" s="64"/>
      <c r="AR85" s="65"/>
    </row>
    <row r="86" spans="1:57" s="2" customFormat="1" ht="7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9" t="str">
        <f>IF(AN8="","",AN8)</f>
        <v>2. 5. 2019</v>
      </c>
      <c r="AN87" s="299"/>
      <c r="AO87" s="37"/>
      <c r="AP87" s="37"/>
      <c r="AQ87" s="37"/>
      <c r="AR87" s="40"/>
      <c r="BE87" s="35"/>
    </row>
    <row r="88" spans="1:57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300" t="str">
        <f>IF(E17="","",E17)</f>
        <v xml:space="preserve"> </v>
      </c>
      <c r="AN89" s="301"/>
      <c r="AO89" s="301"/>
      <c r="AP89" s="301"/>
      <c r="AQ89" s="37"/>
      <c r="AR89" s="40"/>
      <c r="AS89" s="302" t="s">
        <v>53</v>
      </c>
      <c r="AT89" s="30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15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300" t="str">
        <f>IF(E20="","",E20)</f>
        <v xml:space="preserve"> </v>
      </c>
      <c r="AN90" s="301"/>
      <c r="AO90" s="301"/>
      <c r="AP90" s="301"/>
      <c r="AQ90" s="37"/>
      <c r="AR90" s="40"/>
      <c r="AS90" s="304"/>
      <c r="AT90" s="30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7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6"/>
      <c r="AT91" s="30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8" t="s">
        <v>54</v>
      </c>
      <c r="D92" s="309"/>
      <c r="E92" s="309"/>
      <c r="F92" s="309"/>
      <c r="G92" s="309"/>
      <c r="H92" s="74"/>
      <c r="I92" s="311" t="s">
        <v>55</v>
      </c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10" t="s">
        <v>56</v>
      </c>
      <c r="AH92" s="309"/>
      <c r="AI92" s="309"/>
      <c r="AJ92" s="309"/>
      <c r="AK92" s="309"/>
      <c r="AL92" s="309"/>
      <c r="AM92" s="309"/>
      <c r="AN92" s="311" t="s">
        <v>57</v>
      </c>
      <c r="AO92" s="309"/>
      <c r="AP92" s="312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57" s="2" customFormat="1" ht="10.7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ROUND(SUM(AG95:AG99),2)</f>
        <v>0</v>
      </c>
      <c r="AH94" s="316"/>
      <c r="AI94" s="316"/>
      <c r="AJ94" s="316"/>
      <c r="AK94" s="316"/>
      <c r="AL94" s="316"/>
      <c r="AM94" s="316"/>
      <c r="AN94" s="317">
        <f aca="true" t="shared" si="0" ref="AN94:AN99">SUM(AG94,AT94)</f>
        <v>0</v>
      </c>
      <c r="AO94" s="317"/>
      <c r="AP94" s="317"/>
      <c r="AQ94" s="86" t="s">
        <v>1</v>
      </c>
      <c r="AR94" s="87"/>
      <c r="AS94" s="88">
        <f>ROUND(SUM(AS95:AS99),2)</f>
        <v>0</v>
      </c>
      <c r="AT94" s="89">
        <f aca="true" t="shared" si="1" ref="AT94:AT99">ROUND(SUM(AV94:AW94),2)</f>
        <v>0</v>
      </c>
      <c r="AU94" s="90">
        <f>ROUND(SUM(AU95:AU99),5)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ROUND(SUM(AZ95:AZ99),2)</f>
        <v>0</v>
      </c>
      <c r="BA94" s="89">
        <f>ROUND(SUM(BA95:BA99),2)</f>
        <v>0</v>
      </c>
      <c r="BB94" s="89">
        <f>ROUND(SUM(BB95:BB99),2)</f>
        <v>0</v>
      </c>
      <c r="BC94" s="89">
        <f>ROUND(SUM(BC95:BC99),2)</f>
        <v>0</v>
      </c>
      <c r="BD94" s="91">
        <f>ROUND(SUM(BD95:BD99),2)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A95" s="94" t="s">
        <v>77</v>
      </c>
      <c r="B95" s="95"/>
      <c r="C95" s="96"/>
      <c r="D95" s="313" t="s">
        <v>78</v>
      </c>
      <c r="E95" s="313"/>
      <c r="F95" s="313"/>
      <c r="G95" s="313"/>
      <c r="H95" s="313"/>
      <c r="I95" s="97"/>
      <c r="J95" s="313" t="s">
        <v>79</v>
      </c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4">
        <f>'SO-00 - Vedlejší rozpočto...'!J30</f>
        <v>0</v>
      </c>
      <c r="AH95" s="315"/>
      <c r="AI95" s="315"/>
      <c r="AJ95" s="315"/>
      <c r="AK95" s="315"/>
      <c r="AL95" s="315"/>
      <c r="AM95" s="315"/>
      <c r="AN95" s="314">
        <f t="shared" si="0"/>
        <v>0</v>
      </c>
      <c r="AO95" s="315"/>
      <c r="AP95" s="315"/>
      <c r="AQ95" s="98" t="s">
        <v>80</v>
      </c>
      <c r="AR95" s="99"/>
      <c r="AS95" s="100">
        <v>0</v>
      </c>
      <c r="AT95" s="101">
        <f t="shared" si="1"/>
        <v>0</v>
      </c>
      <c r="AU95" s="102">
        <f>'SO-00 - Vedlejší rozpočto...'!P123</f>
        <v>0</v>
      </c>
      <c r="AV95" s="101">
        <f>'SO-00 - Vedlejší rozpočto...'!J33</f>
        <v>0</v>
      </c>
      <c r="AW95" s="101">
        <f>'SO-00 - Vedlejší rozpočto...'!J34</f>
        <v>0</v>
      </c>
      <c r="AX95" s="101">
        <f>'SO-00 - Vedlejší rozpočto...'!J35</f>
        <v>0</v>
      </c>
      <c r="AY95" s="101">
        <f>'SO-00 - Vedlejší rozpočto...'!J36</f>
        <v>0</v>
      </c>
      <c r="AZ95" s="101">
        <f>'SO-00 - Vedlejší rozpočto...'!F33</f>
        <v>0</v>
      </c>
      <c r="BA95" s="101">
        <f>'SO-00 - Vedlejší rozpočto...'!F34</f>
        <v>0</v>
      </c>
      <c r="BB95" s="101">
        <f>'SO-00 - Vedlejší rozpočto...'!F35</f>
        <v>0</v>
      </c>
      <c r="BC95" s="101">
        <f>'SO-00 - Vedlejší rozpočto...'!F36</f>
        <v>0</v>
      </c>
      <c r="BD95" s="103">
        <f>'SO-00 - Vedlejší rozpočto...'!F37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83</v>
      </c>
    </row>
    <row r="96" spans="1:91" s="7" customFormat="1" ht="16.5" customHeight="1">
      <c r="A96" s="94" t="s">
        <v>77</v>
      </c>
      <c r="B96" s="95"/>
      <c r="C96" s="96"/>
      <c r="D96" s="313" t="s">
        <v>84</v>
      </c>
      <c r="E96" s="313"/>
      <c r="F96" s="313"/>
      <c r="G96" s="313"/>
      <c r="H96" s="313"/>
      <c r="I96" s="97"/>
      <c r="J96" s="313" t="s">
        <v>85</v>
      </c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4">
        <f>'SO-01 - Rozšíření komunikace'!J30</f>
        <v>0</v>
      </c>
      <c r="AH96" s="315"/>
      <c r="AI96" s="315"/>
      <c r="AJ96" s="315"/>
      <c r="AK96" s="315"/>
      <c r="AL96" s="315"/>
      <c r="AM96" s="315"/>
      <c r="AN96" s="314">
        <f t="shared" si="0"/>
        <v>0</v>
      </c>
      <c r="AO96" s="315"/>
      <c r="AP96" s="315"/>
      <c r="AQ96" s="98" t="s">
        <v>80</v>
      </c>
      <c r="AR96" s="99"/>
      <c r="AS96" s="100">
        <v>0</v>
      </c>
      <c r="AT96" s="101">
        <f t="shared" si="1"/>
        <v>0</v>
      </c>
      <c r="AU96" s="102">
        <f>'SO-01 - Rozšíření komunikace'!P124</f>
        <v>0</v>
      </c>
      <c r="AV96" s="101">
        <f>'SO-01 - Rozšíření komunikace'!J33</f>
        <v>0</v>
      </c>
      <c r="AW96" s="101">
        <f>'SO-01 - Rozšíření komunikace'!J34</f>
        <v>0</v>
      </c>
      <c r="AX96" s="101">
        <f>'SO-01 - Rozšíření komunikace'!J35</f>
        <v>0</v>
      </c>
      <c r="AY96" s="101">
        <f>'SO-01 - Rozšíření komunikace'!J36</f>
        <v>0</v>
      </c>
      <c r="AZ96" s="101">
        <f>'SO-01 - Rozšíření komunikace'!F33</f>
        <v>0</v>
      </c>
      <c r="BA96" s="101">
        <f>'SO-01 - Rozšíření komunikace'!F34</f>
        <v>0</v>
      </c>
      <c r="BB96" s="101">
        <f>'SO-01 - Rozšíření komunikace'!F35</f>
        <v>0</v>
      </c>
      <c r="BC96" s="101">
        <f>'SO-01 - Rozšíření komunikace'!F36</f>
        <v>0</v>
      </c>
      <c r="BD96" s="103">
        <f>'SO-01 - Rozšíření komunikace'!F37</f>
        <v>0</v>
      </c>
      <c r="BT96" s="104" t="s">
        <v>81</v>
      </c>
      <c r="BV96" s="104" t="s">
        <v>75</v>
      </c>
      <c r="BW96" s="104" t="s">
        <v>86</v>
      </c>
      <c r="BX96" s="104" t="s">
        <v>5</v>
      </c>
      <c r="CL96" s="104" t="s">
        <v>1</v>
      </c>
      <c r="CM96" s="104" t="s">
        <v>83</v>
      </c>
    </row>
    <row r="97" spans="1:91" s="7" customFormat="1" ht="16.5" customHeight="1">
      <c r="A97" s="94" t="s">
        <v>77</v>
      </c>
      <c r="B97" s="95"/>
      <c r="C97" s="96"/>
      <c r="D97" s="313" t="s">
        <v>87</v>
      </c>
      <c r="E97" s="313"/>
      <c r="F97" s="313"/>
      <c r="G97" s="313"/>
      <c r="H97" s="313"/>
      <c r="I97" s="97"/>
      <c r="J97" s="313" t="s">
        <v>88</v>
      </c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4">
        <f>'SO-02 - Opěrné zdi'!J30</f>
        <v>0</v>
      </c>
      <c r="AH97" s="315"/>
      <c r="AI97" s="315"/>
      <c r="AJ97" s="315"/>
      <c r="AK97" s="315"/>
      <c r="AL97" s="315"/>
      <c r="AM97" s="315"/>
      <c r="AN97" s="314">
        <f t="shared" si="0"/>
        <v>0</v>
      </c>
      <c r="AO97" s="315"/>
      <c r="AP97" s="315"/>
      <c r="AQ97" s="98" t="s">
        <v>80</v>
      </c>
      <c r="AR97" s="99"/>
      <c r="AS97" s="100">
        <v>0</v>
      </c>
      <c r="AT97" s="101">
        <f t="shared" si="1"/>
        <v>0</v>
      </c>
      <c r="AU97" s="102">
        <f>'SO-02 - Opěrné zdi'!P130</f>
        <v>0</v>
      </c>
      <c r="AV97" s="101">
        <f>'SO-02 - Opěrné zdi'!J33</f>
        <v>0</v>
      </c>
      <c r="AW97" s="101">
        <f>'SO-02 - Opěrné zdi'!J34</f>
        <v>0</v>
      </c>
      <c r="AX97" s="101">
        <f>'SO-02 - Opěrné zdi'!J35</f>
        <v>0</v>
      </c>
      <c r="AY97" s="101">
        <f>'SO-02 - Opěrné zdi'!J36</f>
        <v>0</v>
      </c>
      <c r="AZ97" s="101">
        <f>'SO-02 - Opěrné zdi'!F33</f>
        <v>0</v>
      </c>
      <c r="BA97" s="101">
        <f>'SO-02 - Opěrné zdi'!F34</f>
        <v>0</v>
      </c>
      <c r="BB97" s="101">
        <f>'SO-02 - Opěrné zdi'!F35</f>
        <v>0</v>
      </c>
      <c r="BC97" s="101">
        <f>'SO-02 - Opěrné zdi'!F36</f>
        <v>0</v>
      </c>
      <c r="BD97" s="103">
        <f>'SO-02 - Opěrné zdi'!F37</f>
        <v>0</v>
      </c>
      <c r="BT97" s="104" t="s">
        <v>81</v>
      </c>
      <c r="BV97" s="104" t="s">
        <v>75</v>
      </c>
      <c r="BW97" s="104" t="s">
        <v>89</v>
      </c>
      <c r="BX97" s="104" t="s">
        <v>5</v>
      </c>
      <c r="CL97" s="104" t="s">
        <v>1</v>
      </c>
      <c r="CM97" s="104" t="s">
        <v>83</v>
      </c>
    </row>
    <row r="98" spans="1:91" s="7" customFormat="1" ht="16.5" customHeight="1">
      <c r="A98" s="94" t="s">
        <v>77</v>
      </c>
      <c r="B98" s="95"/>
      <c r="C98" s="96"/>
      <c r="D98" s="313" t="s">
        <v>90</v>
      </c>
      <c r="E98" s="313"/>
      <c r="F98" s="313"/>
      <c r="G98" s="313"/>
      <c r="H98" s="313"/>
      <c r="I98" s="97"/>
      <c r="J98" s="313" t="s">
        <v>91</v>
      </c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4">
        <f>'SO-03 - Odvodnění komunikace'!J30</f>
        <v>0</v>
      </c>
      <c r="AH98" s="315"/>
      <c r="AI98" s="315"/>
      <c r="AJ98" s="315"/>
      <c r="AK98" s="315"/>
      <c r="AL98" s="315"/>
      <c r="AM98" s="315"/>
      <c r="AN98" s="314">
        <f t="shared" si="0"/>
        <v>0</v>
      </c>
      <c r="AO98" s="315"/>
      <c r="AP98" s="315"/>
      <c r="AQ98" s="98" t="s">
        <v>80</v>
      </c>
      <c r="AR98" s="99"/>
      <c r="AS98" s="100">
        <v>0</v>
      </c>
      <c r="AT98" s="101">
        <f t="shared" si="1"/>
        <v>0</v>
      </c>
      <c r="AU98" s="102">
        <f>'SO-03 - Odvodnění komunikace'!P126</f>
        <v>0</v>
      </c>
      <c r="AV98" s="101">
        <f>'SO-03 - Odvodnění komunikace'!J33</f>
        <v>0</v>
      </c>
      <c r="AW98" s="101">
        <f>'SO-03 - Odvodnění komunikace'!J34</f>
        <v>0</v>
      </c>
      <c r="AX98" s="101">
        <f>'SO-03 - Odvodnění komunikace'!J35</f>
        <v>0</v>
      </c>
      <c r="AY98" s="101">
        <f>'SO-03 - Odvodnění komunikace'!J36</f>
        <v>0</v>
      </c>
      <c r="AZ98" s="101">
        <f>'SO-03 - Odvodnění komunikace'!F33</f>
        <v>0</v>
      </c>
      <c r="BA98" s="101">
        <f>'SO-03 - Odvodnění komunikace'!F34</f>
        <v>0</v>
      </c>
      <c r="BB98" s="101">
        <f>'SO-03 - Odvodnění komunikace'!F35</f>
        <v>0</v>
      </c>
      <c r="BC98" s="101">
        <f>'SO-03 - Odvodnění komunikace'!F36</f>
        <v>0</v>
      </c>
      <c r="BD98" s="103">
        <f>'SO-03 - Odvodnění komunikace'!F37</f>
        <v>0</v>
      </c>
      <c r="BT98" s="104" t="s">
        <v>81</v>
      </c>
      <c r="BV98" s="104" t="s">
        <v>75</v>
      </c>
      <c r="BW98" s="104" t="s">
        <v>92</v>
      </c>
      <c r="BX98" s="104" t="s">
        <v>5</v>
      </c>
      <c r="CL98" s="104" t="s">
        <v>1</v>
      </c>
      <c r="CM98" s="104" t="s">
        <v>83</v>
      </c>
    </row>
    <row r="99" spans="1:91" s="7" customFormat="1" ht="16.5" customHeight="1">
      <c r="A99" s="94" t="s">
        <v>77</v>
      </c>
      <c r="B99" s="95"/>
      <c r="C99" s="96"/>
      <c r="D99" s="313" t="s">
        <v>93</v>
      </c>
      <c r="E99" s="313"/>
      <c r="F99" s="313"/>
      <c r="G99" s="313"/>
      <c r="H99" s="313"/>
      <c r="I99" s="97"/>
      <c r="J99" s="313" t="s">
        <v>94</v>
      </c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4">
        <f>'SO-04 - Přesun kříže'!J30</f>
        <v>0</v>
      </c>
      <c r="AH99" s="315"/>
      <c r="AI99" s="315"/>
      <c r="AJ99" s="315"/>
      <c r="AK99" s="315"/>
      <c r="AL99" s="315"/>
      <c r="AM99" s="315"/>
      <c r="AN99" s="314">
        <f t="shared" si="0"/>
        <v>0</v>
      </c>
      <c r="AO99" s="315"/>
      <c r="AP99" s="315"/>
      <c r="AQ99" s="98" t="s">
        <v>80</v>
      </c>
      <c r="AR99" s="99"/>
      <c r="AS99" s="105">
        <v>0</v>
      </c>
      <c r="AT99" s="106">
        <f t="shared" si="1"/>
        <v>0</v>
      </c>
      <c r="AU99" s="107">
        <f>'SO-04 - Přesun kříže'!P122</f>
        <v>0</v>
      </c>
      <c r="AV99" s="106">
        <f>'SO-04 - Přesun kříže'!J33</f>
        <v>0</v>
      </c>
      <c r="AW99" s="106">
        <f>'SO-04 - Přesun kříže'!J34</f>
        <v>0</v>
      </c>
      <c r="AX99" s="106">
        <f>'SO-04 - Přesun kříže'!J35</f>
        <v>0</v>
      </c>
      <c r="AY99" s="106">
        <f>'SO-04 - Přesun kříže'!J36</f>
        <v>0</v>
      </c>
      <c r="AZ99" s="106">
        <f>'SO-04 - Přesun kříže'!F33</f>
        <v>0</v>
      </c>
      <c r="BA99" s="106">
        <f>'SO-04 - Přesun kříže'!F34</f>
        <v>0</v>
      </c>
      <c r="BB99" s="106">
        <f>'SO-04 - Přesun kříže'!F35</f>
        <v>0</v>
      </c>
      <c r="BC99" s="106">
        <f>'SO-04 - Přesun kříže'!F36</f>
        <v>0</v>
      </c>
      <c r="BD99" s="108">
        <f>'SO-04 - Přesun kříže'!F37</f>
        <v>0</v>
      </c>
      <c r="BT99" s="104" t="s">
        <v>81</v>
      </c>
      <c r="BV99" s="104" t="s">
        <v>75</v>
      </c>
      <c r="BW99" s="104" t="s">
        <v>95</v>
      </c>
      <c r="BX99" s="104" t="s">
        <v>5</v>
      </c>
      <c r="CL99" s="104" t="s">
        <v>1</v>
      </c>
      <c r="CM99" s="104" t="s">
        <v>83</v>
      </c>
    </row>
    <row r="100" spans="1:57" s="2" customFormat="1" ht="30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s="2" customFormat="1" ht="7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algorithmName="SHA-512" hashValue="Ng19mxIRdLmgb+o+E1WqmL0TE9AOotDeEPiPrvKQ1Xa6vX2en1SJ8abNF4MtwPL/nOblYbfzgA+kxHKtdZgDWQ==" saltValue="8Vn3qA8Pwdu6/v7giU1Ol56EN2j5I/2hnzG1PIHubhGd7kGsTb92WyCEIgFk7Gbp5BHBScn+oTEqZna6D1Jz1A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-00 - Vedlejší rozpočto...'!C2" display="/"/>
    <hyperlink ref="A96" location="'SO-01 - Rozšíření komunikace'!C2" display="/"/>
    <hyperlink ref="A97" location="'SO-02 - Opěrné zdi'!C2" display="/"/>
    <hyperlink ref="A98" location="'SO-03 - Odvodnění komunikace'!C2" display="/"/>
    <hyperlink ref="A99" location="'SO-04 - Přesun kříž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82</v>
      </c>
    </row>
    <row r="3" spans="2:4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</row>
    <row r="5" spans="2:12" s="1" customFormat="1" ht="7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</row>
    <row r="8" spans="1:31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40" t="s">
        <v>98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ROUND((SUM(BE123:BE183)),2)</f>
        <v>0</v>
      </c>
      <c r="G33" s="35"/>
      <c r="H33" s="35"/>
      <c r="I33" s="132">
        <v>0.21</v>
      </c>
      <c r="J33" s="131">
        <f>ROUND(((SUM(BE123:BE183))*I33),2)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ROUND((SUM(BF123:BF183)),2)</f>
        <v>0</v>
      </c>
      <c r="G34" s="35"/>
      <c r="H34" s="35"/>
      <c r="I34" s="132">
        <v>0.15</v>
      </c>
      <c r="J34" s="131">
        <f>ROUND(((SUM(BF123:BF183))*I34),2)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40</v>
      </c>
      <c r="F35" s="131">
        <f>ROUND((SUM(BG123:BG183)),2)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41</v>
      </c>
      <c r="F36" s="131">
        <f>ROUND((SUM(BH123:BH183)),2)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42</v>
      </c>
      <c r="F37" s="131">
        <f>ROUND((SUM(BI123:BI183)),2)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7" t="str">
        <f>E9</f>
        <v>SO-00 - Vedlejší rozpočtové náklady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2:12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105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9" customFormat="1" ht="25" customHeight="1">
      <c r="B99" s="162"/>
      <c r="C99" s="163"/>
      <c r="D99" s="164" t="s">
        <v>106</v>
      </c>
      <c r="E99" s="165"/>
      <c r="F99" s="165"/>
      <c r="G99" s="165"/>
      <c r="H99" s="165"/>
      <c r="I99" s="166"/>
      <c r="J99" s="167">
        <f>J130</f>
        <v>0</v>
      </c>
      <c r="K99" s="163"/>
      <c r="L99" s="168"/>
    </row>
    <row r="100" spans="2:12" s="10" customFormat="1" ht="19.9" customHeight="1">
      <c r="B100" s="169"/>
      <c r="C100" s="170"/>
      <c r="D100" s="171" t="s">
        <v>107</v>
      </c>
      <c r="E100" s="172"/>
      <c r="F100" s="172"/>
      <c r="G100" s="172"/>
      <c r="H100" s="172"/>
      <c r="I100" s="173"/>
      <c r="J100" s="174">
        <f>J131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108</v>
      </c>
      <c r="E101" s="172"/>
      <c r="F101" s="172"/>
      <c r="G101" s="172"/>
      <c r="H101" s="172"/>
      <c r="I101" s="173"/>
      <c r="J101" s="174">
        <f>J146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109</v>
      </c>
      <c r="E102" s="172"/>
      <c r="F102" s="172"/>
      <c r="G102" s="172"/>
      <c r="H102" s="172"/>
      <c r="I102" s="173"/>
      <c r="J102" s="174">
        <f>J160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110</v>
      </c>
      <c r="E103" s="172"/>
      <c r="F103" s="172"/>
      <c r="G103" s="172"/>
      <c r="H103" s="172"/>
      <c r="I103" s="173"/>
      <c r="J103" s="174">
        <f>J177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7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7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5" customHeight="1">
      <c r="A110" s="35"/>
      <c r="B110" s="36"/>
      <c r="C110" s="24" t="s">
        <v>111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7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45" t="str">
        <f>E7</f>
        <v>RK - Rozšíření komunikace Bochořákova</v>
      </c>
      <c r="F113" s="346"/>
      <c r="G113" s="346"/>
      <c r="H113" s="346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97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97" t="str">
        <f>E9</f>
        <v>SO-00 - Vedlejší rozpočtové náklady</v>
      </c>
      <c r="F115" s="347"/>
      <c r="G115" s="347"/>
      <c r="H115" s="34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7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2. 5. 2019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7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30" t="s">
        <v>24</v>
      </c>
      <c r="D119" s="37"/>
      <c r="E119" s="37"/>
      <c r="F119" s="28" t="str">
        <f>E15</f>
        <v xml:space="preserve"> </v>
      </c>
      <c r="G119" s="37"/>
      <c r="H119" s="37"/>
      <c r="I119" s="118" t="s">
        <v>29</v>
      </c>
      <c r="J119" s="33" t="str">
        <f>E21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118" t="s">
        <v>31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2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112</v>
      </c>
      <c r="D122" s="179" t="s">
        <v>58</v>
      </c>
      <c r="E122" s="179" t="s">
        <v>54</v>
      </c>
      <c r="F122" s="179" t="s">
        <v>55</v>
      </c>
      <c r="G122" s="179" t="s">
        <v>113</v>
      </c>
      <c r="H122" s="179" t="s">
        <v>114</v>
      </c>
      <c r="I122" s="180" t="s">
        <v>115</v>
      </c>
      <c r="J122" s="179" t="s">
        <v>101</v>
      </c>
      <c r="K122" s="181" t="s">
        <v>116</v>
      </c>
      <c r="L122" s="182"/>
      <c r="M122" s="76" t="s">
        <v>1</v>
      </c>
      <c r="N122" s="77" t="s">
        <v>37</v>
      </c>
      <c r="O122" s="77" t="s">
        <v>117</v>
      </c>
      <c r="P122" s="77" t="s">
        <v>118</v>
      </c>
      <c r="Q122" s="77" t="s">
        <v>119</v>
      </c>
      <c r="R122" s="77" t="s">
        <v>120</v>
      </c>
      <c r="S122" s="77" t="s">
        <v>121</v>
      </c>
      <c r="T122" s="78" t="s">
        <v>122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75" customHeight="1">
      <c r="A123" s="35"/>
      <c r="B123" s="36"/>
      <c r="C123" s="83" t="s">
        <v>123</v>
      </c>
      <c r="D123" s="37"/>
      <c r="E123" s="37"/>
      <c r="F123" s="37"/>
      <c r="G123" s="37"/>
      <c r="H123" s="37"/>
      <c r="I123" s="116"/>
      <c r="J123" s="183">
        <f>BK123</f>
        <v>0</v>
      </c>
      <c r="K123" s="37"/>
      <c r="L123" s="40"/>
      <c r="M123" s="79"/>
      <c r="N123" s="184"/>
      <c r="O123" s="80"/>
      <c r="P123" s="185">
        <f>P124+P130</f>
        <v>0</v>
      </c>
      <c r="Q123" s="80"/>
      <c r="R123" s="185">
        <f>R124+R130</f>
        <v>0</v>
      </c>
      <c r="S123" s="80"/>
      <c r="T123" s="186">
        <f>T124+T130</f>
        <v>771.4285799999999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72</v>
      </c>
      <c r="AU123" s="18" t="s">
        <v>103</v>
      </c>
      <c r="BK123" s="187">
        <f>BK124+BK130</f>
        <v>0</v>
      </c>
    </row>
    <row r="124" spans="2:63" s="12" customFormat="1" ht="25.9" customHeight="1">
      <c r="B124" s="188"/>
      <c r="C124" s="189"/>
      <c r="D124" s="190" t="s">
        <v>72</v>
      </c>
      <c r="E124" s="191" t="s">
        <v>124</v>
      </c>
      <c r="F124" s="191" t="s">
        <v>125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</f>
        <v>0</v>
      </c>
      <c r="Q124" s="196"/>
      <c r="R124" s="197">
        <f>R125</f>
        <v>0</v>
      </c>
      <c r="S124" s="196"/>
      <c r="T124" s="198">
        <f>T125</f>
        <v>771.4285799999999</v>
      </c>
      <c r="AR124" s="199" t="s">
        <v>81</v>
      </c>
      <c r="AT124" s="200" t="s">
        <v>72</v>
      </c>
      <c r="AU124" s="200" t="s">
        <v>73</v>
      </c>
      <c r="AY124" s="199" t="s">
        <v>126</v>
      </c>
      <c r="BK124" s="201">
        <f>BK125</f>
        <v>0</v>
      </c>
    </row>
    <row r="125" spans="2:63" s="12" customFormat="1" ht="22.75" customHeight="1">
      <c r="B125" s="188"/>
      <c r="C125" s="189"/>
      <c r="D125" s="190" t="s">
        <v>72</v>
      </c>
      <c r="E125" s="202" t="s">
        <v>127</v>
      </c>
      <c r="F125" s="202" t="s">
        <v>128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SUM(P126:P129)</f>
        <v>0</v>
      </c>
      <c r="Q125" s="196"/>
      <c r="R125" s="197">
        <f>SUM(R126:R129)</f>
        <v>0</v>
      </c>
      <c r="S125" s="196"/>
      <c r="T125" s="198">
        <f>SUM(T126:T129)</f>
        <v>771.4285799999999</v>
      </c>
      <c r="AR125" s="199" t="s">
        <v>81</v>
      </c>
      <c r="AT125" s="200" t="s">
        <v>72</v>
      </c>
      <c r="AU125" s="200" t="s">
        <v>81</v>
      </c>
      <c r="AY125" s="199" t="s">
        <v>126</v>
      </c>
      <c r="BK125" s="201">
        <f>SUM(BK126:BK129)</f>
        <v>0</v>
      </c>
    </row>
    <row r="126" spans="1:65" s="2" customFormat="1" ht="16.5" customHeight="1">
      <c r="A126" s="35"/>
      <c r="B126" s="36"/>
      <c r="C126" s="204" t="s">
        <v>81</v>
      </c>
      <c r="D126" s="204" t="s">
        <v>129</v>
      </c>
      <c r="E126" s="205" t="s">
        <v>130</v>
      </c>
      <c r="F126" s="206" t="s">
        <v>131</v>
      </c>
      <c r="G126" s="207" t="s">
        <v>132</v>
      </c>
      <c r="H126" s="208">
        <v>38571.429</v>
      </c>
      <c r="I126" s="209"/>
      <c r="J126" s="210">
        <f>ROUND(I126*H126,2)</f>
        <v>0</v>
      </c>
      <c r="K126" s="206" t="s">
        <v>133</v>
      </c>
      <c r="L126" s="40"/>
      <c r="M126" s="211" t="s">
        <v>1</v>
      </c>
      <c r="N126" s="212" t="s">
        <v>38</v>
      </c>
      <c r="O126" s="72"/>
      <c r="P126" s="213">
        <f>O126*H126</f>
        <v>0</v>
      </c>
      <c r="Q126" s="213">
        <v>0</v>
      </c>
      <c r="R126" s="213">
        <f>Q126*H126</f>
        <v>0</v>
      </c>
      <c r="S126" s="213">
        <v>0.02</v>
      </c>
      <c r="T126" s="214">
        <f>S126*H126</f>
        <v>771.4285799999999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134</v>
      </c>
      <c r="AT126" s="215" t="s">
        <v>129</v>
      </c>
      <c r="AU126" s="215" t="s">
        <v>83</v>
      </c>
      <c r="AY126" s="18" t="s">
        <v>126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8" t="s">
        <v>81</v>
      </c>
      <c r="BK126" s="216">
        <f>ROUND(I126*H126,2)</f>
        <v>0</v>
      </c>
      <c r="BL126" s="18" t="s">
        <v>134</v>
      </c>
      <c r="BM126" s="215" t="s">
        <v>135</v>
      </c>
    </row>
    <row r="127" spans="1:47" s="2" customFormat="1" ht="18">
      <c r="A127" s="35"/>
      <c r="B127" s="36"/>
      <c r="C127" s="37"/>
      <c r="D127" s="217" t="s">
        <v>136</v>
      </c>
      <c r="E127" s="37"/>
      <c r="F127" s="218" t="s">
        <v>137</v>
      </c>
      <c r="G127" s="37"/>
      <c r="H127" s="37"/>
      <c r="I127" s="116"/>
      <c r="J127" s="37"/>
      <c r="K127" s="37"/>
      <c r="L127" s="40"/>
      <c r="M127" s="219"/>
      <c r="N127" s="220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136</v>
      </c>
      <c r="AU127" s="18" t="s">
        <v>83</v>
      </c>
    </row>
    <row r="128" spans="2:51" s="13" customFormat="1" ht="20">
      <c r="B128" s="221"/>
      <c r="C128" s="222"/>
      <c r="D128" s="217" t="s">
        <v>138</v>
      </c>
      <c r="E128" s="223" t="s">
        <v>1</v>
      </c>
      <c r="F128" s="224" t="s">
        <v>139</v>
      </c>
      <c r="G128" s="222"/>
      <c r="H128" s="223" t="s">
        <v>1</v>
      </c>
      <c r="I128" s="225"/>
      <c r="J128" s="222"/>
      <c r="K128" s="222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138</v>
      </c>
      <c r="AU128" s="230" t="s">
        <v>83</v>
      </c>
      <c r="AV128" s="13" t="s">
        <v>81</v>
      </c>
      <c r="AW128" s="13" t="s">
        <v>30</v>
      </c>
      <c r="AX128" s="13" t="s">
        <v>73</v>
      </c>
      <c r="AY128" s="230" t="s">
        <v>126</v>
      </c>
    </row>
    <row r="129" spans="2:51" s="14" customFormat="1" ht="10">
      <c r="B129" s="231"/>
      <c r="C129" s="232"/>
      <c r="D129" s="217" t="s">
        <v>138</v>
      </c>
      <c r="E129" s="233" t="s">
        <v>1</v>
      </c>
      <c r="F129" s="234" t="s">
        <v>140</v>
      </c>
      <c r="G129" s="232"/>
      <c r="H129" s="235">
        <v>38571.429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138</v>
      </c>
      <c r="AU129" s="241" t="s">
        <v>83</v>
      </c>
      <c r="AV129" s="14" t="s">
        <v>83</v>
      </c>
      <c r="AW129" s="14" t="s">
        <v>30</v>
      </c>
      <c r="AX129" s="14" t="s">
        <v>81</v>
      </c>
      <c r="AY129" s="241" t="s">
        <v>126</v>
      </c>
    </row>
    <row r="130" spans="2:63" s="12" customFormat="1" ht="25.9" customHeight="1">
      <c r="B130" s="188"/>
      <c r="C130" s="189"/>
      <c r="D130" s="190" t="s">
        <v>72</v>
      </c>
      <c r="E130" s="191" t="s">
        <v>141</v>
      </c>
      <c r="F130" s="191" t="s">
        <v>79</v>
      </c>
      <c r="G130" s="189"/>
      <c r="H130" s="189"/>
      <c r="I130" s="192"/>
      <c r="J130" s="193">
        <f>BK130</f>
        <v>0</v>
      </c>
      <c r="K130" s="189"/>
      <c r="L130" s="194"/>
      <c r="M130" s="195"/>
      <c r="N130" s="196"/>
      <c r="O130" s="196"/>
      <c r="P130" s="197">
        <f>P131+P146+P160+P177</f>
        <v>0</v>
      </c>
      <c r="Q130" s="196"/>
      <c r="R130" s="197">
        <f>R131+R146+R160+R177</f>
        <v>0</v>
      </c>
      <c r="S130" s="196"/>
      <c r="T130" s="198">
        <f>T131+T146+T160+T177</f>
        <v>0</v>
      </c>
      <c r="AR130" s="199" t="s">
        <v>142</v>
      </c>
      <c r="AT130" s="200" t="s">
        <v>72</v>
      </c>
      <c r="AU130" s="200" t="s">
        <v>73</v>
      </c>
      <c r="AY130" s="199" t="s">
        <v>126</v>
      </c>
      <c r="BK130" s="201">
        <f>BK131+BK146+BK160+BK177</f>
        <v>0</v>
      </c>
    </row>
    <row r="131" spans="2:63" s="12" customFormat="1" ht="22.75" customHeight="1">
      <c r="B131" s="188"/>
      <c r="C131" s="189"/>
      <c r="D131" s="190" t="s">
        <v>72</v>
      </c>
      <c r="E131" s="202" t="s">
        <v>143</v>
      </c>
      <c r="F131" s="202" t="s">
        <v>144</v>
      </c>
      <c r="G131" s="189"/>
      <c r="H131" s="189"/>
      <c r="I131" s="192"/>
      <c r="J131" s="203">
        <f>BK131</f>
        <v>0</v>
      </c>
      <c r="K131" s="189"/>
      <c r="L131" s="194"/>
      <c r="M131" s="195"/>
      <c r="N131" s="196"/>
      <c r="O131" s="196"/>
      <c r="P131" s="197">
        <f>SUM(P132:P145)</f>
        <v>0</v>
      </c>
      <c r="Q131" s="196"/>
      <c r="R131" s="197">
        <f>SUM(R132:R145)</f>
        <v>0</v>
      </c>
      <c r="S131" s="196"/>
      <c r="T131" s="198">
        <f>SUM(T132:T145)</f>
        <v>0</v>
      </c>
      <c r="AR131" s="199" t="s">
        <v>142</v>
      </c>
      <c r="AT131" s="200" t="s">
        <v>72</v>
      </c>
      <c r="AU131" s="200" t="s">
        <v>81</v>
      </c>
      <c r="AY131" s="199" t="s">
        <v>126</v>
      </c>
      <c r="BK131" s="201">
        <f>SUM(BK132:BK145)</f>
        <v>0</v>
      </c>
    </row>
    <row r="132" spans="1:65" s="2" customFormat="1" ht="16.5" customHeight="1">
      <c r="A132" s="35"/>
      <c r="B132" s="36"/>
      <c r="C132" s="204" t="s">
        <v>83</v>
      </c>
      <c r="D132" s="204" t="s">
        <v>129</v>
      </c>
      <c r="E132" s="205" t="s">
        <v>145</v>
      </c>
      <c r="F132" s="206" t="s">
        <v>146</v>
      </c>
      <c r="G132" s="207" t="s">
        <v>147</v>
      </c>
      <c r="H132" s="208">
        <v>1</v>
      </c>
      <c r="I132" s="209"/>
      <c r="J132" s="210">
        <f>ROUND(I132*H132,2)</f>
        <v>0</v>
      </c>
      <c r="K132" s="206" t="s">
        <v>133</v>
      </c>
      <c r="L132" s="40"/>
      <c r="M132" s="211" t="s">
        <v>1</v>
      </c>
      <c r="N132" s="212" t="s">
        <v>38</v>
      </c>
      <c r="O132" s="7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148</v>
      </c>
      <c r="AT132" s="215" t="s">
        <v>129</v>
      </c>
      <c r="AU132" s="215" t="s">
        <v>83</v>
      </c>
      <c r="AY132" s="18" t="s">
        <v>126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81</v>
      </c>
      <c r="BK132" s="216">
        <f>ROUND(I132*H132,2)</f>
        <v>0</v>
      </c>
      <c r="BL132" s="18" t="s">
        <v>148</v>
      </c>
      <c r="BM132" s="215" t="s">
        <v>149</v>
      </c>
    </row>
    <row r="133" spans="1:47" s="2" customFormat="1" ht="10">
      <c r="A133" s="35"/>
      <c r="B133" s="36"/>
      <c r="C133" s="37"/>
      <c r="D133" s="217" t="s">
        <v>136</v>
      </c>
      <c r="E133" s="37"/>
      <c r="F133" s="218" t="s">
        <v>146</v>
      </c>
      <c r="G133" s="37"/>
      <c r="H133" s="37"/>
      <c r="I133" s="116"/>
      <c r="J133" s="37"/>
      <c r="K133" s="37"/>
      <c r="L133" s="40"/>
      <c r="M133" s="219"/>
      <c r="N133" s="220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136</v>
      </c>
      <c r="AU133" s="18" t="s">
        <v>83</v>
      </c>
    </row>
    <row r="134" spans="1:65" s="2" customFormat="1" ht="21.75" customHeight="1">
      <c r="A134" s="35"/>
      <c r="B134" s="36"/>
      <c r="C134" s="204" t="s">
        <v>150</v>
      </c>
      <c r="D134" s="204" t="s">
        <v>129</v>
      </c>
      <c r="E134" s="205" t="s">
        <v>151</v>
      </c>
      <c r="F134" s="206" t="s">
        <v>152</v>
      </c>
      <c r="G134" s="207" t="s">
        <v>147</v>
      </c>
      <c r="H134" s="208">
        <v>1</v>
      </c>
      <c r="I134" s="209"/>
      <c r="J134" s="210">
        <f>ROUND(I134*H134,2)</f>
        <v>0</v>
      </c>
      <c r="K134" s="206" t="s">
        <v>133</v>
      </c>
      <c r="L134" s="40"/>
      <c r="M134" s="211" t="s">
        <v>1</v>
      </c>
      <c r="N134" s="212" t="s">
        <v>38</v>
      </c>
      <c r="O134" s="7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148</v>
      </c>
      <c r="AT134" s="215" t="s">
        <v>129</v>
      </c>
      <c r="AU134" s="215" t="s">
        <v>83</v>
      </c>
      <c r="AY134" s="18" t="s">
        <v>126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8" t="s">
        <v>81</v>
      </c>
      <c r="BK134" s="216">
        <f>ROUND(I134*H134,2)</f>
        <v>0</v>
      </c>
      <c r="BL134" s="18" t="s">
        <v>148</v>
      </c>
      <c r="BM134" s="215" t="s">
        <v>153</v>
      </c>
    </row>
    <row r="135" spans="1:47" s="2" customFormat="1" ht="18">
      <c r="A135" s="35"/>
      <c r="B135" s="36"/>
      <c r="C135" s="37"/>
      <c r="D135" s="217" t="s">
        <v>136</v>
      </c>
      <c r="E135" s="37"/>
      <c r="F135" s="218" t="s">
        <v>152</v>
      </c>
      <c r="G135" s="37"/>
      <c r="H135" s="37"/>
      <c r="I135" s="116"/>
      <c r="J135" s="37"/>
      <c r="K135" s="37"/>
      <c r="L135" s="40"/>
      <c r="M135" s="219"/>
      <c r="N135" s="220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136</v>
      </c>
      <c r="AU135" s="18" t="s">
        <v>83</v>
      </c>
    </row>
    <row r="136" spans="1:65" s="2" customFormat="1" ht="21.75" customHeight="1">
      <c r="A136" s="35"/>
      <c r="B136" s="36"/>
      <c r="C136" s="204" t="s">
        <v>134</v>
      </c>
      <c r="D136" s="204" t="s">
        <v>129</v>
      </c>
      <c r="E136" s="205" t="s">
        <v>154</v>
      </c>
      <c r="F136" s="206" t="s">
        <v>155</v>
      </c>
      <c r="G136" s="207" t="s">
        <v>147</v>
      </c>
      <c r="H136" s="208">
        <v>1</v>
      </c>
      <c r="I136" s="209"/>
      <c r="J136" s="210">
        <f>ROUND(I136*H136,2)</f>
        <v>0</v>
      </c>
      <c r="K136" s="206" t="s">
        <v>133</v>
      </c>
      <c r="L136" s="40"/>
      <c r="M136" s="211" t="s">
        <v>1</v>
      </c>
      <c r="N136" s="212" t="s">
        <v>38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148</v>
      </c>
      <c r="AT136" s="215" t="s">
        <v>129</v>
      </c>
      <c r="AU136" s="215" t="s">
        <v>83</v>
      </c>
      <c r="AY136" s="18" t="s">
        <v>126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81</v>
      </c>
      <c r="BK136" s="216">
        <f>ROUND(I136*H136,2)</f>
        <v>0</v>
      </c>
      <c r="BL136" s="18" t="s">
        <v>148</v>
      </c>
      <c r="BM136" s="215" t="s">
        <v>156</v>
      </c>
    </row>
    <row r="137" spans="1:47" s="2" customFormat="1" ht="10">
      <c r="A137" s="35"/>
      <c r="B137" s="36"/>
      <c r="C137" s="37"/>
      <c r="D137" s="217" t="s">
        <v>136</v>
      </c>
      <c r="E137" s="37"/>
      <c r="F137" s="218" t="s">
        <v>155</v>
      </c>
      <c r="G137" s="37"/>
      <c r="H137" s="37"/>
      <c r="I137" s="116"/>
      <c r="J137" s="37"/>
      <c r="K137" s="37"/>
      <c r="L137" s="40"/>
      <c r="M137" s="219"/>
      <c r="N137" s="220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136</v>
      </c>
      <c r="AU137" s="18" t="s">
        <v>83</v>
      </c>
    </row>
    <row r="138" spans="1:65" s="2" customFormat="1" ht="16.5" customHeight="1">
      <c r="A138" s="35"/>
      <c r="B138" s="36"/>
      <c r="C138" s="204" t="s">
        <v>142</v>
      </c>
      <c r="D138" s="204" t="s">
        <v>129</v>
      </c>
      <c r="E138" s="205" t="s">
        <v>157</v>
      </c>
      <c r="F138" s="206" t="s">
        <v>158</v>
      </c>
      <c r="G138" s="207" t="s">
        <v>147</v>
      </c>
      <c r="H138" s="208">
        <v>1</v>
      </c>
      <c r="I138" s="209"/>
      <c r="J138" s="210">
        <f>ROUND(I138*H138,2)</f>
        <v>0</v>
      </c>
      <c r="K138" s="206" t="s">
        <v>133</v>
      </c>
      <c r="L138" s="40"/>
      <c r="M138" s="211" t="s">
        <v>1</v>
      </c>
      <c r="N138" s="212" t="s">
        <v>38</v>
      </c>
      <c r="O138" s="72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5" t="s">
        <v>148</v>
      </c>
      <c r="AT138" s="215" t="s">
        <v>129</v>
      </c>
      <c r="AU138" s="215" t="s">
        <v>83</v>
      </c>
      <c r="AY138" s="18" t="s">
        <v>126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8" t="s">
        <v>81</v>
      </c>
      <c r="BK138" s="216">
        <f>ROUND(I138*H138,2)</f>
        <v>0</v>
      </c>
      <c r="BL138" s="18" t="s">
        <v>148</v>
      </c>
      <c r="BM138" s="215" t="s">
        <v>159</v>
      </c>
    </row>
    <row r="139" spans="1:47" s="2" customFormat="1" ht="10">
      <c r="A139" s="35"/>
      <c r="B139" s="36"/>
      <c r="C139" s="37"/>
      <c r="D139" s="217" t="s">
        <v>136</v>
      </c>
      <c r="E139" s="37"/>
      <c r="F139" s="218" t="s">
        <v>158</v>
      </c>
      <c r="G139" s="37"/>
      <c r="H139" s="37"/>
      <c r="I139" s="116"/>
      <c r="J139" s="37"/>
      <c r="K139" s="37"/>
      <c r="L139" s="40"/>
      <c r="M139" s="219"/>
      <c r="N139" s="220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136</v>
      </c>
      <c r="AU139" s="18" t="s">
        <v>83</v>
      </c>
    </row>
    <row r="140" spans="1:65" s="2" customFormat="1" ht="21.75" customHeight="1">
      <c r="A140" s="35"/>
      <c r="B140" s="36"/>
      <c r="C140" s="204" t="s">
        <v>160</v>
      </c>
      <c r="D140" s="204" t="s">
        <v>129</v>
      </c>
      <c r="E140" s="205" t="s">
        <v>161</v>
      </c>
      <c r="F140" s="206" t="s">
        <v>162</v>
      </c>
      <c r="G140" s="207" t="s">
        <v>147</v>
      </c>
      <c r="H140" s="208">
        <v>1</v>
      </c>
      <c r="I140" s="209"/>
      <c r="J140" s="210">
        <f>ROUND(I140*H140,2)</f>
        <v>0</v>
      </c>
      <c r="K140" s="206" t="s">
        <v>133</v>
      </c>
      <c r="L140" s="40"/>
      <c r="M140" s="211" t="s">
        <v>1</v>
      </c>
      <c r="N140" s="212" t="s">
        <v>38</v>
      </c>
      <c r="O140" s="7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148</v>
      </c>
      <c r="AT140" s="215" t="s">
        <v>129</v>
      </c>
      <c r="AU140" s="215" t="s">
        <v>83</v>
      </c>
      <c r="AY140" s="18" t="s">
        <v>126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81</v>
      </c>
      <c r="BK140" s="216">
        <f>ROUND(I140*H140,2)</f>
        <v>0</v>
      </c>
      <c r="BL140" s="18" t="s">
        <v>148</v>
      </c>
      <c r="BM140" s="215" t="s">
        <v>163</v>
      </c>
    </row>
    <row r="141" spans="1:47" s="2" customFormat="1" ht="10">
      <c r="A141" s="35"/>
      <c r="B141" s="36"/>
      <c r="C141" s="37"/>
      <c r="D141" s="217" t="s">
        <v>136</v>
      </c>
      <c r="E141" s="37"/>
      <c r="F141" s="218" t="s">
        <v>162</v>
      </c>
      <c r="G141" s="37"/>
      <c r="H141" s="37"/>
      <c r="I141" s="116"/>
      <c r="J141" s="37"/>
      <c r="K141" s="37"/>
      <c r="L141" s="40"/>
      <c r="M141" s="219"/>
      <c r="N141" s="220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136</v>
      </c>
      <c r="AU141" s="18" t="s">
        <v>83</v>
      </c>
    </row>
    <row r="142" spans="1:65" s="2" customFormat="1" ht="33" customHeight="1">
      <c r="A142" s="35"/>
      <c r="B142" s="36"/>
      <c r="C142" s="204" t="s">
        <v>164</v>
      </c>
      <c r="D142" s="204" t="s">
        <v>129</v>
      </c>
      <c r="E142" s="205" t="s">
        <v>165</v>
      </c>
      <c r="F142" s="206" t="s">
        <v>166</v>
      </c>
      <c r="G142" s="207" t="s">
        <v>147</v>
      </c>
      <c r="H142" s="208">
        <v>1</v>
      </c>
      <c r="I142" s="209"/>
      <c r="J142" s="210">
        <f>ROUND(I142*H142,2)</f>
        <v>0</v>
      </c>
      <c r="K142" s="206" t="s">
        <v>133</v>
      </c>
      <c r="L142" s="40"/>
      <c r="M142" s="211" t="s">
        <v>1</v>
      </c>
      <c r="N142" s="212" t="s">
        <v>38</v>
      </c>
      <c r="O142" s="7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5" t="s">
        <v>148</v>
      </c>
      <c r="AT142" s="215" t="s">
        <v>129</v>
      </c>
      <c r="AU142" s="215" t="s">
        <v>83</v>
      </c>
      <c r="AY142" s="18" t="s">
        <v>126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8" t="s">
        <v>81</v>
      </c>
      <c r="BK142" s="216">
        <f>ROUND(I142*H142,2)</f>
        <v>0</v>
      </c>
      <c r="BL142" s="18" t="s">
        <v>148</v>
      </c>
      <c r="BM142" s="215" t="s">
        <v>167</v>
      </c>
    </row>
    <row r="143" spans="1:47" s="2" customFormat="1" ht="27">
      <c r="A143" s="35"/>
      <c r="B143" s="36"/>
      <c r="C143" s="37"/>
      <c r="D143" s="217" t="s">
        <v>136</v>
      </c>
      <c r="E143" s="37"/>
      <c r="F143" s="218" t="s">
        <v>166</v>
      </c>
      <c r="G143" s="37"/>
      <c r="H143" s="37"/>
      <c r="I143" s="116"/>
      <c r="J143" s="37"/>
      <c r="K143" s="37"/>
      <c r="L143" s="40"/>
      <c r="M143" s="219"/>
      <c r="N143" s="220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136</v>
      </c>
      <c r="AU143" s="18" t="s">
        <v>83</v>
      </c>
    </row>
    <row r="144" spans="1:65" s="2" customFormat="1" ht="33" customHeight="1">
      <c r="A144" s="35"/>
      <c r="B144" s="36"/>
      <c r="C144" s="204" t="s">
        <v>168</v>
      </c>
      <c r="D144" s="204" t="s">
        <v>129</v>
      </c>
      <c r="E144" s="205" t="s">
        <v>169</v>
      </c>
      <c r="F144" s="206" t="s">
        <v>170</v>
      </c>
      <c r="G144" s="207" t="s">
        <v>147</v>
      </c>
      <c r="H144" s="208">
        <v>1</v>
      </c>
      <c r="I144" s="209"/>
      <c r="J144" s="210">
        <f>ROUND(I144*H144,2)</f>
        <v>0</v>
      </c>
      <c r="K144" s="206" t="s">
        <v>133</v>
      </c>
      <c r="L144" s="40"/>
      <c r="M144" s="211" t="s">
        <v>1</v>
      </c>
      <c r="N144" s="212" t="s">
        <v>38</v>
      </c>
      <c r="O144" s="7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5" t="s">
        <v>148</v>
      </c>
      <c r="AT144" s="215" t="s">
        <v>129</v>
      </c>
      <c r="AU144" s="215" t="s">
        <v>83</v>
      </c>
      <c r="AY144" s="18" t="s">
        <v>126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8" t="s">
        <v>81</v>
      </c>
      <c r="BK144" s="216">
        <f>ROUND(I144*H144,2)</f>
        <v>0</v>
      </c>
      <c r="BL144" s="18" t="s">
        <v>148</v>
      </c>
      <c r="BM144" s="215" t="s">
        <v>171</v>
      </c>
    </row>
    <row r="145" spans="1:47" s="2" customFormat="1" ht="18">
      <c r="A145" s="35"/>
      <c r="B145" s="36"/>
      <c r="C145" s="37"/>
      <c r="D145" s="217" t="s">
        <v>136</v>
      </c>
      <c r="E145" s="37"/>
      <c r="F145" s="218" t="s">
        <v>170</v>
      </c>
      <c r="G145" s="37"/>
      <c r="H145" s="37"/>
      <c r="I145" s="116"/>
      <c r="J145" s="37"/>
      <c r="K145" s="37"/>
      <c r="L145" s="40"/>
      <c r="M145" s="219"/>
      <c r="N145" s="220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136</v>
      </c>
      <c r="AU145" s="18" t="s">
        <v>83</v>
      </c>
    </row>
    <row r="146" spans="2:63" s="12" customFormat="1" ht="22.75" customHeight="1">
      <c r="B146" s="188"/>
      <c r="C146" s="189"/>
      <c r="D146" s="190" t="s">
        <v>72</v>
      </c>
      <c r="E146" s="202" t="s">
        <v>172</v>
      </c>
      <c r="F146" s="202" t="s">
        <v>173</v>
      </c>
      <c r="G146" s="189"/>
      <c r="H146" s="189"/>
      <c r="I146" s="192"/>
      <c r="J146" s="203">
        <f>BK146</f>
        <v>0</v>
      </c>
      <c r="K146" s="189"/>
      <c r="L146" s="194"/>
      <c r="M146" s="195"/>
      <c r="N146" s="196"/>
      <c r="O146" s="196"/>
      <c r="P146" s="197">
        <f>SUM(P147:P159)</f>
        <v>0</v>
      </c>
      <c r="Q146" s="196"/>
      <c r="R146" s="197">
        <f>SUM(R147:R159)</f>
        <v>0</v>
      </c>
      <c r="S146" s="196"/>
      <c r="T146" s="198">
        <f>SUM(T147:T159)</f>
        <v>0</v>
      </c>
      <c r="AR146" s="199" t="s">
        <v>142</v>
      </c>
      <c r="AT146" s="200" t="s">
        <v>72</v>
      </c>
      <c r="AU146" s="200" t="s">
        <v>81</v>
      </c>
      <c r="AY146" s="199" t="s">
        <v>126</v>
      </c>
      <c r="BK146" s="201">
        <f>SUM(BK147:BK159)</f>
        <v>0</v>
      </c>
    </row>
    <row r="147" spans="1:65" s="2" customFormat="1" ht="16.5" customHeight="1">
      <c r="A147" s="35"/>
      <c r="B147" s="36"/>
      <c r="C147" s="204" t="s">
        <v>127</v>
      </c>
      <c r="D147" s="204" t="s">
        <v>129</v>
      </c>
      <c r="E147" s="205" t="s">
        <v>174</v>
      </c>
      <c r="F147" s="206" t="s">
        <v>175</v>
      </c>
      <c r="G147" s="207" t="s">
        <v>147</v>
      </c>
      <c r="H147" s="208">
        <v>1</v>
      </c>
      <c r="I147" s="209"/>
      <c r="J147" s="210">
        <f>ROUND(I147*H147,2)</f>
        <v>0</v>
      </c>
      <c r="K147" s="206" t="s">
        <v>133</v>
      </c>
      <c r="L147" s="40"/>
      <c r="M147" s="211" t="s">
        <v>1</v>
      </c>
      <c r="N147" s="212" t="s">
        <v>38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148</v>
      </c>
      <c r="AT147" s="215" t="s">
        <v>129</v>
      </c>
      <c r="AU147" s="215" t="s">
        <v>83</v>
      </c>
      <c r="AY147" s="18" t="s">
        <v>126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81</v>
      </c>
      <c r="BK147" s="216">
        <f>ROUND(I147*H147,2)</f>
        <v>0</v>
      </c>
      <c r="BL147" s="18" t="s">
        <v>148</v>
      </c>
      <c r="BM147" s="215" t="s">
        <v>176</v>
      </c>
    </row>
    <row r="148" spans="1:47" s="2" customFormat="1" ht="10">
      <c r="A148" s="35"/>
      <c r="B148" s="36"/>
      <c r="C148" s="37"/>
      <c r="D148" s="217" t="s">
        <v>136</v>
      </c>
      <c r="E148" s="37"/>
      <c r="F148" s="218" t="s">
        <v>175</v>
      </c>
      <c r="G148" s="37"/>
      <c r="H148" s="37"/>
      <c r="I148" s="116"/>
      <c r="J148" s="37"/>
      <c r="K148" s="37"/>
      <c r="L148" s="40"/>
      <c r="M148" s="219"/>
      <c r="N148" s="220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136</v>
      </c>
      <c r="AU148" s="18" t="s">
        <v>83</v>
      </c>
    </row>
    <row r="149" spans="2:51" s="13" customFormat="1" ht="30">
      <c r="B149" s="221"/>
      <c r="C149" s="222"/>
      <c r="D149" s="217" t="s">
        <v>138</v>
      </c>
      <c r="E149" s="223" t="s">
        <v>1</v>
      </c>
      <c r="F149" s="224" t="s">
        <v>177</v>
      </c>
      <c r="G149" s="222"/>
      <c r="H149" s="223" t="s">
        <v>1</v>
      </c>
      <c r="I149" s="225"/>
      <c r="J149" s="222"/>
      <c r="K149" s="222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138</v>
      </c>
      <c r="AU149" s="230" t="s">
        <v>83</v>
      </c>
      <c r="AV149" s="13" t="s">
        <v>81</v>
      </c>
      <c r="AW149" s="13" t="s">
        <v>30</v>
      </c>
      <c r="AX149" s="13" t="s">
        <v>73</v>
      </c>
      <c r="AY149" s="230" t="s">
        <v>126</v>
      </c>
    </row>
    <row r="150" spans="2:51" s="13" customFormat="1" ht="20">
      <c r="B150" s="221"/>
      <c r="C150" s="222"/>
      <c r="D150" s="217" t="s">
        <v>138</v>
      </c>
      <c r="E150" s="223" t="s">
        <v>1</v>
      </c>
      <c r="F150" s="224" t="s">
        <v>178</v>
      </c>
      <c r="G150" s="222"/>
      <c r="H150" s="223" t="s">
        <v>1</v>
      </c>
      <c r="I150" s="225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138</v>
      </c>
      <c r="AU150" s="230" t="s">
        <v>83</v>
      </c>
      <c r="AV150" s="13" t="s">
        <v>81</v>
      </c>
      <c r="AW150" s="13" t="s">
        <v>30</v>
      </c>
      <c r="AX150" s="13" t="s">
        <v>73</v>
      </c>
      <c r="AY150" s="230" t="s">
        <v>126</v>
      </c>
    </row>
    <row r="151" spans="2:51" s="14" customFormat="1" ht="10">
      <c r="B151" s="231"/>
      <c r="C151" s="232"/>
      <c r="D151" s="217" t="s">
        <v>138</v>
      </c>
      <c r="E151" s="233" t="s">
        <v>1</v>
      </c>
      <c r="F151" s="234" t="s">
        <v>81</v>
      </c>
      <c r="G151" s="232"/>
      <c r="H151" s="235">
        <v>1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138</v>
      </c>
      <c r="AU151" s="241" t="s">
        <v>83</v>
      </c>
      <c r="AV151" s="14" t="s">
        <v>83</v>
      </c>
      <c r="AW151" s="14" t="s">
        <v>30</v>
      </c>
      <c r="AX151" s="14" t="s">
        <v>81</v>
      </c>
      <c r="AY151" s="241" t="s">
        <v>126</v>
      </c>
    </row>
    <row r="152" spans="1:65" s="2" customFormat="1" ht="21.75" customHeight="1">
      <c r="A152" s="35"/>
      <c r="B152" s="36"/>
      <c r="C152" s="204" t="s">
        <v>179</v>
      </c>
      <c r="D152" s="204" t="s">
        <v>129</v>
      </c>
      <c r="E152" s="205" t="s">
        <v>180</v>
      </c>
      <c r="F152" s="206" t="s">
        <v>181</v>
      </c>
      <c r="G152" s="207" t="s">
        <v>147</v>
      </c>
      <c r="H152" s="208">
        <v>1</v>
      </c>
      <c r="I152" s="209"/>
      <c r="J152" s="210">
        <f>ROUND(I152*H152,2)</f>
        <v>0</v>
      </c>
      <c r="K152" s="206" t="s">
        <v>133</v>
      </c>
      <c r="L152" s="40"/>
      <c r="M152" s="211" t="s">
        <v>1</v>
      </c>
      <c r="N152" s="212" t="s">
        <v>38</v>
      </c>
      <c r="O152" s="7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148</v>
      </c>
      <c r="AT152" s="215" t="s">
        <v>129</v>
      </c>
      <c r="AU152" s="215" t="s">
        <v>83</v>
      </c>
      <c r="AY152" s="18" t="s">
        <v>126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8" t="s">
        <v>81</v>
      </c>
      <c r="BK152" s="216">
        <f>ROUND(I152*H152,2)</f>
        <v>0</v>
      </c>
      <c r="BL152" s="18" t="s">
        <v>148</v>
      </c>
      <c r="BM152" s="215" t="s">
        <v>182</v>
      </c>
    </row>
    <row r="153" spans="1:47" s="2" customFormat="1" ht="18">
      <c r="A153" s="35"/>
      <c r="B153" s="36"/>
      <c r="C153" s="37"/>
      <c r="D153" s="217" t="s">
        <v>136</v>
      </c>
      <c r="E153" s="37"/>
      <c r="F153" s="218" t="s">
        <v>181</v>
      </c>
      <c r="G153" s="37"/>
      <c r="H153" s="37"/>
      <c r="I153" s="116"/>
      <c r="J153" s="37"/>
      <c r="K153" s="37"/>
      <c r="L153" s="40"/>
      <c r="M153" s="219"/>
      <c r="N153" s="220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136</v>
      </c>
      <c r="AU153" s="18" t="s">
        <v>83</v>
      </c>
    </row>
    <row r="154" spans="1:65" s="2" customFormat="1" ht="16.5" customHeight="1">
      <c r="A154" s="35"/>
      <c r="B154" s="36"/>
      <c r="C154" s="204" t="s">
        <v>183</v>
      </c>
      <c r="D154" s="204" t="s">
        <v>129</v>
      </c>
      <c r="E154" s="205" t="s">
        <v>184</v>
      </c>
      <c r="F154" s="206" t="s">
        <v>185</v>
      </c>
      <c r="G154" s="207" t="s">
        <v>147</v>
      </c>
      <c r="H154" s="208">
        <v>1</v>
      </c>
      <c r="I154" s="209"/>
      <c r="J154" s="210">
        <f>ROUND(I154*H154,2)</f>
        <v>0</v>
      </c>
      <c r="K154" s="206" t="s">
        <v>133</v>
      </c>
      <c r="L154" s="40"/>
      <c r="M154" s="211" t="s">
        <v>1</v>
      </c>
      <c r="N154" s="212" t="s">
        <v>38</v>
      </c>
      <c r="O154" s="7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5" t="s">
        <v>148</v>
      </c>
      <c r="AT154" s="215" t="s">
        <v>129</v>
      </c>
      <c r="AU154" s="215" t="s">
        <v>83</v>
      </c>
      <c r="AY154" s="18" t="s">
        <v>126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8" t="s">
        <v>81</v>
      </c>
      <c r="BK154" s="216">
        <f>ROUND(I154*H154,2)</f>
        <v>0</v>
      </c>
      <c r="BL154" s="18" t="s">
        <v>148</v>
      </c>
      <c r="BM154" s="215" t="s">
        <v>186</v>
      </c>
    </row>
    <row r="155" spans="1:47" s="2" customFormat="1" ht="10">
      <c r="A155" s="35"/>
      <c r="B155" s="36"/>
      <c r="C155" s="37"/>
      <c r="D155" s="217" t="s">
        <v>136</v>
      </c>
      <c r="E155" s="37"/>
      <c r="F155" s="218" t="s">
        <v>185</v>
      </c>
      <c r="G155" s="37"/>
      <c r="H155" s="37"/>
      <c r="I155" s="116"/>
      <c r="J155" s="37"/>
      <c r="K155" s="37"/>
      <c r="L155" s="40"/>
      <c r="M155" s="219"/>
      <c r="N155" s="220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136</v>
      </c>
      <c r="AU155" s="18" t="s">
        <v>83</v>
      </c>
    </row>
    <row r="156" spans="1:65" s="2" customFormat="1" ht="16.5" customHeight="1">
      <c r="A156" s="35"/>
      <c r="B156" s="36"/>
      <c r="C156" s="204" t="s">
        <v>187</v>
      </c>
      <c r="D156" s="204" t="s">
        <v>129</v>
      </c>
      <c r="E156" s="205" t="s">
        <v>188</v>
      </c>
      <c r="F156" s="206" t="s">
        <v>189</v>
      </c>
      <c r="G156" s="207" t="s">
        <v>147</v>
      </c>
      <c r="H156" s="208">
        <v>1</v>
      </c>
      <c r="I156" s="209"/>
      <c r="J156" s="210">
        <f>ROUND(I156*H156,2)</f>
        <v>0</v>
      </c>
      <c r="K156" s="206" t="s">
        <v>133</v>
      </c>
      <c r="L156" s="40"/>
      <c r="M156" s="211" t="s">
        <v>1</v>
      </c>
      <c r="N156" s="212" t="s">
        <v>38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148</v>
      </c>
      <c r="AT156" s="215" t="s">
        <v>129</v>
      </c>
      <c r="AU156" s="215" t="s">
        <v>83</v>
      </c>
      <c r="AY156" s="18" t="s">
        <v>126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81</v>
      </c>
      <c r="BK156" s="216">
        <f>ROUND(I156*H156,2)</f>
        <v>0</v>
      </c>
      <c r="BL156" s="18" t="s">
        <v>148</v>
      </c>
      <c r="BM156" s="215" t="s">
        <v>190</v>
      </c>
    </row>
    <row r="157" spans="1:47" s="2" customFormat="1" ht="10">
      <c r="A157" s="35"/>
      <c r="B157" s="36"/>
      <c r="C157" s="37"/>
      <c r="D157" s="217" t="s">
        <v>136</v>
      </c>
      <c r="E157" s="37"/>
      <c r="F157" s="218" t="s">
        <v>189</v>
      </c>
      <c r="G157" s="37"/>
      <c r="H157" s="37"/>
      <c r="I157" s="116"/>
      <c r="J157" s="37"/>
      <c r="K157" s="37"/>
      <c r="L157" s="40"/>
      <c r="M157" s="219"/>
      <c r="N157" s="220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136</v>
      </c>
      <c r="AU157" s="18" t="s">
        <v>83</v>
      </c>
    </row>
    <row r="158" spans="1:65" s="2" customFormat="1" ht="16.5" customHeight="1">
      <c r="A158" s="35"/>
      <c r="B158" s="36"/>
      <c r="C158" s="204" t="s">
        <v>191</v>
      </c>
      <c r="D158" s="204" t="s">
        <v>129</v>
      </c>
      <c r="E158" s="205" t="s">
        <v>192</v>
      </c>
      <c r="F158" s="206" t="s">
        <v>193</v>
      </c>
      <c r="G158" s="207" t="s">
        <v>147</v>
      </c>
      <c r="H158" s="208">
        <v>1</v>
      </c>
      <c r="I158" s="209"/>
      <c r="J158" s="210">
        <f>ROUND(I158*H158,2)</f>
        <v>0</v>
      </c>
      <c r="K158" s="206" t="s">
        <v>133</v>
      </c>
      <c r="L158" s="40"/>
      <c r="M158" s="211" t="s">
        <v>1</v>
      </c>
      <c r="N158" s="212" t="s">
        <v>38</v>
      </c>
      <c r="O158" s="7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5" t="s">
        <v>148</v>
      </c>
      <c r="AT158" s="215" t="s">
        <v>129</v>
      </c>
      <c r="AU158" s="215" t="s">
        <v>83</v>
      </c>
      <c r="AY158" s="18" t="s">
        <v>126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8" t="s">
        <v>81</v>
      </c>
      <c r="BK158" s="216">
        <f>ROUND(I158*H158,2)</f>
        <v>0</v>
      </c>
      <c r="BL158" s="18" t="s">
        <v>148</v>
      </c>
      <c r="BM158" s="215" t="s">
        <v>194</v>
      </c>
    </row>
    <row r="159" spans="1:47" s="2" customFormat="1" ht="10">
      <c r="A159" s="35"/>
      <c r="B159" s="36"/>
      <c r="C159" s="37"/>
      <c r="D159" s="217" t="s">
        <v>136</v>
      </c>
      <c r="E159" s="37"/>
      <c r="F159" s="218" t="s">
        <v>193</v>
      </c>
      <c r="G159" s="37"/>
      <c r="H159" s="37"/>
      <c r="I159" s="116"/>
      <c r="J159" s="37"/>
      <c r="K159" s="37"/>
      <c r="L159" s="40"/>
      <c r="M159" s="219"/>
      <c r="N159" s="220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136</v>
      </c>
      <c r="AU159" s="18" t="s">
        <v>83</v>
      </c>
    </row>
    <row r="160" spans="2:63" s="12" customFormat="1" ht="22.75" customHeight="1">
      <c r="B160" s="188"/>
      <c r="C160" s="189"/>
      <c r="D160" s="190" t="s">
        <v>72</v>
      </c>
      <c r="E160" s="202" t="s">
        <v>195</v>
      </c>
      <c r="F160" s="202" t="s">
        <v>196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SUM(P161:P176)</f>
        <v>0</v>
      </c>
      <c r="Q160" s="196"/>
      <c r="R160" s="197">
        <f>SUM(R161:R176)</f>
        <v>0</v>
      </c>
      <c r="S160" s="196"/>
      <c r="T160" s="198">
        <f>SUM(T161:T176)</f>
        <v>0</v>
      </c>
      <c r="AR160" s="199" t="s">
        <v>142</v>
      </c>
      <c r="AT160" s="200" t="s">
        <v>72</v>
      </c>
      <c r="AU160" s="200" t="s">
        <v>81</v>
      </c>
      <c r="AY160" s="199" t="s">
        <v>126</v>
      </c>
      <c r="BK160" s="201">
        <f>SUM(BK161:BK176)</f>
        <v>0</v>
      </c>
    </row>
    <row r="161" spans="1:65" s="2" customFormat="1" ht="16.5" customHeight="1">
      <c r="A161" s="35"/>
      <c r="B161" s="36"/>
      <c r="C161" s="204" t="s">
        <v>197</v>
      </c>
      <c r="D161" s="204" t="s">
        <v>129</v>
      </c>
      <c r="E161" s="205" t="s">
        <v>198</v>
      </c>
      <c r="F161" s="206" t="s">
        <v>199</v>
      </c>
      <c r="G161" s="207" t="s">
        <v>147</v>
      </c>
      <c r="H161" s="208">
        <v>1</v>
      </c>
      <c r="I161" s="209"/>
      <c r="J161" s="210">
        <f>ROUND(I161*H161,2)</f>
        <v>0</v>
      </c>
      <c r="K161" s="206" t="s">
        <v>133</v>
      </c>
      <c r="L161" s="40"/>
      <c r="M161" s="211" t="s">
        <v>1</v>
      </c>
      <c r="N161" s="212" t="s">
        <v>38</v>
      </c>
      <c r="O161" s="7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148</v>
      </c>
      <c r="AT161" s="215" t="s">
        <v>129</v>
      </c>
      <c r="AU161" s="215" t="s">
        <v>83</v>
      </c>
      <c r="AY161" s="18" t="s">
        <v>126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81</v>
      </c>
      <c r="BK161" s="216">
        <f>ROUND(I161*H161,2)</f>
        <v>0</v>
      </c>
      <c r="BL161" s="18" t="s">
        <v>148</v>
      </c>
      <c r="BM161" s="215" t="s">
        <v>200</v>
      </c>
    </row>
    <row r="162" spans="1:47" s="2" customFormat="1" ht="10">
      <c r="A162" s="35"/>
      <c r="B162" s="36"/>
      <c r="C162" s="37"/>
      <c r="D162" s="217" t="s">
        <v>136</v>
      </c>
      <c r="E162" s="37"/>
      <c r="F162" s="218" t="s">
        <v>199</v>
      </c>
      <c r="G162" s="37"/>
      <c r="H162" s="37"/>
      <c r="I162" s="116"/>
      <c r="J162" s="37"/>
      <c r="K162" s="37"/>
      <c r="L162" s="40"/>
      <c r="M162" s="219"/>
      <c r="N162" s="220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136</v>
      </c>
      <c r="AU162" s="18" t="s">
        <v>83</v>
      </c>
    </row>
    <row r="163" spans="1:65" s="2" customFormat="1" ht="21.75" customHeight="1">
      <c r="A163" s="35"/>
      <c r="B163" s="36"/>
      <c r="C163" s="204" t="s">
        <v>8</v>
      </c>
      <c r="D163" s="204" t="s">
        <v>129</v>
      </c>
      <c r="E163" s="205" t="s">
        <v>201</v>
      </c>
      <c r="F163" s="206" t="s">
        <v>202</v>
      </c>
      <c r="G163" s="207" t="s">
        <v>147</v>
      </c>
      <c r="H163" s="208">
        <v>1</v>
      </c>
      <c r="I163" s="209"/>
      <c r="J163" s="210">
        <f>ROUND(I163*H163,2)</f>
        <v>0</v>
      </c>
      <c r="K163" s="206" t="s">
        <v>133</v>
      </c>
      <c r="L163" s="40"/>
      <c r="M163" s="211" t="s">
        <v>1</v>
      </c>
      <c r="N163" s="212" t="s">
        <v>38</v>
      </c>
      <c r="O163" s="7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148</v>
      </c>
      <c r="AT163" s="215" t="s">
        <v>129</v>
      </c>
      <c r="AU163" s="215" t="s">
        <v>83</v>
      </c>
      <c r="AY163" s="18" t="s">
        <v>126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81</v>
      </c>
      <c r="BK163" s="216">
        <f>ROUND(I163*H163,2)</f>
        <v>0</v>
      </c>
      <c r="BL163" s="18" t="s">
        <v>148</v>
      </c>
      <c r="BM163" s="215" t="s">
        <v>203</v>
      </c>
    </row>
    <row r="164" spans="1:47" s="2" customFormat="1" ht="10">
      <c r="A164" s="35"/>
      <c r="B164" s="36"/>
      <c r="C164" s="37"/>
      <c r="D164" s="217" t="s">
        <v>136</v>
      </c>
      <c r="E164" s="37"/>
      <c r="F164" s="218" t="s">
        <v>202</v>
      </c>
      <c r="G164" s="37"/>
      <c r="H164" s="37"/>
      <c r="I164" s="116"/>
      <c r="J164" s="37"/>
      <c r="K164" s="37"/>
      <c r="L164" s="40"/>
      <c r="M164" s="219"/>
      <c r="N164" s="220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136</v>
      </c>
      <c r="AU164" s="18" t="s">
        <v>83</v>
      </c>
    </row>
    <row r="165" spans="1:65" s="2" customFormat="1" ht="21.75" customHeight="1">
      <c r="A165" s="35"/>
      <c r="B165" s="36"/>
      <c r="C165" s="204" t="s">
        <v>204</v>
      </c>
      <c r="D165" s="204" t="s">
        <v>129</v>
      </c>
      <c r="E165" s="205" t="s">
        <v>205</v>
      </c>
      <c r="F165" s="206" t="s">
        <v>206</v>
      </c>
      <c r="G165" s="207" t="s">
        <v>207</v>
      </c>
      <c r="H165" s="208">
        <v>1</v>
      </c>
      <c r="I165" s="209"/>
      <c r="J165" s="210">
        <f>ROUND(I165*H165,2)</f>
        <v>0</v>
      </c>
      <c r="K165" s="206" t="s">
        <v>133</v>
      </c>
      <c r="L165" s="40"/>
      <c r="M165" s="211" t="s">
        <v>1</v>
      </c>
      <c r="N165" s="212" t="s">
        <v>38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148</v>
      </c>
      <c r="AT165" s="215" t="s">
        <v>129</v>
      </c>
      <c r="AU165" s="215" t="s">
        <v>83</v>
      </c>
      <c r="AY165" s="18" t="s">
        <v>126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81</v>
      </c>
      <c r="BK165" s="216">
        <f>ROUND(I165*H165,2)</f>
        <v>0</v>
      </c>
      <c r="BL165" s="18" t="s">
        <v>148</v>
      </c>
      <c r="BM165" s="215" t="s">
        <v>208</v>
      </c>
    </row>
    <row r="166" spans="1:47" s="2" customFormat="1" ht="10">
      <c r="A166" s="35"/>
      <c r="B166" s="36"/>
      <c r="C166" s="37"/>
      <c r="D166" s="217" t="s">
        <v>136</v>
      </c>
      <c r="E166" s="37"/>
      <c r="F166" s="218" t="s">
        <v>206</v>
      </c>
      <c r="G166" s="37"/>
      <c r="H166" s="37"/>
      <c r="I166" s="116"/>
      <c r="J166" s="37"/>
      <c r="K166" s="37"/>
      <c r="L166" s="40"/>
      <c r="M166" s="219"/>
      <c r="N166" s="220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136</v>
      </c>
      <c r="AU166" s="18" t="s">
        <v>83</v>
      </c>
    </row>
    <row r="167" spans="1:65" s="2" customFormat="1" ht="21.75" customHeight="1">
      <c r="A167" s="35"/>
      <c r="B167" s="36"/>
      <c r="C167" s="204" t="s">
        <v>209</v>
      </c>
      <c r="D167" s="204" t="s">
        <v>129</v>
      </c>
      <c r="E167" s="205" t="s">
        <v>210</v>
      </c>
      <c r="F167" s="206" t="s">
        <v>211</v>
      </c>
      <c r="G167" s="207" t="s">
        <v>147</v>
      </c>
      <c r="H167" s="208">
        <v>18</v>
      </c>
      <c r="I167" s="209"/>
      <c r="J167" s="210">
        <f>ROUND(I167*H167,2)</f>
        <v>0</v>
      </c>
      <c r="K167" s="206" t="s">
        <v>133</v>
      </c>
      <c r="L167" s="40"/>
      <c r="M167" s="211" t="s">
        <v>1</v>
      </c>
      <c r="N167" s="212" t="s">
        <v>38</v>
      </c>
      <c r="O167" s="7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148</v>
      </c>
      <c r="AT167" s="215" t="s">
        <v>129</v>
      </c>
      <c r="AU167" s="215" t="s">
        <v>83</v>
      </c>
      <c r="AY167" s="18" t="s">
        <v>126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81</v>
      </c>
      <c r="BK167" s="216">
        <f>ROUND(I167*H167,2)</f>
        <v>0</v>
      </c>
      <c r="BL167" s="18" t="s">
        <v>148</v>
      </c>
      <c r="BM167" s="215" t="s">
        <v>212</v>
      </c>
    </row>
    <row r="168" spans="1:47" s="2" customFormat="1" ht="18">
      <c r="A168" s="35"/>
      <c r="B168" s="36"/>
      <c r="C168" s="37"/>
      <c r="D168" s="217" t="s">
        <v>136</v>
      </c>
      <c r="E168" s="37"/>
      <c r="F168" s="218" t="s">
        <v>211</v>
      </c>
      <c r="G168" s="37"/>
      <c r="H168" s="37"/>
      <c r="I168" s="116"/>
      <c r="J168" s="37"/>
      <c r="K168" s="37"/>
      <c r="L168" s="40"/>
      <c r="M168" s="219"/>
      <c r="N168" s="220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136</v>
      </c>
      <c r="AU168" s="18" t="s">
        <v>83</v>
      </c>
    </row>
    <row r="169" spans="2:51" s="13" customFormat="1" ht="10">
      <c r="B169" s="221"/>
      <c r="C169" s="222"/>
      <c r="D169" s="217" t="s">
        <v>138</v>
      </c>
      <c r="E169" s="223" t="s">
        <v>1</v>
      </c>
      <c r="F169" s="224" t="s">
        <v>213</v>
      </c>
      <c r="G169" s="222"/>
      <c r="H169" s="223" t="s">
        <v>1</v>
      </c>
      <c r="I169" s="225"/>
      <c r="J169" s="222"/>
      <c r="K169" s="222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138</v>
      </c>
      <c r="AU169" s="230" t="s">
        <v>83</v>
      </c>
      <c r="AV169" s="13" t="s">
        <v>81</v>
      </c>
      <c r="AW169" s="13" t="s">
        <v>30</v>
      </c>
      <c r="AX169" s="13" t="s">
        <v>73</v>
      </c>
      <c r="AY169" s="230" t="s">
        <v>126</v>
      </c>
    </row>
    <row r="170" spans="2:51" s="14" customFormat="1" ht="10">
      <c r="B170" s="231"/>
      <c r="C170" s="232"/>
      <c r="D170" s="217" t="s">
        <v>138</v>
      </c>
      <c r="E170" s="233" t="s">
        <v>1</v>
      </c>
      <c r="F170" s="234" t="s">
        <v>214</v>
      </c>
      <c r="G170" s="232"/>
      <c r="H170" s="235">
        <v>18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138</v>
      </c>
      <c r="AU170" s="241" t="s">
        <v>83</v>
      </c>
      <c r="AV170" s="14" t="s">
        <v>83</v>
      </c>
      <c r="AW170" s="14" t="s">
        <v>30</v>
      </c>
      <c r="AX170" s="14" t="s">
        <v>81</v>
      </c>
      <c r="AY170" s="241" t="s">
        <v>126</v>
      </c>
    </row>
    <row r="171" spans="1:65" s="2" customFormat="1" ht="16.5" customHeight="1">
      <c r="A171" s="35"/>
      <c r="B171" s="36"/>
      <c r="C171" s="204" t="s">
        <v>215</v>
      </c>
      <c r="D171" s="204" t="s">
        <v>129</v>
      </c>
      <c r="E171" s="205" t="s">
        <v>216</v>
      </c>
      <c r="F171" s="206" t="s">
        <v>217</v>
      </c>
      <c r="G171" s="207" t="s">
        <v>147</v>
      </c>
      <c r="H171" s="208">
        <v>1</v>
      </c>
      <c r="I171" s="209"/>
      <c r="J171" s="210">
        <f>ROUND(I171*H171,2)</f>
        <v>0</v>
      </c>
      <c r="K171" s="206" t="s">
        <v>133</v>
      </c>
      <c r="L171" s="40"/>
      <c r="M171" s="211" t="s">
        <v>1</v>
      </c>
      <c r="N171" s="212" t="s">
        <v>38</v>
      </c>
      <c r="O171" s="7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148</v>
      </c>
      <c r="AT171" s="215" t="s">
        <v>129</v>
      </c>
      <c r="AU171" s="215" t="s">
        <v>83</v>
      </c>
      <c r="AY171" s="18" t="s">
        <v>126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81</v>
      </c>
      <c r="BK171" s="216">
        <f>ROUND(I171*H171,2)</f>
        <v>0</v>
      </c>
      <c r="BL171" s="18" t="s">
        <v>148</v>
      </c>
      <c r="BM171" s="215" t="s">
        <v>218</v>
      </c>
    </row>
    <row r="172" spans="1:47" s="2" customFormat="1" ht="10">
      <c r="A172" s="35"/>
      <c r="B172" s="36"/>
      <c r="C172" s="37"/>
      <c r="D172" s="217" t="s">
        <v>136</v>
      </c>
      <c r="E172" s="37"/>
      <c r="F172" s="218" t="s">
        <v>217</v>
      </c>
      <c r="G172" s="37"/>
      <c r="H172" s="37"/>
      <c r="I172" s="116"/>
      <c r="J172" s="37"/>
      <c r="K172" s="37"/>
      <c r="L172" s="40"/>
      <c r="M172" s="219"/>
      <c r="N172" s="220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136</v>
      </c>
      <c r="AU172" s="18" t="s">
        <v>83</v>
      </c>
    </row>
    <row r="173" spans="1:65" s="2" customFormat="1" ht="21.75" customHeight="1">
      <c r="A173" s="35"/>
      <c r="B173" s="36"/>
      <c r="C173" s="204" t="s">
        <v>219</v>
      </c>
      <c r="D173" s="204" t="s">
        <v>129</v>
      </c>
      <c r="E173" s="205" t="s">
        <v>220</v>
      </c>
      <c r="F173" s="206" t="s">
        <v>221</v>
      </c>
      <c r="G173" s="207" t="s">
        <v>147</v>
      </c>
      <c r="H173" s="208">
        <v>1</v>
      </c>
      <c r="I173" s="209"/>
      <c r="J173" s="210">
        <f>ROUND(I173*H173,2)</f>
        <v>0</v>
      </c>
      <c r="K173" s="206" t="s">
        <v>133</v>
      </c>
      <c r="L173" s="40"/>
      <c r="M173" s="211" t="s">
        <v>1</v>
      </c>
      <c r="N173" s="212" t="s">
        <v>38</v>
      </c>
      <c r="O173" s="7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148</v>
      </c>
      <c r="AT173" s="215" t="s">
        <v>129</v>
      </c>
      <c r="AU173" s="215" t="s">
        <v>83</v>
      </c>
      <c r="AY173" s="18" t="s">
        <v>126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8" t="s">
        <v>81</v>
      </c>
      <c r="BK173" s="216">
        <f>ROUND(I173*H173,2)</f>
        <v>0</v>
      </c>
      <c r="BL173" s="18" t="s">
        <v>148</v>
      </c>
      <c r="BM173" s="215" t="s">
        <v>222</v>
      </c>
    </row>
    <row r="174" spans="1:47" s="2" customFormat="1" ht="18">
      <c r="A174" s="35"/>
      <c r="B174" s="36"/>
      <c r="C174" s="37"/>
      <c r="D174" s="217" t="s">
        <v>136</v>
      </c>
      <c r="E174" s="37"/>
      <c r="F174" s="218" t="s">
        <v>221</v>
      </c>
      <c r="G174" s="37"/>
      <c r="H174" s="37"/>
      <c r="I174" s="116"/>
      <c r="J174" s="37"/>
      <c r="K174" s="37"/>
      <c r="L174" s="40"/>
      <c r="M174" s="219"/>
      <c r="N174" s="220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136</v>
      </c>
      <c r="AU174" s="18" t="s">
        <v>83</v>
      </c>
    </row>
    <row r="175" spans="1:65" s="2" customFormat="1" ht="21.75" customHeight="1">
      <c r="A175" s="35"/>
      <c r="B175" s="36"/>
      <c r="C175" s="204" t="s">
        <v>223</v>
      </c>
      <c r="D175" s="204" t="s">
        <v>129</v>
      </c>
      <c r="E175" s="205" t="s">
        <v>224</v>
      </c>
      <c r="F175" s="206" t="s">
        <v>225</v>
      </c>
      <c r="G175" s="207" t="s">
        <v>147</v>
      </c>
      <c r="H175" s="208">
        <v>1</v>
      </c>
      <c r="I175" s="209"/>
      <c r="J175" s="210">
        <f>ROUND(I175*H175,2)</f>
        <v>0</v>
      </c>
      <c r="K175" s="206" t="s">
        <v>133</v>
      </c>
      <c r="L175" s="40"/>
      <c r="M175" s="211" t="s">
        <v>1</v>
      </c>
      <c r="N175" s="212" t="s">
        <v>38</v>
      </c>
      <c r="O175" s="7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148</v>
      </c>
      <c r="AT175" s="215" t="s">
        <v>129</v>
      </c>
      <c r="AU175" s="215" t="s">
        <v>83</v>
      </c>
      <c r="AY175" s="18" t="s">
        <v>126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8" t="s">
        <v>81</v>
      </c>
      <c r="BK175" s="216">
        <f>ROUND(I175*H175,2)</f>
        <v>0</v>
      </c>
      <c r="BL175" s="18" t="s">
        <v>148</v>
      </c>
      <c r="BM175" s="215" t="s">
        <v>226</v>
      </c>
    </row>
    <row r="176" spans="1:47" s="2" customFormat="1" ht="18">
      <c r="A176" s="35"/>
      <c r="B176" s="36"/>
      <c r="C176" s="37"/>
      <c r="D176" s="217" t="s">
        <v>136</v>
      </c>
      <c r="E176" s="37"/>
      <c r="F176" s="218" t="s">
        <v>225</v>
      </c>
      <c r="G176" s="37"/>
      <c r="H176" s="37"/>
      <c r="I176" s="116"/>
      <c r="J176" s="37"/>
      <c r="K176" s="37"/>
      <c r="L176" s="40"/>
      <c r="M176" s="219"/>
      <c r="N176" s="220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136</v>
      </c>
      <c r="AU176" s="18" t="s">
        <v>83</v>
      </c>
    </row>
    <row r="177" spans="2:63" s="12" customFormat="1" ht="22.75" customHeight="1">
      <c r="B177" s="188"/>
      <c r="C177" s="189"/>
      <c r="D177" s="190" t="s">
        <v>72</v>
      </c>
      <c r="E177" s="202" t="s">
        <v>227</v>
      </c>
      <c r="F177" s="202" t="s">
        <v>228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SUM(P178:P183)</f>
        <v>0</v>
      </c>
      <c r="Q177" s="196"/>
      <c r="R177" s="197">
        <f>SUM(R178:R183)</f>
        <v>0</v>
      </c>
      <c r="S177" s="196"/>
      <c r="T177" s="198">
        <f>SUM(T178:T183)</f>
        <v>0</v>
      </c>
      <c r="AR177" s="199" t="s">
        <v>142</v>
      </c>
      <c r="AT177" s="200" t="s">
        <v>72</v>
      </c>
      <c r="AU177" s="200" t="s">
        <v>81</v>
      </c>
      <c r="AY177" s="199" t="s">
        <v>126</v>
      </c>
      <c r="BK177" s="201">
        <f>SUM(BK178:BK183)</f>
        <v>0</v>
      </c>
    </row>
    <row r="178" spans="1:65" s="2" customFormat="1" ht="21.75" customHeight="1">
      <c r="A178" s="35"/>
      <c r="B178" s="36"/>
      <c r="C178" s="204" t="s">
        <v>7</v>
      </c>
      <c r="D178" s="204" t="s">
        <v>129</v>
      </c>
      <c r="E178" s="205" t="s">
        <v>229</v>
      </c>
      <c r="F178" s="206" t="s">
        <v>230</v>
      </c>
      <c r="G178" s="207" t="s">
        <v>147</v>
      </c>
      <c r="H178" s="208">
        <v>1</v>
      </c>
      <c r="I178" s="209"/>
      <c r="J178" s="210">
        <f>ROUND(I178*H178,2)</f>
        <v>0</v>
      </c>
      <c r="K178" s="206" t="s">
        <v>133</v>
      </c>
      <c r="L178" s="40"/>
      <c r="M178" s="211" t="s">
        <v>1</v>
      </c>
      <c r="N178" s="212" t="s">
        <v>38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148</v>
      </c>
      <c r="AT178" s="215" t="s">
        <v>129</v>
      </c>
      <c r="AU178" s="215" t="s">
        <v>83</v>
      </c>
      <c r="AY178" s="18" t="s">
        <v>126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81</v>
      </c>
      <c r="BK178" s="216">
        <f>ROUND(I178*H178,2)</f>
        <v>0</v>
      </c>
      <c r="BL178" s="18" t="s">
        <v>148</v>
      </c>
      <c r="BM178" s="215" t="s">
        <v>231</v>
      </c>
    </row>
    <row r="179" spans="1:47" s="2" customFormat="1" ht="18">
      <c r="A179" s="35"/>
      <c r="B179" s="36"/>
      <c r="C179" s="37"/>
      <c r="D179" s="217" t="s">
        <v>136</v>
      </c>
      <c r="E179" s="37"/>
      <c r="F179" s="218" t="s">
        <v>230</v>
      </c>
      <c r="G179" s="37"/>
      <c r="H179" s="37"/>
      <c r="I179" s="116"/>
      <c r="J179" s="37"/>
      <c r="K179" s="37"/>
      <c r="L179" s="40"/>
      <c r="M179" s="219"/>
      <c r="N179" s="220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136</v>
      </c>
      <c r="AU179" s="18" t="s">
        <v>83</v>
      </c>
    </row>
    <row r="180" spans="1:65" s="2" customFormat="1" ht="33" customHeight="1">
      <c r="A180" s="35"/>
      <c r="B180" s="36"/>
      <c r="C180" s="204" t="s">
        <v>232</v>
      </c>
      <c r="D180" s="204" t="s">
        <v>129</v>
      </c>
      <c r="E180" s="205" t="s">
        <v>233</v>
      </c>
      <c r="F180" s="206" t="s">
        <v>234</v>
      </c>
      <c r="G180" s="207" t="s">
        <v>147</v>
      </c>
      <c r="H180" s="208">
        <v>1</v>
      </c>
      <c r="I180" s="209"/>
      <c r="J180" s="210">
        <f>ROUND(I180*H180,2)</f>
        <v>0</v>
      </c>
      <c r="K180" s="206" t="s">
        <v>133</v>
      </c>
      <c r="L180" s="40"/>
      <c r="M180" s="211" t="s">
        <v>1</v>
      </c>
      <c r="N180" s="212" t="s">
        <v>38</v>
      </c>
      <c r="O180" s="7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148</v>
      </c>
      <c r="AT180" s="215" t="s">
        <v>129</v>
      </c>
      <c r="AU180" s="215" t="s">
        <v>83</v>
      </c>
      <c r="AY180" s="18" t="s">
        <v>126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81</v>
      </c>
      <c r="BK180" s="216">
        <f>ROUND(I180*H180,2)</f>
        <v>0</v>
      </c>
      <c r="BL180" s="18" t="s">
        <v>148</v>
      </c>
      <c r="BM180" s="215" t="s">
        <v>235</v>
      </c>
    </row>
    <row r="181" spans="1:47" s="2" customFormat="1" ht="18">
      <c r="A181" s="35"/>
      <c r="B181" s="36"/>
      <c r="C181" s="37"/>
      <c r="D181" s="217" t="s">
        <v>136</v>
      </c>
      <c r="E181" s="37"/>
      <c r="F181" s="218" t="s">
        <v>234</v>
      </c>
      <c r="G181" s="37"/>
      <c r="H181" s="37"/>
      <c r="I181" s="116"/>
      <c r="J181" s="37"/>
      <c r="K181" s="37"/>
      <c r="L181" s="40"/>
      <c r="M181" s="219"/>
      <c r="N181" s="220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136</v>
      </c>
      <c r="AU181" s="18" t="s">
        <v>83</v>
      </c>
    </row>
    <row r="182" spans="1:65" s="2" customFormat="1" ht="33" customHeight="1">
      <c r="A182" s="35"/>
      <c r="B182" s="36"/>
      <c r="C182" s="204" t="s">
        <v>236</v>
      </c>
      <c r="D182" s="204" t="s">
        <v>129</v>
      </c>
      <c r="E182" s="205" t="s">
        <v>233</v>
      </c>
      <c r="F182" s="206" t="s">
        <v>234</v>
      </c>
      <c r="G182" s="207" t="s">
        <v>147</v>
      </c>
      <c r="H182" s="208">
        <v>1</v>
      </c>
      <c r="I182" s="209"/>
      <c r="J182" s="210">
        <f>ROUND(I182*H182,2)</f>
        <v>0</v>
      </c>
      <c r="K182" s="206" t="s">
        <v>133</v>
      </c>
      <c r="L182" s="40"/>
      <c r="M182" s="211" t="s">
        <v>1</v>
      </c>
      <c r="N182" s="212" t="s">
        <v>38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148</v>
      </c>
      <c r="AT182" s="215" t="s">
        <v>129</v>
      </c>
      <c r="AU182" s="215" t="s">
        <v>83</v>
      </c>
      <c r="AY182" s="18" t="s">
        <v>126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81</v>
      </c>
      <c r="BK182" s="216">
        <f>ROUND(I182*H182,2)</f>
        <v>0</v>
      </c>
      <c r="BL182" s="18" t="s">
        <v>148</v>
      </c>
      <c r="BM182" s="215" t="s">
        <v>237</v>
      </c>
    </row>
    <row r="183" spans="1:47" s="2" customFormat="1" ht="18">
      <c r="A183" s="35"/>
      <c r="B183" s="36"/>
      <c r="C183" s="37"/>
      <c r="D183" s="217" t="s">
        <v>136</v>
      </c>
      <c r="E183" s="37"/>
      <c r="F183" s="218" t="s">
        <v>234</v>
      </c>
      <c r="G183" s="37"/>
      <c r="H183" s="37"/>
      <c r="I183" s="116"/>
      <c r="J183" s="37"/>
      <c r="K183" s="37"/>
      <c r="L183" s="40"/>
      <c r="M183" s="242"/>
      <c r="N183" s="243"/>
      <c r="O183" s="244"/>
      <c r="P183" s="244"/>
      <c r="Q183" s="244"/>
      <c r="R183" s="244"/>
      <c r="S183" s="244"/>
      <c r="T183" s="24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136</v>
      </c>
      <c r="AU183" s="18" t="s">
        <v>83</v>
      </c>
    </row>
    <row r="184" spans="1:31" s="2" customFormat="1" ht="7" customHeight="1">
      <c r="A184" s="35"/>
      <c r="B184" s="55"/>
      <c r="C184" s="56"/>
      <c r="D184" s="56"/>
      <c r="E184" s="56"/>
      <c r="F184" s="56"/>
      <c r="G184" s="56"/>
      <c r="H184" s="56"/>
      <c r="I184" s="153"/>
      <c r="J184" s="56"/>
      <c r="K184" s="56"/>
      <c r="L184" s="40"/>
      <c r="M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</row>
  </sheetData>
  <sheetProtection algorithmName="SHA-512" hashValue="OuouW0kDHR1ZPtorxLpViblbSVstriIPhl1a562qjFTezE8SQJGPAdtbP9qqVRXVitpKilKAcB5USJJW0KcNig==" saltValue="YM696VvWp9KPgyVqc/CusEGmewtvtRL0clwWjFFCOGGmYeywTBZf2CCZqepj4O+hHn3n8yUCj432ZQOoSCo1og==" spinCount="100000" sheet="1" objects="1" scenarios="1" formatColumns="0" formatRows="0" autoFilter="0"/>
  <autoFilter ref="C122:K18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86</v>
      </c>
      <c r="AZ2" s="246" t="s">
        <v>238</v>
      </c>
      <c r="BA2" s="246" t="s">
        <v>238</v>
      </c>
      <c r="BB2" s="246" t="s">
        <v>1</v>
      </c>
      <c r="BC2" s="246" t="s">
        <v>239</v>
      </c>
      <c r="BD2" s="246" t="s">
        <v>83</v>
      </c>
    </row>
    <row r="3" spans="2:5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  <c r="AZ3" s="246" t="s">
        <v>240</v>
      </c>
      <c r="BA3" s="246" t="s">
        <v>240</v>
      </c>
      <c r="BB3" s="246" t="s">
        <v>1</v>
      </c>
      <c r="BC3" s="246" t="s">
        <v>127</v>
      </c>
      <c r="BD3" s="246" t="s">
        <v>83</v>
      </c>
    </row>
    <row r="4" spans="2:5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  <c r="AZ4" s="246" t="s">
        <v>241</v>
      </c>
      <c r="BA4" s="246" t="s">
        <v>241</v>
      </c>
      <c r="BB4" s="246" t="s">
        <v>1</v>
      </c>
      <c r="BC4" s="246" t="s">
        <v>150</v>
      </c>
      <c r="BD4" s="246" t="s">
        <v>83</v>
      </c>
    </row>
    <row r="5" spans="2:56" s="1" customFormat="1" ht="7" customHeight="1">
      <c r="B5" s="21"/>
      <c r="I5" s="109"/>
      <c r="L5" s="21"/>
      <c r="AZ5" s="246" t="s">
        <v>242</v>
      </c>
      <c r="BA5" s="246" t="s">
        <v>242</v>
      </c>
      <c r="BB5" s="246" t="s">
        <v>1</v>
      </c>
      <c r="BC5" s="246" t="s">
        <v>243</v>
      </c>
      <c r="BD5" s="246" t="s">
        <v>83</v>
      </c>
    </row>
    <row r="6" spans="2:56" s="1" customFormat="1" ht="12" customHeight="1">
      <c r="B6" s="21"/>
      <c r="D6" s="115" t="s">
        <v>16</v>
      </c>
      <c r="I6" s="109"/>
      <c r="L6" s="21"/>
      <c r="AZ6" s="246" t="s">
        <v>244</v>
      </c>
      <c r="BA6" s="246" t="s">
        <v>244</v>
      </c>
      <c r="BB6" s="246" t="s">
        <v>1</v>
      </c>
      <c r="BC6" s="246" t="s">
        <v>245</v>
      </c>
      <c r="BD6" s="246" t="s">
        <v>83</v>
      </c>
    </row>
    <row r="7" spans="2:56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  <c r="AZ7" s="246" t="s">
        <v>246</v>
      </c>
      <c r="BA7" s="246" t="s">
        <v>246</v>
      </c>
      <c r="BB7" s="246" t="s">
        <v>1</v>
      </c>
      <c r="BC7" s="246" t="s">
        <v>247</v>
      </c>
      <c r="BD7" s="246" t="s">
        <v>83</v>
      </c>
    </row>
    <row r="8" spans="1:31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40" t="s">
        <v>248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ROUND((SUM(BE124:BE519)),2)</f>
        <v>0</v>
      </c>
      <c r="G33" s="35"/>
      <c r="H33" s="35"/>
      <c r="I33" s="132">
        <v>0.21</v>
      </c>
      <c r="J33" s="131">
        <f>ROUND(((SUM(BE124:BE519))*I33),2)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ROUND((SUM(BF124:BF519)),2)</f>
        <v>0</v>
      </c>
      <c r="G34" s="35"/>
      <c r="H34" s="35"/>
      <c r="I34" s="132">
        <v>0.15</v>
      </c>
      <c r="J34" s="131">
        <f>ROUND(((SUM(BF124:BF519))*I34),2)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40</v>
      </c>
      <c r="F35" s="131">
        <f>ROUND((SUM(BG124:BG519)),2)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41</v>
      </c>
      <c r="F36" s="131">
        <f>ROUND((SUM(BH124:BH519)),2)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42</v>
      </c>
      <c r="F37" s="131">
        <f>ROUND((SUM(BI124:BI519)),2)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7" t="str">
        <f>E9</f>
        <v>SO-01 - Rozšíření komunikace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2:12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2:12" s="10" customFormat="1" ht="19.9" customHeight="1">
      <c r="B98" s="169"/>
      <c r="C98" s="170"/>
      <c r="D98" s="171" t="s">
        <v>249</v>
      </c>
      <c r="E98" s="172"/>
      <c r="F98" s="172"/>
      <c r="G98" s="172"/>
      <c r="H98" s="172"/>
      <c r="I98" s="173"/>
      <c r="J98" s="174">
        <f>J126</f>
        <v>0</v>
      </c>
      <c r="K98" s="170"/>
      <c r="L98" s="175"/>
    </row>
    <row r="99" spans="2:12" s="10" customFormat="1" ht="19.9" customHeight="1">
      <c r="B99" s="169"/>
      <c r="C99" s="170"/>
      <c r="D99" s="171" t="s">
        <v>250</v>
      </c>
      <c r="E99" s="172"/>
      <c r="F99" s="172"/>
      <c r="G99" s="172"/>
      <c r="H99" s="172"/>
      <c r="I99" s="173"/>
      <c r="J99" s="174">
        <f>J322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251</v>
      </c>
      <c r="E100" s="172"/>
      <c r="F100" s="172"/>
      <c r="G100" s="172"/>
      <c r="H100" s="172"/>
      <c r="I100" s="173"/>
      <c r="J100" s="174">
        <f>J327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252</v>
      </c>
      <c r="E101" s="172"/>
      <c r="F101" s="172"/>
      <c r="G101" s="172"/>
      <c r="H101" s="172"/>
      <c r="I101" s="173"/>
      <c r="J101" s="174">
        <f>J406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105</v>
      </c>
      <c r="E102" s="172"/>
      <c r="F102" s="172"/>
      <c r="G102" s="172"/>
      <c r="H102" s="172"/>
      <c r="I102" s="173"/>
      <c r="J102" s="174">
        <f>J421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253</v>
      </c>
      <c r="E103" s="172"/>
      <c r="F103" s="172"/>
      <c r="G103" s="172"/>
      <c r="H103" s="172"/>
      <c r="I103" s="173"/>
      <c r="J103" s="174">
        <f>J499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254</v>
      </c>
      <c r="E104" s="172"/>
      <c r="F104" s="172"/>
      <c r="G104" s="172"/>
      <c r="H104" s="172"/>
      <c r="I104" s="173"/>
      <c r="J104" s="174">
        <f>J517</f>
        <v>0</v>
      </c>
      <c r="K104" s="170"/>
      <c r="L104" s="175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7" customHeight="1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7" customHeight="1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5" customHeight="1">
      <c r="A111" s="35"/>
      <c r="B111" s="36"/>
      <c r="C111" s="24" t="s">
        <v>111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7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45" t="str">
        <f>E7</f>
        <v>RK - Rozšíření komunikace Bochořákova</v>
      </c>
      <c r="F114" s="346"/>
      <c r="G114" s="346"/>
      <c r="H114" s="346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97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297" t="str">
        <f>E9</f>
        <v>SO-01 - Rozšíření komunikace</v>
      </c>
      <c r="F116" s="347"/>
      <c r="G116" s="347"/>
      <c r="H116" s="34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7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118" t="s">
        <v>22</v>
      </c>
      <c r="J118" s="67" t="str">
        <f>IF(J12="","",J12)</f>
        <v>2. 5. 2019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7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30" t="s">
        <v>24</v>
      </c>
      <c r="D120" s="37"/>
      <c r="E120" s="37"/>
      <c r="F120" s="28" t="str">
        <f>E15</f>
        <v xml:space="preserve"> </v>
      </c>
      <c r="G120" s="37"/>
      <c r="H120" s="37"/>
      <c r="I120" s="118" t="s">
        <v>29</v>
      </c>
      <c r="J120" s="33" t="str">
        <f>E21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118" t="s">
        <v>31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2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76"/>
      <c r="B123" s="177"/>
      <c r="C123" s="178" t="s">
        <v>112</v>
      </c>
      <c r="D123" s="179" t="s">
        <v>58</v>
      </c>
      <c r="E123" s="179" t="s">
        <v>54</v>
      </c>
      <c r="F123" s="179" t="s">
        <v>55</v>
      </c>
      <c r="G123" s="179" t="s">
        <v>113</v>
      </c>
      <c r="H123" s="179" t="s">
        <v>114</v>
      </c>
      <c r="I123" s="180" t="s">
        <v>115</v>
      </c>
      <c r="J123" s="179" t="s">
        <v>101</v>
      </c>
      <c r="K123" s="181" t="s">
        <v>116</v>
      </c>
      <c r="L123" s="182"/>
      <c r="M123" s="76" t="s">
        <v>1</v>
      </c>
      <c r="N123" s="77" t="s">
        <v>37</v>
      </c>
      <c r="O123" s="77" t="s">
        <v>117</v>
      </c>
      <c r="P123" s="77" t="s">
        <v>118</v>
      </c>
      <c r="Q123" s="77" t="s">
        <v>119</v>
      </c>
      <c r="R123" s="77" t="s">
        <v>120</v>
      </c>
      <c r="S123" s="77" t="s">
        <v>121</v>
      </c>
      <c r="T123" s="78" t="s">
        <v>122</v>
      </c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63" s="2" customFormat="1" ht="22.75" customHeight="1">
      <c r="A124" s="35"/>
      <c r="B124" s="36"/>
      <c r="C124" s="83" t="s">
        <v>123</v>
      </c>
      <c r="D124" s="37"/>
      <c r="E124" s="37"/>
      <c r="F124" s="37"/>
      <c r="G124" s="37"/>
      <c r="H124" s="37"/>
      <c r="I124" s="116"/>
      <c r="J124" s="183">
        <f>BK124</f>
        <v>0</v>
      </c>
      <c r="K124" s="37"/>
      <c r="L124" s="40"/>
      <c r="M124" s="79"/>
      <c r="N124" s="184"/>
      <c r="O124" s="80"/>
      <c r="P124" s="185">
        <f>P125</f>
        <v>0</v>
      </c>
      <c r="Q124" s="80"/>
      <c r="R124" s="185">
        <f>R125</f>
        <v>1828.5534679800003</v>
      </c>
      <c r="S124" s="80"/>
      <c r="T124" s="186">
        <f>T125</f>
        <v>845.7689999999999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72</v>
      </c>
      <c r="AU124" s="18" t="s">
        <v>103</v>
      </c>
      <c r="BK124" s="187">
        <f>BK125</f>
        <v>0</v>
      </c>
    </row>
    <row r="125" spans="2:63" s="12" customFormat="1" ht="25.9" customHeight="1">
      <c r="B125" s="188"/>
      <c r="C125" s="189"/>
      <c r="D125" s="190" t="s">
        <v>72</v>
      </c>
      <c r="E125" s="191" t="s">
        <v>124</v>
      </c>
      <c r="F125" s="191" t="s">
        <v>125</v>
      </c>
      <c r="G125" s="189"/>
      <c r="H125" s="189"/>
      <c r="I125" s="192"/>
      <c r="J125" s="193">
        <f>BK125</f>
        <v>0</v>
      </c>
      <c r="K125" s="189"/>
      <c r="L125" s="194"/>
      <c r="M125" s="195"/>
      <c r="N125" s="196"/>
      <c r="O125" s="196"/>
      <c r="P125" s="197">
        <f>P126+P322+P327+P406+P421+P499+P517</f>
        <v>0</v>
      </c>
      <c r="Q125" s="196"/>
      <c r="R125" s="197">
        <f>R126+R322+R327+R406+R421+R499+R517</f>
        <v>1828.5534679800003</v>
      </c>
      <c r="S125" s="196"/>
      <c r="T125" s="198">
        <f>T126+T322+T327+T406+T421+T499+T517</f>
        <v>845.7689999999999</v>
      </c>
      <c r="AR125" s="199" t="s">
        <v>81</v>
      </c>
      <c r="AT125" s="200" t="s">
        <v>72</v>
      </c>
      <c r="AU125" s="200" t="s">
        <v>73</v>
      </c>
      <c r="AY125" s="199" t="s">
        <v>126</v>
      </c>
      <c r="BK125" s="201">
        <f>BK126+BK322+BK327+BK406+BK421+BK499+BK517</f>
        <v>0</v>
      </c>
    </row>
    <row r="126" spans="2:63" s="12" customFormat="1" ht="22.75" customHeight="1">
      <c r="B126" s="188"/>
      <c r="C126" s="189"/>
      <c r="D126" s="190" t="s">
        <v>72</v>
      </c>
      <c r="E126" s="202" t="s">
        <v>81</v>
      </c>
      <c r="F126" s="202" t="s">
        <v>255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SUM(P127:P321)</f>
        <v>0</v>
      </c>
      <c r="Q126" s="196"/>
      <c r="R126" s="197">
        <f>SUM(R127:R321)</f>
        <v>188.14485999999997</v>
      </c>
      <c r="S126" s="196"/>
      <c r="T126" s="198">
        <f>SUM(T127:T321)</f>
        <v>843.3489999999999</v>
      </c>
      <c r="AR126" s="199" t="s">
        <v>81</v>
      </c>
      <c r="AT126" s="200" t="s">
        <v>72</v>
      </c>
      <c r="AU126" s="200" t="s">
        <v>81</v>
      </c>
      <c r="AY126" s="199" t="s">
        <v>126</v>
      </c>
      <c r="BK126" s="201">
        <f>SUM(BK127:BK321)</f>
        <v>0</v>
      </c>
    </row>
    <row r="127" spans="1:65" s="2" customFormat="1" ht="21.75" customHeight="1">
      <c r="A127" s="35"/>
      <c r="B127" s="36"/>
      <c r="C127" s="204" t="s">
        <v>81</v>
      </c>
      <c r="D127" s="204" t="s">
        <v>129</v>
      </c>
      <c r="E127" s="205" t="s">
        <v>256</v>
      </c>
      <c r="F127" s="206" t="s">
        <v>257</v>
      </c>
      <c r="G127" s="207" t="s">
        <v>132</v>
      </c>
      <c r="H127" s="208">
        <v>227</v>
      </c>
      <c r="I127" s="209"/>
      <c r="J127" s="210">
        <f>ROUND(I127*H127,2)</f>
        <v>0</v>
      </c>
      <c r="K127" s="206" t="s">
        <v>133</v>
      </c>
      <c r="L127" s="40"/>
      <c r="M127" s="211" t="s">
        <v>1</v>
      </c>
      <c r="N127" s="212" t="s">
        <v>38</v>
      </c>
      <c r="O127" s="7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134</v>
      </c>
      <c r="AT127" s="215" t="s">
        <v>129</v>
      </c>
      <c r="AU127" s="215" t="s">
        <v>83</v>
      </c>
      <c r="AY127" s="18" t="s">
        <v>126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81</v>
      </c>
      <c r="BK127" s="216">
        <f>ROUND(I127*H127,2)</f>
        <v>0</v>
      </c>
      <c r="BL127" s="18" t="s">
        <v>134</v>
      </c>
      <c r="BM127" s="215" t="s">
        <v>258</v>
      </c>
    </row>
    <row r="128" spans="1:47" s="2" customFormat="1" ht="18">
      <c r="A128" s="35"/>
      <c r="B128" s="36"/>
      <c r="C128" s="37"/>
      <c r="D128" s="217" t="s">
        <v>136</v>
      </c>
      <c r="E128" s="37"/>
      <c r="F128" s="218" t="s">
        <v>259</v>
      </c>
      <c r="G128" s="37"/>
      <c r="H128" s="37"/>
      <c r="I128" s="116"/>
      <c r="J128" s="37"/>
      <c r="K128" s="37"/>
      <c r="L128" s="40"/>
      <c r="M128" s="219"/>
      <c r="N128" s="220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136</v>
      </c>
      <c r="AU128" s="18" t="s">
        <v>83</v>
      </c>
    </row>
    <row r="129" spans="2:51" s="13" customFormat="1" ht="10">
      <c r="B129" s="221"/>
      <c r="C129" s="222"/>
      <c r="D129" s="217" t="s">
        <v>138</v>
      </c>
      <c r="E129" s="223" t="s">
        <v>1</v>
      </c>
      <c r="F129" s="224" t="s">
        <v>260</v>
      </c>
      <c r="G129" s="222"/>
      <c r="H129" s="223" t="s">
        <v>1</v>
      </c>
      <c r="I129" s="225"/>
      <c r="J129" s="222"/>
      <c r="K129" s="222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138</v>
      </c>
      <c r="AU129" s="230" t="s">
        <v>83</v>
      </c>
      <c r="AV129" s="13" t="s">
        <v>81</v>
      </c>
      <c r="AW129" s="13" t="s">
        <v>30</v>
      </c>
      <c r="AX129" s="13" t="s">
        <v>73</v>
      </c>
      <c r="AY129" s="230" t="s">
        <v>126</v>
      </c>
    </row>
    <row r="130" spans="2:51" s="14" customFormat="1" ht="10">
      <c r="B130" s="231"/>
      <c r="C130" s="232"/>
      <c r="D130" s="217" t="s">
        <v>138</v>
      </c>
      <c r="E130" s="233" t="s">
        <v>1</v>
      </c>
      <c r="F130" s="234" t="s">
        <v>261</v>
      </c>
      <c r="G130" s="232"/>
      <c r="H130" s="235">
        <v>227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138</v>
      </c>
      <c r="AU130" s="241" t="s">
        <v>83</v>
      </c>
      <c r="AV130" s="14" t="s">
        <v>83</v>
      </c>
      <c r="AW130" s="14" t="s">
        <v>30</v>
      </c>
      <c r="AX130" s="14" t="s">
        <v>81</v>
      </c>
      <c r="AY130" s="241" t="s">
        <v>126</v>
      </c>
    </row>
    <row r="131" spans="1:65" s="2" customFormat="1" ht="21.75" customHeight="1">
      <c r="A131" s="35"/>
      <c r="B131" s="36"/>
      <c r="C131" s="204" t="s">
        <v>83</v>
      </c>
      <c r="D131" s="204" t="s">
        <v>129</v>
      </c>
      <c r="E131" s="205" t="s">
        <v>262</v>
      </c>
      <c r="F131" s="206" t="s">
        <v>263</v>
      </c>
      <c r="G131" s="207" t="s">
        <v>264</v>
      </c>
      <c r="H131" s="208">
        <v>9</v>
      </c>
      <c r="I131" s="209"/>
      <c r="J131" s="210">
        <f>ROUND(I131*H131,2)</f>
        <v>0</v>
      </c>
      <c r="K131" s="206" t="s">
        <v>133</v>
      </c>
      <c r="L131" s="40"/>
      <c r="M131" s="211" t="s">
        <v>1</v>
      </c>
      <c r="N131" s="212" t="s">
        <v>38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134</v>
      </c>
      <c r="AT131" s="215" t="s">
        <v>129</v>
      </c>
      <c r="AU131" s="215" t="s">
        <v>83</v>
      </c>
      <c r="AY131" s="18" t="s">
        <v>126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81</v>
      </c>
      <c r="BK131" s="216">
        <f>ROUND(I131*H131,2)</f>
        <v>0</v>
      </c>
      <c r="BL131" s="18" t="s">
        <v>134</v>
      </c>
      <c r="BM131" s="215" t="s">
        <v>265</v>
      </c>
    </row>
    <row r="132" spans="1:47" s="2" customFormat="1" ht="18">
      <c r="A132" s="35"/>
      <c r="B132" s="36"/>
      <c r="C132" s="37"/>
      <c r="D132" s="217" t="s">
        <v>136</v>
      </c>
      <c r="E132" s="37"/>
      <c r="F132" s="218" t="s">
        <v>266</v>
      </c>
      <c r="G132" s="37"/>
      <c r="H132" s="37"/>
      <c r="I132" s="116"/>
      <c r="J132" s="37"/>
      <c r="K132" s="37"/>
      <c r="L132" s="40"/>
      <c r="M132" s="219"/>
      <c r="N132" s="220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136</v>
      </c>
      <c r="AU132" s="18" t="s">
        <v>83</v>
      </c>
    </row>
    <row r="133" spans="2:51" s="13" customFormat="1" ht="10">
      <c r="B133" s="221"/>
      <c r="C133" s="222"/>
      <c r="D133" s="217" t="s">
        <v>138</v>
      </c>
      <c r="E133" s="223" t="s">
        <v>1</v>
      </c>
      <c r="F133" s="224" t="s">
        <v>260</v>
      </c>
      <c r="G133" s="222"/>
      <c r="H133" s="223" t="s">
        <v>1</v>
      </c>
      <c r="I133" s="225"/>
      <c r="J133" s="222"/>
      <c r="K133" s="222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138</v>
      </c>
      <c r="AU133" s="230" t="s">
        <v>83</v>
      </c>
      <c r="AV133" s="13" t="s">
        <v>81</v>
      </c>
      <c r="AW133" s="13" t="s">
        <v>30</v>
      </c>
      <c r="AX133" s="13" t="s">
        <v>73</v>
      </c>
      <c r="AY133" s="230" t="s">
        <v>126</v>
      </c>
    </row>
    <row r="134" spans="2:51" s="14" customFormat="1" ht="10">
      <c r="B134" s="231"/>
      <c r="C134" s="232"/>
      <c r="D134" s="217" t="s">
        <v>138</v>
      </c>
      <c r="E134" s="233" t="s">
        <v>1</v>
      </c>
      <c r="F134" s="234" t="s">
        <v>127</v>
      </c>
      <c r="G134" s="232"/>
      <c r="H134" s="235">
        <v>9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138</v>
      </c>
      <c r="AU134" s="241" t="s">
        <v>83</v>
      </c>
      <c r="AV134" s="14" t="s">
        <v>83</v>
      </c>
      <c r="AW134" s="14" t="s">
        <v>30</v>
      </c>
      <c r="AX134" s="14" t="s">
        <v>81</v>
      </c>
      <c r="AY134" s="241" t="s">
        <v>126</v>
      </c>
    </row>
    <row r="135" spans="1:65" s="2" customFormat="1" ht="21.75" customHeight="1">
      <c r="A135" s="35"/>
      <c r="B135" s="36"/>
      <c r="C135" s="204" t="s">
        <v>150</v>
      </c>
      <c r="D135" s="204" t="s">
        <v>129</v>
      </c>
      <c r="E135" s="205" t="s">
        <v>267</v>
      </c>
      <c r="F135" s="206" t="s">
        <v>268</v>
      </c>
      <c r="G135" s="207" t="s">
        <v>264</v>
      </c>
      <c r="H135" s="208">
        <v>3</v>
      </c>
      <c r="I135" s="209"/>
      <c r="J135" s="210">
        <f>ROUND(I135*H135,2)</f>
        <v>0</v>
      </c>
      <c r="K135" s="206" t="s">
        <v>133</v>
      </c>
      <c r="L135" s="40"/>
      <c r="M135" s="211" t="s">
        <v>1</v>
      </c>
      <c r="N135" s="212" t="s">
        <v>38</v>
      </c>
      <c r="O135" s="7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5" t="s">
        <v>134</v>
      </c>
      <c r="AT135" s="215" t="s">
        <v>129</v>
      </c>
      <c r="AU135" s="215" t="s">
        <v>83</v>
      </c>
      <c r="AY135" s="18" t="s">
        <v>126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8" t="s">
        <v>81</v>
      </c>
      <c r="BK135" s="216">
        <f>ROUND(I135*H135,2)</f>
        <v>0</v>
      </c>
      <c r="BL135" s="18" t="s">
        <v>134</v>
      </c>
      <c r="BM135" s="215" t="s">
        <v>269</v>
      </c>
    </row>
    <row r="136" spans="1:47" s="2" customFormat="1" ht="18">
      <c r="A136" s="35"/>
      <c r="B136" s="36"/>
      <c r="C136" s="37"/>
      <c r="D136" s="217" t="s">
        <v>136</v>
      </c>
      <c r="E136" s="37"/>
      <c r="F136" s="218" t="s">
        <v>270</v>
      </c>
      <c r="G136" s="37"/>
      <c r="H136" s="37"/>
      <c r="I136" s="116"/>
      <c r="J136" s="37"/>
      <c r="K136" s="37"/>
      <c r="L136" s="40"/>
      <c r="M136" s="219"/>
      <c r="N136" s="220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136</v>
      </c>
      <c r="AU136" s="18" t="s">
        <v>83</v>
      </c>
    </row>
    <row r="137" spans="2:51" s="13" customFormat="1" ht="10">
      <c r="B137" s="221"/>
      <c r="C137" s="222"/>
      <c r="D137" s="217" t="s">
        <v>138</v>
      </c>
      <c r="E137" s="223" t="s">
        <v>1</v>
      </c>
      <c r="F137" s="224" t="s">
        <v>260</v>
      </c>
      <c r="G137" s="222"/>
      <c r="H137" s="223" t="s">
        <v>1</v>
      </c>
      <c r="I137" s="225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138</v>
      </c>
      <c r="AU137" s="230" t="s">
        <v>83</v>
      </c>
      <c r="AV137" s="13" t="s">
        <v>81</v>
      </c>
      <c r="AW137" s="13" t="s">
        <v>30</v>
      </c>
      <c r="AX137" s="13" t="s">
        <v>73</v>
      </c>
      <c r="AY137" s="230" t="s">
        <v>126</v>
      </c>
    </row>
    <row r="138" spans="2:51" s="14" customFormat="1" ht="10">
      <c r="B138" s="231"/>
      <c r="C138" s="232"/>
      <c r="D138" s="217" t="s">
        <v>138</v>
      </c>
      <c r="E138" s="233" t="s">
        <v>1</v>
      </c>
      <c r="F138" s="234" t="s">
        <v>150</v>
      </c>
      <c r="G138" s="232"/>
      <c r="H138" s="235">
        <v>3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138</v>
      </c>
      <c r="AU138" s="241" t="s">
        <v>83</v>
      </c>
      <c r="AV138" s="14" t="s">
        <v>83</v>
      </c>
      <c r="AW138" s="14" t="s">
        <v>30</v>
      </c>
      <c r="AX138" s="14" t="s">
        <v>81</v>
      </c>
      <c r="AY138" s="241" t="s">
        <v>126</v>
      </c>
    </row>
    <row r="139" spans="1:65" s="2" customFormat="1" ht="16.5" customHeight="1">
      <c r="A139" s="35"/>
      <c r="B139" s="36"/>
      <c r="C139" s="204" t="s">
        <v>134</v>
      </c>
      <c r="D139" s="204" t="s">
        <v>129</v>
      </c>
      <c r="E139" s="205" t="s">
        <v>271</v>
      </c>
      <c r="F139" s="206" t="s">
        <v>272</v>
      </c>
      <c r="G139" s="207" t="s">
        <v>264</v>
      </c>
      <c r="H139" s="208">
        <v>9</v>
      </c>
      <c r="I139" s="209"/>
      <c r="J139" s="210">
        <f>ROUND(I139*H139,2)</f>
        <v>0</v>
      </c>
      <c r="K139" s="206" t="s">
        <v>133</v>
      </c>
      <c r="L139" s="40"/>
      <c r="M139" s="211" t="s">
        <v>1</v>
      </c>
      <c r="N139" s="212" t="s">
        <v>38</v>
      </c>
      <c r="O139" s="72"/>
      <c r="P139" s="213">
        <f>O139*H139</f>
        <v>0</v>
      </c>
      <c r="Q139" s="213">
        <v>5E-05</v>
      </c>
      <c r="R139" s="213">
        <f>Q139*H139</f>
        <v>0.00045000000000000004</v>
      </c>
      <c r="S139" s="213">
        <v>0</v>
      </c>
      <c r="T139" s="21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5" t="s">
        <v>134</v>
      </c>
      <c r="AT139" s="215" t="s">
        <v>129</v>
      </c>
      <c r="AU139" s="215" t="s">
        <v>83</v>
      </c>
      <c r="AY139" s="18" t="s">
        <v>126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8" t="s">
        <v>81</v>
      </c>
      <c r="BK139" s="216">
        <f>ROUND(I139*H139,2)</f>
        <v>0</v>
      </c>
      <c r="BL139" s="18" t="s">
        <v>134</v>
      </c>
      <c r="BM139" s="215" t="s">
        <v>273</v>
      </c>
    </row>
    <row r="140" spans="1:47" s="2" customFormat="1" ht="18">
      <c r="A140" s="35"/>
      <c r="B140" s="36"/>
      <c r="C140" s="37"/>
      <c r="D140" s="217" t="s">
        <v>136</v>
      </c>
      <c r="E140" s="37"/>
      <c r="F140" s="218" t="s">
        <v>274</v>
      </c>
      <c r="G140" s="37"/>
      <c r="H140" s="37"/>
      <c r="I140" s="116"/>
      <c r="J140" s="37"/>
      <c r="K140" s="37"/>
      <c r="L140" s="40"/>
      <c r="M140" s="219"/>
      <c r="N140" s="220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136</v>
      </c>
      <c r="AU140" s="18" t="s">
        <v>83</v>
      </c>
    </row>
    <row r="141" spans="2:51" s="13" customFormat="1" ht="10">
      <c r="B141" s="221"/>
      <c r="C141" s="222"/>
      <c r="D141" s="217" t="s">
        <v>138</v>
      </c>
      <c r="E141" s="223" t="s">
        <v>1</v>
      </c>
      <c r="F141" s="224" t="s">
        <v>260</v>
      </c>
      <c r="G141" s="222"/>
      <c r="H141" s="223" t="s">
        <v>1</v>
      </c>
      <c r="I141" s="225"/>
      <c r="J141" s="222"/>
      <c r="K141" s="222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138</v>
      </c>
      <c r="AU141" s="230" t="s">
        <v>83</v>
      </c>
      <c r="AV141" s="13" t="s">
        <v>81</v>
      </c>
      <c r="AW141" s="13" t="s">
        <v>30</v>
      </c>
      <c r="AX141" s="13" t="s">
        <v>73</v>
      </c>
      <c r="AY141" s="230" t="s">
        <v>126</v>
      </c>
    </row>
    <row r="142" spans="2:51" s="14" customFormat="1" ht="10">
      <c r="B142" s="231"/>
      <c r="C142" s="232"/>
      <c r="D142" s="217" t="s">
        <v>138</v>
      </c>
      <c r="E142" s="233" t="s">
        <v>240</v>
      </c>
      <c r="F142" s="234" t="s">
        <v>127</v>
      </c>
      <c r="G142" s="232"/>
      <c r="H142" s="235">
        <v>9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138</v>
      </c>
      <c r="AU142" s="241" t="s">
        <v>83</v>
      </c>
      <c r="AV142" s="14" t="s">
        <v>83</v>
      </c>
      <c r="AW142" s="14" t="s">
        <v>30</v>
      </c>
      <c r="AX142" s="14" t="s">
        <v>81</v>
      </c>
      <c r="AY142" s="241" t="s">
        <v>126</v>
      </c>
    </row>
    <row r="143" spans="1:65" s="2" customFormat="1" ht="16.5" customHeight="1">
      <c r="A143" s="35"/>
      <c r="B143" s="36"/>
      <c r="C143" s="204" t="s">
        <v>142</v>
      </c>
      <c r="D143" s="204" t="s">
        <v>129</v>
      </c>
      <c r="E143" s="205" t="s">
        <v>275</v>
      </c>
      <c r="F143" s="206" t="s">
        <v>276</v>
      </c>
      <c r="G143" s="207" t="s">
        <v>264</v>
      </c>
      <c r="H143" s="208">
        <v>3</v>
      </c>
      <c r="I143" s="209"/>
      <c r="J143" s="210">
        <f>ROUND(I143*H143,2)</f>
        <v>0</v>
      </c>
      <c r="K143" s="206" t="s">
        <v>133</v>
      </c>
      <c r="L143" s="40"/>
      <c r="M143" s="211" t="s">
        <v>1</v>
      </c>
      <c r="N143" s="212" t="s">
        <v>38</v>
      </c>
      <c r="O143" s="72"/>
      <c r="P143" s="213">
        <f>O143*H143</f>
        <v>0</v>
      </c>
      <c r="Q143" s="213">
        <v>5E-05</v>
      </c>
      <c r="R143" s="213">
        <f>Q143*H143</f>
        <v>0.00015000000000000001</v>
      </c>
      <c r="S143" s="213">
        <v>0</v>
      </c>
      <c r="T143" s="21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134</v>
      </c>
      <c r="AT143" s="215" t="s">
        <v>129</v>
      </c>
      <c r="AU143" s="215" t="s">
        <v>83</v>
      </c>
      <c r="AY143" s="18" t="s">
        <v>126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81</v>
      </c>
      <c r="BK143" s="216">
        <f>ROUND(I143*H143,2)</f>
        <v>0</v>
      </c>
      <c r="BL143" s="18" t="s">
        <v>134</v>
      </c>
      <c r="BM143" s="215" t="s">
        <v>277</v>
      </c>
    </row>
    <row r="144" spans="1:47" s="2" customFormat="1" ht="18">
      <c r="A144" s="35"/>
      <c r="B144" s="36"/>
      <c r="C144" s="37"/>
      <c r="D144" s="217" t="s">
        <v>136</v>
      </c>
      <c r="E144" s="37"/>
      <c r="F144" s="218" t="s">
        <v>278</v>
      </c>
      <c r="G144" s="37"/>
      <c r="H144" s="37"/>
      <c r="I144" s="116"/>
      <c r="J144" s="37"/>
      <c r="K144" s="37"/>
      <c r="L144" s="40"/>
      <c r="M144" s="219"/>
      <c r="N144" s="220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136</v>
      </c>
      <c r="AU144" s="18" t="s">
        <v>83</v>
      </c>
    </row>
    <row r="145" spans="2:51" s="13" customFormat="1" ht="10">
      <c r="B145" s="221"/>
      <c r="C145" s="222"/>
      <c r="D145" s="217" t="s">
        <v>138</v>
      </c>
      <c r="E145" s="223" t="s">
        <v>1</v>
      </c>
      <c r="F145" s="224" t="s">
        <v>260</v>
      </c>
      <c r="G145" s="222"/>
      <c r="H145" s="223" t="s">
        <v>1</v>
      </c>
      <c r="I145" s="225"/>
      <c r="J145" s="222"/>
      <c r="K145" s="222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138</v>
      </c>
      <c r="AU145" s="230" t="s">
        <v>83</v>
      </c>
      <c r="AV145" s="13" t="s">
        <v>81</v>
      </c>
      <c r="AW145" s="13" t="s">
        <v>30</v>
      </c>
      <c r="AX145" s="13" t="s">
        <v>73</v>
      </c>
      <c r="AY145" s="230" t="s">
        <v>126</v>
      </c>
    </row>
    <row r="146" spans="2:51" s="14" customFormat="1" ht="10">
      <c r="B146" s="231"/>
      <c r="C146" s="232"/>
      <c r="D146" s="217" t="s">
        <v>138</v>
      </c>
      <c r="E146" s="233" t="s">
        <v>241</v>
      </c>
      <c r="F146" s="234" t="s">
        <v>150</v>
      </c>
      <c r="G146" s="232"/>
      <c r="H146" s="235">
        <v>3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138</v>
      </c>
      <c r="AU146" s="241" t="s">
        <v>83</v>
      </c>
      <c r="AV146" s="14" t="s">
        <v>83</v>
      </c>
      <c r="AW146" s="14" t="s">
        <v>30</v>
      </c>
      <c r="AX146" s="14" t="s">
        <v>81</v>
      </c>
      <c r="AY146" s="241" t="s">
        <v>126</v>
      </c>
    </row>
    <row r="147" spans="1:65" s="2" customFormat="1" ht="21.75" customHeight="1">
      <c r="A147" s="35"/>
      <c r="B147" s="36"/>
      <c r="C147" s="204" t="s">
        <v>160</v>
      </c>
      <c r="D147" s="204" t="s">
        <v>129</v>
      </c>
      <c r="E147" s="205" t="s">
        <v>279</v>
      </c>
      <c r="F147" s="206" t="s">
        <v>280</v>
      </c>
      <c r="G147" s="207" t="s">
        <v>132</v>
      </c>
      <c r="H147" s="208">
        <v>14.9</v>
      </c>
      <c r="I147" s="209"/>
      <c r="J147" s="210">
        <f>ROUND(I147*H147,2)</f>
        <v>0</v>
      </c>
      <c r="K147" s="206" t="s">
        <v>133</v>
      </c>
      <c r="L147" s="40"/>
      <c r="M147" s="211" t="s">
        <v>1</v>
      </c>
      <c r="N147" s="212" t="s">
        <v>38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0.26</v>
      </c>
      <c r="T147" s="214">
        <f>S147*H147</f>
        <v>3.874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134</v>
      </c>
      <c r="AT147" s="215" t="s">
        <v>129</v>
      </c>
      <c r="AU147" s="215" t="s">
        <v>83</v>
      </c>
      <c r="AY147" s="18" t="s">
        <v>126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81</v>
      </c>
      <c r="BK147" s="216">
        <f>ROUND(I147*H147,2)</f>
        <v>0</v>
      </c>
      <c r="BL147" s="18" t="s">
        <v>134</v>
      </c>
      <c r="BM147" s="215" t="s">
        <v>281</v>
      </c>
    </row>
    <row r="148" spans="1:47" s="2" customFormat="1" ht="36">
      <c r="A148" s="35"/>
      <c r="B148" s="36"/>
      <c r="C148" s="37"/>
      <c r="D148" s="217" t="s">
        <v>136</v>
      </c>
      <c r="E148" s="37"/>
      <c r="F148" s="218" t="s">
        <v>282</v>
      </c>
      <c r="G148" s="37"/>
      <c r="H148" s="37"/>
      <c r="I148" s="116"/>
      <c r="J148" s="37"/>
      <c r="K148" s="37"/>
      <c r="L148" s="40"/>
      <c r="M148" s="219"/>
      <c r="N148" s="220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136</v>
      </c>
      <c r="AU148" s="18" t="s">
        <v>83</v>
      </c>
    </row>
    <row r="149" spans="2:51" s="13" customFormat="1" ht="10">
      <c r="B149" s="221"/>
      <c r="C149" s="222"/>
      <c r="D149" s="217" t="s">
        <v>138</v>
      </c>
      <c r="E149" s="223" t="s">
        <v>1</v>
      </c>
      <c r="F149" s="224" t="s">
        <v>260</v>
      </c>
      <c r="G149" s="222"/>
      <c r="H149" s="223" t="s">
        <v>1</v>
      </c>
      <c r="I149" s="225"/>
      <c r="J149" s="222"/>
      <c r="K149" s="222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138</v>
      </c>
      <c r="AU149" s="230" t="s">
        <v>83</v>
      </c>
      <c r="AV149" s="13" t="s">
        <v>81</v>
      </c>
      <c r="AW149" s="13" t="s">
        <v>30</v>
      </c>
      <c r="AX149" s="13" t="s">
        <v>73</v>
      </c>
      <c r="AY149" s="230" t="s">
        <v>126</v>
      </c>
    </row>
    <row r="150" spans="2:51" s="14" customFormat="1" ht="10">
      <c r="B150" s="231"/>
      <c r="C150" s="232"/>
      <c r="D150" s="217" t="s">
        <v>138</v>
      </c>
      <c r="E150" s="233" t="s">
        <v>1</v>
      </c>
      <c r="F150" s="234" t="s">
        <v>283</v>
      </c>
      <c r="G150" s="232"/>
      <c r="H150" s="235">
        <v>14.9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138</v>
      </c>
      <c r="AU150" s="241" t="s">
        <v>83</v>
      </c>
      <c r="AV150" s="14" t="s">
        <v>83</v>
      </c>
      <c r="AW150" s="14" t="s">
        <v>30</v>
      </c>
      <c r="AX150" s="14" t="s">
        <v>81</v>
      </c>
      <c r="AY150" s="241" t="s">
        <v>126</v>
      </c>
    </row>
    <row r="151" spans="1:65" s="2" customFormat="1" ht="21.75" customHeight="1">
      <c r="A151" s="35"/>
      <c r="B151" s="36"/>
      <c r="C151" s="204" t="s">
        <v>164</v>
      </c>
      <c r="D151" s="204" t="s">
        <v>129</v>
      </c>
      <c r="E151" s="205" t="s">
        <v>284</v>
      </c>
      <c r="F151" s="206" t="s">
        <v>285</v>
      </c>
      <c r="G151" s="207" t="s">
        <v>132</v>
      </c>
      <c r="H151" s="208">
        <v>282.1</v>
      </c>
      <c r="I151" s="209"/>
      <c r="J151" s="210">
        <f>ROUND(I151*H151,2)</f>
        <v>0</v>
      </c>
      <c r="K151" s="206" t="s">
        <v>133</v>
      </c>
      <c r="L151" s="40"/>
      <c r="M151" s="211" t="s">
        <v>1</v>
      </c>
      <c r="N151" s="212" t="s">
        <v>38</v>
      </c>
      <c r="O151" s="72"/>
      <c r="P151" s="213">
        <f>O151*H151</f>
        <v>0</v>
      </c>
      <c r="Q151" s="213">
        <v>0</v>
      </c>
      <c r="R151" s="213">
        <f>Q151*H151</f>
        <v>0</v>
      </c>
      <c r="S151" s="213">
        <v>0.255</v>
      </c>
      <c r="T151" s="214">
        <f>S151*H151</f>
        <v>71.9355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5" t="s">
        <v>134</v>
      </c>
      <c r="AT151" s="215" t="s">
        <v>129</v>
      </c>
      <c r="AU151" s="215" t="s">
        <v>83</v>
      </c>
      <c r="AY151" s="18" t="s">
        <v>126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8" t="s">
        <v>81</v>
      </c>
      <c r="BK151" s="216">
        <f>ROUND(I151*H151,2)</f>
        <v>0</v>
      </c>
      <c r="BL151" s="18" t="s">
        <v>134</v>
      </c>
      <c r="BM151" s="215" t="s">
        <v>286</v>
      </c>
    </row>
    <row r="152" spans="1:47" s="2" customFormat="1" ht="45">
      <c r="A152" s="35"/>
      <c r="B152" s="36"/>
      <c r="C152" s="37"/>
      <c r="D152" s="217" t="s">
        <v>136</v>
      </c>
      <c r="E152" s="37"/>
      <c r="F152" s="218" t="s">
        <v>287</v>
      </c>
      <c r="G152" s="37"/>
      <c r="H152" s="37"/>
      <c r="I152" s="116"/>
      <c r="J152" s="37"/>
      <c r="K152" s="37"/>
      <c r="L152" s="40"/>
      <c r="M152" s="219"/>
      <c r="N152" s="220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136</v>
      </c>
      <c r="AU152" s="18" t="s">
        <v>83</v>
      </c>
    </row>
    <row r="153" spans="2:51" s="13" customFormat="1" ht="10">
      <c r="B153" s="221"/>
      <c r="C153" s="222"/>
      <c r="D153" s="217" t="s">
        <v>138</v>
      </c>
      <c r="E153" s="223" t="s">
        <v>1</v>
      </c>
      <c r="F153" s="224" t="s">
        <v>260</v>
      </c>
      <c r="G153" s="222"/>
      <c r="H153" s="223" t="s">
        <v>1</v>
      </c>
      <c r="I153" s="225"/>
      <c r="J153" s="222"/>
      <c r="K153" s="222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138</v>
      </c>
      <c r="AU153" s="230" t="s">
        <v>83</v>
      </c>
      <c r="AV153" s="13" t="s">
        <v>81</v>
      </c>
      <c r="AW153" s="13" t="s">
        <v>30</v>
      </c>
      <c r="AX153" s="13" t="s">
        <v>73</v>
      </c>
      <c r="AY153" s="230" t="s">
        <v>126</v>
      </c>
    </row>
    <row r="154" spans="2:51" s="13" customFormat="1" ht="20">
      <c r="B154" s="221"/>
      <c r="C154" s="222"/>
      <c r="D154" s="217" t="s">
        <v>138</v>
      </c>
      <c r="E154" s="223" t="s">
        <v>1</v>
      </c>
      <c r="F154" s="224" t="s">
        <v>288</v>
      </c>
      <c r="G154" s="222"/>
      <c r="H154" s="223" t="s">
        <v>1</v>
      </c>
      <c r="I154" s="225"/>
      <c r="J154" s="222"/>
      <c r="K154" s="222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138</v>
      </c>
      <c r="AU154" s="230" t="s">
        <v>83</v>
      </c>
      <c r="AV154" s="13" t="s">
        <v>81</v>
      </c>
      <c r="AW154" s="13" t="s">
        <v>30</v>
      </c>
      <c r="AX154" s="13" t="s">
        <v>73</v>
      </c>
      <c r="AY154" s="230" t="s">
        <v>126</v>
      </c>
    </row>
    <row r="155" spans="2:51" s="14" customFormat="1" ht="10">
      <c r="B155" s="231"/>
      <c r="C155" s="232"/>
      <c r="D155" s="217" t="s">
        <v>138</v>
      </c>
      <c r="E155" s="233" t="s">
        <v>1</v>
      </c>
      <c r="F155" s="234" t="s">
        <v>289</v>
      </c>
      <c r="G155" s="232"/>
      <c r="H155" s="235">
        <v>282.1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138</v>
      </c>
      <c r="AU155" s="241" t="s">
        <v>83</v>
      </c>
      <c r="AV155" s="14" t="s">
        <v>83</v>
      </c>
      <c r="AW155" s="14" t="s">
        <v>30</v>
      </c>
      <c r="AX155" s="14" t="s">
        <v>81</v>
      </c>
      <c r="AY155" s="241" t="s">
        <v>126</v>
      </c>
    </row>
    <row r="156" spans="1:65" s="2" customFormat="1" ht="21.75" customHeight="1">
      <c r="A156" s="35"/>
      <c r="B156" s="36"/>
      <c r="C156" s="204" t="s">
        <v>168</v>
      </c>
      <c r="D156" s="204" t="s">
        <v>129</v>
      </c>
      <c r="E156" s="205" t="s">
        <v>290</v>
      </c>
      <c r="F156" s="206" t="s">
        <v>291</v>
      </c>
      <c r="G156" s="207" t="s">
        <v>132</v>
      </c>
      <c r="H156" s="208">
        <v>946.5</v>
      </c>
      <c r="I156" s="209"/>
      <c r="J156" s="210">
        <f>ROUND(I156*H156,2)</f>
        <v>0</v>
      </c>
      <c r="K156" s="206" t="s">
        <v>133</v>
      </c>
      <c r="L156" s="40"/>
      <c r="M156" s="211" t="s">
        <v>1</v>
      </c>
      <c r="N156" s="212" t="s">
        <v>38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0.44</v>
      </c>
      <c r="T156" s="214">
        <f>S156*H156</f>
        <v>416.46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134</v>
      </c>
      <c r="AT156" s="215" t="s">
        <v>129</v>
      </c>
      <c r="AU156" s="215" t="s">
        <v>83</v>
      </c>
      <c r="AY156" s="18" t="s">
        <v>126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81</v>
      </c>
      <c r="BK156" s="216">
        <f>ROUND(I156*H156,2)</f>
        <v>0</v>
      </c>
      <c r="BL156" s="18" t="s">
        <v>134</v>
      </c>
      <c r="BM156" s="215" t="s">
        <v>292</v>
      </c>
    </row>
    <row r="157" spans="1:47" s="2" customFormat="1" ht="36">
      <c r="A157" s="35"/>
      <c r="B157" s="36"/>
      <c r="C157" s="37"/>
      <c r="D157" s="217" t="s">
        <v>136</v>
      </c>
      <c r="E157" s="37"/>
      <c r="F157" s="218" t="s">
        <v>293</v>
      </c>
      <c r="G157" s="37"/>
      <c r="H157" s="37"/>
      <c r="I157" s="116"/>
      <c r="J157" s="37"/>
      <c r="K157" s="37"/>
      <c r="L157" s="40"/>
      <c r="M157" s="219"/>
      <c r="N157" s="220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136</v>
      </c>
      <c r="AU157" s="18" t="s">
        <v>83</v>
      </c>
    </row>
    <row r="158" spans="2:51" s="13" customFormat="1" ht="10">
      <c r="B158" s="221"/>
      <c r="C158" s="222"/>
      <c r="D158" s="217" t="s">
        <v>138</v>
      </c>
      <c r="E158" s="223" t="s">
        <v>1</v>
      </c>
      <c r="F158" s="224" t="s">
        <v>260</v>
      </c>
      <c r="G158" s="222"/>
      <c r="H158" s="223" t="s">
        <v>1</v>
      </c>
      <c r="I158" s="225"/>
      <c r="J158" s="222"/>
      <c r="K158" s="222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138</v>
      </c>
      <c r="AU158" s="230" t="s">
        <v>83</v>
      </c>
      <c r="AV158" s="13" t="s">
        <v>81</v>
      </c>
      <c r="AW158" s="13" t="s">
        <v>30</v>
      </c>
      <c r="AX158" s="13" t="s">
        <v>73</v>
      </c>
      <c r="AY158" s="230" t="s">
        <v>126</v>
      </c>
    </row>
    <row r="159" spans="2:51" s="14" customFormat="1" ht="10">
      <c r="B159" s="231"/>
      <c r="C159" s="232"/>
      <c r="D159" s="217" t="s">
        <v>138</v>
      </c>
      <c r="E159" s="233" t="s">
        <v>1</v>
      </c>
      <c r="F159" s="234" t="s">
        <v>294</v>
      </c>
      <c r="G159" s="232"/>
      <c r="H159" s="235">
        <v>946.5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138</v>
      </c>
      <c r="AU159" s="241" t="s">
        <v>83</v>
      </c>
      <c r="AV159" s="14" t="s">
        <v>83</v>
      </c>
      <c r="AW159" s="14" t="s">
        <v>30</v>
      </c>
      <c r="AX159" s="14" t="s">
        <v>81</v>
      </c>
      <c r="AY159" s="241" t="s">
        <v>126</v>
      </c>
    </row>
    <row r="160" spans="1:65" s="2" customFormat="1" ht="21.75" customHeight="1">
      <c r="A160" s="35"/>
      <c r="B160" s="36"/>
      <c r="C160" s="204" t="s">
        <v>127</v>
      </c>
      <c r="D160" s="204" t="s">
        <v>129</v>
      </c>
      <c r="E160" s="205" t="s">
        <v>295</v>
      </c>
      <c r="F160" s="206" t="s">
        <v>296</v>
      </c>
      <c r="G160" s="207" t="s">
        <v>132</v>
      </c>
      <c r="H160" s="208">
        <v>12.7</v>
      </c>
      <c r="I160" s="209"/>
      <c r="J160" s="210">
        <f>ROUND(I160*H160,2)</f>
        <v>0</v>
      </c>
      <c r="K160" s="206" t="s">
        <v>133</v>
      </c>
      <c r="L160" s="40"/>
      <c r="M160" s="211" t="s">
        <v>1</v>
      </c>
      <c r="N160" s="212" t="s">
        <v>38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0.22</v>
      </c>
      <c r="T160" s="214">
        <f>S160*H160</f>
        <v>2.794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134</v>
      </c>
      <c r="AT160" s="215" t="s">
        <v>129</v>
      </c>
      <c r="AU160" s="215" t="s">
        <v>83</v>
      </c>
      <c r="AY160" s="18" t="s">
        <v>126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81</v>
      </c>
      <c r="BK160" s="216">
        <f>ROUND(I160*H160,2)</f>
        <v>0</v>
      </c>
      <c r="BL160" s="18" t="s">
        <v>134</v>
      </c>
      <c r="BM160" s="215" t="s">
        <v>297</v>
      </c>
    </row>
    <row r="161" spans="1:47" s="2" customFormat="1" ht="36">
      <c r="A161" s="35"/>
      <c r="B161" s="36"/>
      <c r="C161" s="37"/>
      <c r="D161" s="217" t="s">
        <v>136</v>
      </c>
      <c r="E161" s="37"/>
      <c r="F161" s="218" t="s">
        <v>298</v>
      </c>
      <c r="G161" s="37"/>
      <c r="H161" s="37"/>
      <c r="I161" s="116"/>
      <c r="J161" s="37"/>
      <c r="K161" s="37"/>
      <c r="L161" s="40"/>
      <c r="M161" s="219"/>
      <c r="N161" s="220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136</v>
      </c>
      <c r="AU161" s="18" t="s">
        <v>83</v>
      </c>
    </row>
    <row r="162" spans="2:51" s="13" customFormat="1" ht="10">
      <c r="B162" s="221"/>
      <c r="C162" s="222"/>
      <c r="D162" s="217" t="s">
        <v>138</v>
      </c>
      <c r="E162" s="223" t="s">
        <v>1</v>
      </c>
      <c r="F162" s="224" t="s">
        <v>260</v>
      </c>
      <c r="G162" s="222"/>
      <c r="H162" s="223" t="s">
        <v>1</v>
      </c>
      <c r="I162" s="225"/>
      <c r="J162" s="222"/>
      <c r="K162" s="222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138</v>
      </c>
      <c r="AU162" s="230" t="s">
        <v>83</v>
      </c>
      <c r="AV162" s="13" t="s">
        <v>81</v>
      </c>
      <c r="AW162" s="13" t="s">
        <v>30</v>
      </c>
      <c r="AX162" s="13" t="s">
        <v>73</v>
      </c>
      <c r="AY162" s="230" t="s">
        <v>126</v>
      </c>
    </row>
    <row r="163" spans="2:51" s="13" customFormat="1" ht="10">
      <c r="B163" s="221"/>
      <c r="C163" s="222"/>
      <c r="D163" s="217" t="s">
        <v>138</v>
      </c>
      <c r="E163" s="223" t="s">
        <v>1</v>
      </c>
      <c r="F163" s="224" t="s">
        <v>299</v>
      </c>
      <c r="G163" s="222"/>
      <c r="H163" s="223" t="s">
        <v>1</v>
      </c>
      <c r="I163" s="225"/>
      <c r="J163" s="222"/>
      <c r="K163" s="222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138</v>
      </c>
      <c r="AU163" s="230" t="s">
        <v>83</v>
      </c>
      <c r="AV163" s="13" t="s">
        <v>81</v>
      </c>
      <c r="AW163" s="13" t="s">
        <v>30</v>
      </c>
      <c r="AX163" s="13" t="s">
        <v>73</v>
      </c>
      <c r="AY163" s="230" t="s">
        <v>126</v>
      </c>
    </row>
    <row r="164" spans="2:51" s="14" customFormat="1" ht="10">
      <c r="B164" s="231"/>
      <c r="C164" s="232"/>
      <c r="D164" s="217" t="s">
        <v>138</v>
      </c>
      <c r="E164" s="233" t="s">
        <v>1</v>
      </c>
      <c r="F164" s="234" t="s">
        <v>300</v>
      </c>
      <c r="G164" s="232"/>
      <c r="H164" s="235">
        <v>12.7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138</v>
      </c>
      <c r="AU164" s="241" t="s">
        <v>83</v>
      </c>
      <c r="AV164" s="14" t="s">
        <v>83</v>
      </c>
      <c r="AW164" s="14" t="s">
        <v>30</v>
      </c>
      <c r="AX164" s="14" t="s">
        <v>81</v>
      </c>
      <c r="AY164" s="241" t="s">
        <v>126</v>
      </c>
    </row>
    <row r="165" spans="1:65" s="2" customFormat="1" ht="21.75" customHeight="1">
      <c r="A165" s="35"/>
      <c r="B165" s="36"/>
      <c r="C165" s="204" t="s">
        <v>179</v>
      </c>
      <c r="D165" s="204" t="s">
        <v>129</v>
      </c>
      <c r="E165" s="205" t="s">
        <v>301</v>
      </c>
      <c r="F165" s="206" t="s">
        <v>302</v>
      </c>
      <c r="G165" s="207" t="s">
        <v>132</v>
      </c>
      <c r="H165" s="208">
        <v>636.8</v>
      </c>
      <c r="I165" s="209"/>
      <c r="J165" s="210">
        <f>ROUND(I165*H165,2)</f>
        <v>0</v>
      </c>
      <c r="K165" s="206" t="s">
        <v>133</v>
      </c>
      <c r="L165" s="40"/>
      <c r="M165" s="211" t="s">
        <v>1</v>
      </c>
      <c r="N165" s="212" t="s">
        <v>38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0.45</v>
      </c>
      <c r="T165" s="214">
        <f>S165*H165</f>
        <v>286.56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134</v>
      </c>
      <c r="AT165" s="215" t="s">
        <v>129</v>
      </c>
      <c r="AU165" s="215" t="s">
        <v>83</v>
      </c>
      <c r="AY165" s="18" t="s">
        <v>126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81</v>
      </c>
      <c r="BK165" s="216">
        <f>ROUND(I165*H165,2)</f>
        <v>0</v>
      </c>
      <c r="BL165" s="18" t="s">
        <v>134</v>
      </c>
      <c r="BM165" s="215" t="s">
        <v>303</v>
      </c>
    </row>
    <row r="166" spans="1:47" s="2" customFormat="1" ht="36">
      <c r="A166" s="35"/>
      <c r="B166" s="36"/>
      <c r="C166" s="37"/>
      <c r="D166" s="217" t="s">
        <v>136</v>
      </c>
      <c r="E166" s="37"/>
      <c r="F166" s="218" t="s">
        <v>304</v>
      </c>
      <c r="G166" s="37"/>
      <c r="H166" s="37"/>
      <c r="I166" s="116"/>
      <c r="J166" s="37"/>
      <c r="K166" s="37"/>
      <c r="L166" s="40"/>
      <c r="M166" s="219"/>
      <c r="N166" s="220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136</v>
      </c>
      <c r="AU166" s="18" t="s">
        <v>83</v>
      </c>
    </row>
    <row r="167" spans="2:51" s="13" customFormat="1" ht="10">
      <c r="B167" s="221"/>
      <c r="C167" s="222"/>
      <c r="D167" s="217" t="s">
        <v>138</v>
      </c>
      <c r="E167" s="223" t="s">
        <v>1</v>
      </c>
      <c r="F167" s="224" t="s">
        <v>260</v>
      </c>
      <c r="G167" s="222"/>
      <c r="H167" s="223" t="s">
        <v>1</v>
      </c>
      <c r="I167" s="225"/>
      <c r="J167" s="222"/>
      <c r="K167" s="222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138</v>
      </c>
      <c r="AU167" s="230" t="s">
        <v>83</v>
      </c>
      <c r="AV167" s="13" t="s">
        <v>81</v>
      </c>
      <c r="AW167" s="13" t="s">
        <v>30</v>
      </c>
      <c r="AX167" s="13" t="s">
        <v>73</v>
      </c>
      <c r="AY167" s="230" t="s">
        <v>126</v>
      </c>
    </row>
    <row r="168" spans="2:51" s="13" customFormat="1" ht="10">
      <c r="B168" s="221"/>
      <c r="C168" s="222"/>
      <c r="D168" s="217" t="s">
        <v>138</v>
      </c>
      <c r="E168" s="223" t="s">
        <v>1</v>
      </c>
      <c r="F168" s="224" t="s">
        <v>305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138</v>
      </c>
      <c r="AU168" s="230" t="s">
        <v>83</v>
      </c>
      <c r="AV168" s="13" t="s">
        <v>81</v>
      </c>
      <c r="AW168" s="13" t="s">
        <v>30</v>
      </c>
      <c r="AX168" s="13" t="s">
        <v>73</v>
      </c>
      <c r="AY168" s="230" t="s">
        <v>126</v>
      </c>
    </row>
    <row r="169" spans="2:51" s="14" customFormat="1" ht="10">
      <c r="B169" s="231"/>
      <c r="C169" s="232"/>
      <c r="D169" s="217" t="s">
        <v>138</v>
      </c>
      <c r="E169" s="233" t="s">
        <v>1</v>
      </c>
      <c r="F169" s="234" t="s">
        <v>306</v>
      </c>
      <c r="G169" s="232"/>
      <c r="H169" s="235">
        <v>636.8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138</v>
      </c>
      <c r="AU169" s="241" t="s">
        <v>83</v>
      </c>
      <c r="AV169" s="14" t="s">
        <v>83</v>
      </c>
      <c r="AW169" s="14" t="s">
        <v>30</v>
      </c>
      <c r="AX169" s="14" t="s">
        <v>81</v>
      </c>
      <c r="AY169" s="241" t="s">
        <v>126</v>
      </c>
    </row>
    <row r="170" spans="1:65" s="2" customFormat="1" ht="16.5" customHeight="1">
      <c r="A170" s="35"/>
      <c r="B170" s="36"/>
      <c r="C170" s="204" t="s">
        <v>183</v>
      </c>
      <c r="D170" s="204" t="s">
        <v>129</v>
      </c>
      <c r="E170" s="205" t="s">
        <v>307</v>
      </c>
      <c r="F170" s="206" t="s">
        <v>308</v>
      </c>
      <c r="G170" s="207" t="s">
        <v>309</v>
      </c>
      <c r="H170" s="208">
        <v>301.1</v>
      </c>
      <c r="I170" s="209"/>
      <c r="J170" s="210">
        <f>ROUND(I170*H170,2)</f>
        <v>0</v>
      </c>
      <c r="K170" s="206" t="s">
        <v>133</v>
      </c>
      <c r="L170" s="40"/>
      <c r="M170" s="211" t="s">
        <v>1</v>
      </c>
      <c r="N170" s="212" t="s">
        <v>38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0.205</v>
      </c>
      <c r="T170" s="214">
        <f>S170*H170</f>
        <v>61.725500000000004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134</v>
      </c>
      <c r="AT170" s="215" t="s">
        <v>129</v>
      </c>
      <c r="AU170" s="215" t="s">
        <v>83</v>
      </c>
      <c r="AY170" s="18" t="s">
        <v>126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81</v>
      </c>
      <c r="BK170" s="216">
        <f>ROUND(I170*H170,2)</f>
        <v>0</v>
      </c>
      <c r="BL170" s="18" t="s">
        <v>134</v>
      </c>
      <c r="BM170" s="215" t="s">
        <v>310</v>
      </c>
    </row>
    <row r="171" spans="1:47" s="2" customFormat="1" ht="27">
      <c r="A171" s="35"/>
      <c r="B171" s="36"/>
      <c r="C171" s="37"/>
      <c r="D171" s="217" t="s">
        <v>136</v>
      </c>
      <c r="E171" s="37"/>
      <c r="F171" s="218" t="s">
        <v>311</v>
      </c>
      <c r="G171" s="37"/>
      <c r="H171" s="37"/>
      <c r="I171" s="116"/>
      <c r="J171" s="37"/>
      <c r="K171" s="37"/>
      <c r="L171" s="40"/>
      <c r="M171" s="219"/>
      <c r="N171" s="220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136</v>
      </c>
      <c r="AU171" s="18" t="s">
        <v>83</v>
      </c>
    </row>
    <row r="172" spans="2:51" s="13" customFormat="1" ht="10">
      <c r="B172" s="221"/>
      <c r="C172" s="222"/>
      <c r="D172" s="217" t="s">
        <v>138</v>
      </c>
      <c r="E172" s="223" t="s">
        <v>1</v>
      </c>
      <c r="F172" s="224" t="s">
        <v>260</v>
      </c>
      <c r="G172" s="222"/>
      <c r="H172" s="223" t="s">
        <v>1</v>
      </c>
      <c r="I172" s="225"/>
      <c r="J172" s="222"/>
      <c r="K172" s="222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138</v>
      </c>
      <c r="AU172" s="230" t="s">
        <v>83</v>
      </c>
      <c r="AV172" s="13" t="s">
        <v>81</v>
      </c>
      <c r="AW172" s="13" t="s">
        <v>30</v>
      </c>
      <c r="AX172" s="13" t="s">
        <v>73</v>
      </c>
      <c r="AY172" s="230" t="s">
        <v>126</v>
      </c>
    </row>
    <row r="173" spans="2:51" s="14" customFormat="1" ht="10">
      <c r="B173" s="231"/>
      <c r="C173" s="232"/>
      <c r="D173" s="217" t="s">
        <v>138</v>
      </c>
      <c r="E173" s="233" t="s">
        <v>1</v>
      </c>
      <c r="F173" s="234" t="s">
        <v>312</v>
      </c>
      <c r="G173" s="232"/>
      <c r="H173" s="235">
        <v>301.1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138</v>
      </c>
      <c r="AU173" s="241" t="s">
        <v>83</v>
      </c>
      <c r="AV173" s="14" t="s">
        <v>83</v>
      </c>
      <c r="AW173" s="14" t="s">
        <v>30</v>
      </c>
      <c r="AX173" s="14" t="s">
        <v>81</v>
      </c>
      <c r="AY173" s="241" t="s">
        <v>126</v>
      </c>
    </row>
    <row r="174" spans="1:65" s="2" customFormat="1" ht="16.5" customHeight="1">
      <c r="A174" s="35"/>
      <c r="B174" s="36"/>
      <c r="C174" s="204" t="s">
        <v>187</v>
      </c>
      <c r="D174" s="204" t="s">
        <v>129</v>
      </c>
      <c r="E174" s="205" t="s">
        <v>313</v>
      </c>
      <c r="F174" s="206" t="s">
        <v>314</v>
      </c>
      <c r="G174" s="207" t="s">
        <v>315</v>
      </c>
      <c r="H174" s="208">
        <v>136.5</v>
      </c>
      <c r="I174" s="209"/>
      <c r="J174" s="210">
        <f>ROUND(I174*H174,2)</f>
        <v>0</v>
      </c>
      <c r="K174" s="206" t="s">
        <v>133</v>
      </c>
      <c r="L174" s="40"/>
      <c r="M174" s="211" t="s">
        <v>1</v>
      </c>
      <c r="N174" s="212" t="s">
        <v>38</v>
      </c>
      <c r="O174" s="7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134</v>
      </c>
      <c r="AT174" s="215" t="s">
        <v>129</v>
      </c>
      <c r="AU174" s="215" t="s">
        <v>83</v>
      </c>
      <c r="AY174" s="18" t="s">
        <v>126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81</v>
      </c>
      <c r="BK174" s="216">
        <f>ROUND(I174*H174,2)</f>
        <v>0</v>
      </c>
      <c r="BL174" s="18" t="s">
        <v>134</v>
      </c>
      <c r="BM174" s="215" t="s">
        <v>316</v>
      </c>
    </row>
    <row r="175" spans="1:47" s="2" customFormat="1" ht="27">
      <c r="A175" s="35"/>
      <c r="B175" s="36"/>
      <c r="C175" s="37"/>
      <c r="D175" s="217" t="s">
        <v>136</v>
      </c>
      <c r="E175" s="37"/>
      <c r="F175" s="218" t="s">
        <v>317</v>
      </c>
      <c r="G175" s="37"/>
      <c r="H175" s="37"/>
      <c r="I175" s="116"/>
      <c r="J175" s="37"/>
      <c r="K175" s="37"/>
      <c r="L175" s="40"/>
      <c r="M175" s="219"/>
      <c r="N175" s="220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136</v>
      </c>
      <c r="AU175" s="18" t="s">
        <v>83</v>
      </c>
    </row>
    <row r="176" spans="2:51" s="13" customFormat="1" ht="10">
      <c r="B176" s="221"/>
      <c r="C176" s="222"/>
      <c r="D176" s="217" t="s">
        <v>138</v>
      </c>
      <c r="E176" s="223" t="s">
        <v>1</v>
      </c>
      <c r="F176" s="224" t="s">
        <v>260</v>
      </c>
      <c r="G176" s="222"/>
      <c r="H176" s="223" t="s">
        <v>1</v>
      </c>
      <c r="I176" s="225"/>
      <c r="J176" s="222"/>
      <c r="K176" s="222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138</v>
      </c>
      <c r="AU176" s="230" t="s">
        <v>83</v>
      </c>
      <c r="AV176" s="13" t="s">
        <v>81</v>
      </c>
      <c r="AW176" s="13" t="s">
        <v>30</v>
      </c>
      <c r="AX176" s="13" t="s">
        <v>73</v>
      </c>
      <c r="AY176" s="230" t="s">
        <v>126</v>
      </c>
    </row>
    <row r="177" spans="2:51" s="14" customFormat="1" ht="10">
      <c r="B177" s="231"/>
      <c r="C177" s="232"/>
      <c r="D177" s="217" t="s">
        <v>138</v>
      </c>
      <c r="E177" s="233" t="s">
        <v>318</v>
      </c>
      <c r="F177" s="234" t="s">
        <v>319</v>
      </c>
      <c r="G177" s="232"/>
      <c r="H177" s="235">
        <v>136.5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138</v>
      </c>
      <c r="AU177" s="241" t="s">
        <v>83</v>
      </c>
      <c r="AV177" s="14" t="s">
        <v>83</v>
      </c>
      <c r="AW177" s="14" t="s">
        <v>30</v>
      </c>
      <c r="AX177" s="14" t="s">
        <v>81</v>
      </c>
      <c r="AY177" s="241" t="s">
        <v>126</v>
      </c>
    </row>
    <row r="178" spans="1:65" s="2" customFormat="1" ht="21.75" customHeight="1">
      <c r="A178" s="35"/>
      <c r="B178" s="36"/>
      <c r="C178" s="204" t="s">
        <v>191</v>
      </c>
      <c r="D178" s="204" t="s">
        <v>129</v>
      </c>
      <c r="E178" s="205" t="s">
        <v>320</v>
      </c>
      <c r="F178" s="206" t="s">
        <v>321</v>
      </c>
      <c r="G178" s="207" t="s">
        <v>315</v>
      </c>
      <c r="H178" s="208">
        <v>590.7</v>
      </c>
      <c r="I178" s="209"/>
      <c r="J178" s="210">
        <f>ROUND(I178*H178,2)</f>
        <v>0</v>
      </c>
      <c r="K178" s="206" t="s">
        <v>133</v>
      </c>
      <c r="L178" s="40"/>
      <c r="M178" s="211" t="s">
        <v>1</v>
      </c>
      <c r="N178" s="212" t="s">
        <v>38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134</v>
      </c>
      <c r="AT178" s="215" t="s">
        <v>129</v>
      </c>
      <c r="AU178" s="215" t="s">
        <v>83</v>
      </c>
      <c r="AY178" s="18" t="s">
        <v>126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81</v>
      </c>
      <c r="BK178" s="216">
        <f>ROUND(I178*H178,2)</f>
        <v>0</v>
      </c>
      <c r="BL178" s="18" t="s">
        <v>134</v>
      </c>
      <c r="BM178" s="215" t="s">
        <v>322</v>
      </c>
    </row>
    <row r="179" spans="1:47" s="2" customFormat="1" ht="27">
      <c r="A179" s="35"/>
      <c r="B179" s="36"/>
      <c r="C179" s="37"/>
      <c r="D179" s="217" t="s">
        <v>136</v>
      </c>
      <c r="E179" s="37"/>
      <c r="F179" s="218" t="s">
        <v>323</v>
      </c>
      <c r="G179" s="37"/>
      <c r="H179" s="37"/>
      <c r="I179" s="116"/>
      <c r="J179" s="37"/>
      <c r="K179" s="37"/>
      <c r="L179" s="40"/>
      <c r="M179" s="219"/>
      <c r="N179" s="220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136</v>
      </c>
      <c r="AU179" s="18" t="s">
        <v>83</v>
      </c>
    </row>
    <row r="180" spans="2:51" s="13" customFormat="1" ht="10">
      <c r="B180" s="221"/>
      <c r="C180" s="222"/>
      <c r="D180" s="217" t="s">
        <v>138</v>
      </c>
      <c r="E180" s="223" t="s">
        <v>1</v>
      </c>
      <c r="F180" s="224" t="s">
        <v>260</v>
      </c>
      <c r="G180" s="222"/>
      <c r="H180" s="223" t="s">
        <v>1</v>
      </c>
      <c r="I180" s="225"/>
      <c r="J180" s="222"/>
      <c r="K180" s="222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138</v>
      </c>
      <c r="AU180" s="230" t="s">
        <v>83</v>
      </c>
      <c r="AV180" s="13" t="s">
        <v>81</v>
      </c>
      <c r="AW180" s="13" t="s">
        <v>30</v>
      </c>
      <c r="AX180" s="13" t="s">
        <v>73</v>
      </c>
      <c r="AY180" s="230" t="s">
        <v>126</v>
      </c>
    </row>
    <row r="181" spans="2:51" s="14" customFormat="1" ht="10">
      <c r="B181" s="231"/>
      <c r="C181" s="232"/>
      <c r="D181" s="217" t="s">
        <v>138</v>
      </c>
      <c r="E181" s="233" t="s">
        <v>244</v>
      </c>
      <c r="F181" s="234" t="s">
        <v>245</v>
      </c>
      <c r="G181" s="232"/>
      <c r="H181" s="235">
        <v>590.7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138</v>
      </c>
      <c r="AU181" s="241" t="s">
        <v>83</v>
      </c>
      <c r="AV181" s="14" t="s">
        <v>83</v>
      </c>
      <c r="AW181" s="14" t="s">
        <v>30</v>
      </c>
      <c r="AX181" s="14" t="s">
        <v>81</v>
      </c>
      <c r="AY181" s="241" t="s">
        <v>126</v>
      </c>
    </row>
    <row r="182" spans="1:65" s="2" customFormat="1" ht="21.75" customHeight="1">
      <c r="A182" s="35"/>
      <c r="B182" s="36"/>
      <c r="C182" s="204" t="s">
        <v>197</v>
      </c>
      <c r="D182" s="204" t="s">
        <v>129</v>
      </c>
      <c r="E182" s="205" t="s">
        <v>324</v>
      </c>
      <c r="F182" s="206" t="s">
        <v>325</v>
      </c>
      <c r="G182" s="207" t="s">
        <v>315</v>
      </c>
      <c r="H182" s="208">
        <v>15.5</v>
      </c>
      <c r="I182" s="209"/>
      <c r="J182" s="210">
        <f>ROUND(I182*H182,2)</f>
        <v>0</v>
      </c>
      <c r="K182" s="206" t="s">
        <v>133</v>
      </c>
      <c r="L182" s="40"/>
      <c r="M182" s="211" t="s">
        <v>1</v>
      </c>
      <c r="N182" s="212" t="s">
        <v>38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134</v>
      </c>
      <c r="AT182" s="215" t="s">
        <v>129</v>
      </c>
      <c r="AU182" s="215" t="s">
        <v>83</v>
      </c>
      <c r="AY182" s="18" t="s">
        <v>126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81</v>
      </c>
      <c r="BK182" s="216">
        <f>ROUND(I182*H182,2)</f>
        <v>0</v>
      </c>
      <c r="BL182" s="18" t="s">
        <v>134</v>
      </c>
      <c r="BM182" s="215" t="s">
        <v>326</v>
      </c>
    </row>
    <row r="183" spans="1:47" s="2" customFormat="1" ht="36">
      <c r="A183" s="35"/>
      <c r="B183" s="36"/>
      <c r="C183" s="37"/>
      <c r="D183" s="217" t="s">
        <v>136</v>
      </c>
      <c r="E183" s="37"/>
      <c r="F183" s="218" t="s">
        <v>327</v>
      </c>
      <c r="G183" s="37"/>
      <c r="H183" s="37"/>
      <c r="I183" s="116"/>
      <c r="J183" s="37"/>
      <c r="K183" s="37"/>
      <c r="L183" s="40"/>
      <c r="M183" s="219"/>
      <c r="N183" s="220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136</v>
      </c>
      <c r="AU183" s="18" t="s">
        <v>83</v>
      </c>
    </row>
    <row r="184" spans="2:51" s="14" customFormat="1" ht="10">
      <c r="B184" s="231"/>
      <c r="C184" s="232"/>
      <c r="D184" s="217" t="s">
        <v>138</v>
      </c>
      <c r="E184" s="233" t="s">
        <v>1</v>
      </c>
      <c r="F184" s="234" t="s">
        <v>242</v>
      </c>
      <c r="G184" s="232"/>
      <c r="H184" s="235">
        <v>15.5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138</v>
      </c>
      <c r="AU184" s="241" t="s">
        <v>83</v>
      </c>
      <c r="AV184" s="14" t="s">
        <v>83</v>
      </c>
      <c r="AW184" s="14" t="s">
        <v>30</v>
      </c>
      <c r="AX184" s="14" t="s">
        <v>81</v>
      </c>
      <c r="AY184" s="241" t="s">
        <v>126</v>
      </c>
    </row>
    <row r="185" spans="1:65" s="2" customFormat="1" ht="21.75" customHeight="1">
      <c r="A185" s="35"/>
      <c r="B185" s="36"/>
      <c r="C185" s="204" t="s">
        <v>8</v>
      </c>
      <c r="D185" s="204" t="s">
        <v>129</v>
      </c>
      <c r="E185" s="205" t="s">
        <v>328</v>
      </c>
      <c r="F185" s="206" t="s">
        <v>329</v>
      </c>
      <c r="G185" s="207" t="s">
        <v>315</v>
      </c>
      <c r="H185" s="208">
        <v>15.5</v>
      </c>
      <c r="I185" s="209"/>
      <c r="J185" s="210">
        <f>ROUND(I185*H185,2)</f>
        <v>0</v>
      </c>
      <c r="K185" s="206" t="s">
        <v>133</v>
      </c>
      <c r="L185" s="40"/>
      <c r="M185" s="211" t="s">
        <v>1</v>
      </c>
      <c r="N185" s="212" t="s">
        <v>38</v>
      </c>
      <c r="O185" s="72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134</v>
      </c>
      <c r="AT185" s="215" t="s">
        <v>129</v>
      </c>
      <c r="AU185" s="215" t="s">
        <v>83</v>
      </c>
      <c r="AY185" s="18" t="s">
        <v>126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81</v>
      </c>
      <c r="BK185" s="216">
        <f>ROUND(I185*H185,2)</f>
        <v>0</v>
      </c>
      <c r="BL185" s="18" t="s">
        <v>134</v>
      </c>
      <c r="BM185" s="215" t="s">
        <v>330</v>
      </c>
    </row>
    <row r="186" spans="1:47" s="2" customFormat="1" ht="27">
      <c r="A186" s="35"/>
      <c r="B186" s="36"/>
      <c r="C186" s="37"/>
      <c r="D186" s="217" t="s">
        <v>136</v>
      </c>
      <c r="E186" s="37"/>
      <c r="F186" s="218" t="s">
        <v>331</v>
      </c>
      <c r="G186" s="37"/>
      <c r="H186" s="37"/>
      <c r="I186" s="116"/>
      <c r="J186" s="37"/>
      <c r="K186" s="37"/>
      <c r="L186" s="40"/>
      <c r="M186" s="219"/>
      <c r="N186" s="220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136</v>
      </c>
      <c r="AU186" s="18" t="s">
        <v>83</v>
      </c>
    </row>
    <row r="187" spans="2:51" s="13" customFormat="1" ht="10">
      <c r="B187" s="221"/>
      <c r="C187" s="222"/>
      <c r="D187" s="217" t="s">
        <v>138</v>
      </c>
      <c r="E187" s="223" t="s">
        <v>1</v>
      </c>
      <c r="F187" s="224" t="s">
        <v>260</v>
      </c>
      <c r="G187" s="222"/>
      <c r="H187" s="223" t="s">
        <v>1</v>
      </c>
      <c r="I187" s="225"/>
      <c r="J187" s="222"/>
      <c r="K187" s="222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138</v>
      </c>
      <c r="AU187" s="230" t="s">
        <v>83</v>
      </c>
      <c r="AV187" s="13" t="s">
        <v>81</v>
      </c>
      <c r="AW187" s="13" t="s">
        <v>30</v>
      </c>
      <c r="AX187" s="13" t="s">
        <v>73</v>
      </c>
      <c r="AY187" s="230" t="s">
        <v>126</v>
      </c>
    </row>
    <row r="188" spans="2:51" s="14" customFormat="1" ht="10">
      <c r="B188" s="231"/>
      <c r="C188" s="232"/>
      <c r="D188" s="217" t="s">
        <v>138</v>
      </c>
      <c r="E188" s="233" t="s">
        <v>242</v>
      </c>
      <c r="F188" s="234" t="s">
        <v>243</v>
      </c>
      <c r="G188" s="232"/>
      <c r="H188" s="235">
        <v>15.5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138</v>
      </c>
      <c r="AU188" s="241" t="s">
        <v>83</v>
      </c>
      <c r="AV188" s="14" t="s">
        <v>83</v>
      </c>
      <c r="AW188" s="14" t="s">
        <v>30</v>
      </c>
      <c r="AX188" s="14" t="s">
        <v>81</v>
      </c>
      <c r="AY188" s="241" t="s">
        <v>126</v>
      </c>
    </row>
    <row r="189" spans="1:65" s="2" customFormat="1" ht="21.75" customHeight="1">
      <c r="A189" s="35"/>
      <c r="B189" s="36"/>
      <c r="C189" s="204" t="s">
        <v>204</v>
      </c>
      <c r="D189" s="204" t="s">
        <v>129</v>
      </c>
      <c r="E189" s="205" t="s">
        <v>332</v>
      </c>
      <c r="F189" s="206" t="s">
        <v>333</v>
      </c>
      <c r="G189" s="207" t="s">
        <v>315</v>
      </c>
      <c r="H189" s="208">
        <v>579.787</v>
      </c>
      <c r="I189" s="209"/>
      <c r="J189" s="210">
        <f>ROUND(I189*H189,2)</f>
        <v>0</v>
      </c>
      <c r="K189" s="206" t="s">
        <v>133</v>
      </c>
      <c r="L189" s="40"/>
      <c r="M189" s="211" t="s">
        <v>1</v>
      </c>
      <c r="N189" s="212" t="s">
        <v>38</v>
      </c>
      <c r="O189" s="7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134</v>
      </c>
      <c r="AT189" s="215" t="s">
        <v>129</v>
      </c>
      <c r="AU189" s="215" t="s">
        <v>83</v>
      </c>
      <c r="AY189" s="18" t="s">
        <v>126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8" t="s">
        <v>81</v>
      </c>
      <c r="BK189" s="216">
        <f>ROUND(I189*H189,2)</f>
        <v>0</v>
      </c>
      <c r="BL189" s="18" t="s">
        <v>134</v>
      </c>
      <c r="BM189" s="215" t="s">
        <v>334</v>
      </c>
    </row>
    <row r="190" spans="1:47" s="2" customFormat="1" ht="36">
      <c r="A190" s="35"/>
      <c r="B190" s="36"/>
      <c r="C190" s="37"/>
      <c r="D190" s="217" t="s">
        <v>136</v>
      </c>
      <c r="E190" s="37"/>
      <c r="F190" s="218" t="s">
        <v>335</v>
      </c>
      <c r="G190" s="37"/>
      <c r="H190" s="37"/>
      <c r="I190" s="116"/>
      <c r="J190" s="37"/>
      <c r="K190" s="37"/>
      <c r="L190" s="40"/>
      <c r="M190" s="219"/>
      <c r="N190" s="220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136</v>
      </c>
      <c r="AU190" s="18" t="s">
        <v>83</v>
      </c>
    </row>
    <row r="191" spans="2:51" s="14" customFormat="1" ht="10">
      <c r="B191" s="231"/>
      <c r="C191" s="232"/>
      <c r="D191" s="217" t="s">
        <v>138</v>
      </c>
      <c r="E191" s="233" t="s">
        <v>1</v>
      </c>
      <c r="F191" s="234" t="s">
        <v>336</v>
      </c>
      <c r="G191" s="232"/>
      <c r="H191" s="235">
        <v>3.087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138</v>
      </c>
      <c r="AU191" s="241" t="s">
        <v>83</v>
      </c>
      <c r="AV191" s="14" t="s">
        <v>83</v>
      </c>
      <c r="AW191" s="14" t="s">
        <v>30</v>
      </c>
      <c r="AX191" s="14" t="s">
        <v>73</v>
      </c>
      <c r="AY191" s="241" t="s">
        <v>126</v>
      </c>
    </row>
    <row r="192" spans="2:51" s="14" customFormat="1" ht="10">
      <c r="B192" s="231"/>
      <c r="C192" s="232"/>
      <c r="D192" s="217" t="s">
        <v>138</v>
      </c>
      <c r="E192" s="233" t="s">
        <v>1</v>
      </c>
      <c r="F192" s="234" t="s">
        <v>337</v>
      </c>
      <c r="G192" s="232"/>
      <c r="H192" s="235">
        <v>576.7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138</v>
      </c>
      <c r="AU192" s="241" t="s">
        <v>83</v>
      </c>
      <c r="AV192" s="14" t="s">
        <v>83</v>
      </c>
      <c r="AW192" s="14" t="s">
        <v>30</v>
      </c>
      <c r="AX192" s="14" t="s">
        <v>73</v>
      </c>
      <c r="AY192" s="241" t="s">
        <v>126</v>
      </c>
    </row>
    <row r="193" spans="2:51" s="15" customFormat="1" ht="10">
      <c r="B193" s="247"/>
      <c r="C193" s="248"/>
      <c r="D193" s="217" t="s">
        <v>138</v>
      </c>
      <c r="E193" s="249" t="s">
        <v>1</v>
      </c>
      <c r="F193" s="250" t="s">
        <v>338</v>
      </c>
      <c r="G193" s="248"/>
      <c r="H193" s="251">
        <v>579.787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138</v>
      </c>
      <c r="AU193" s="257" t="s">
        <v>83</v>
      </c>
      <c r="AV193" s="15" t="s">
        <v>134</v>
      </c>
      <c r="AW193" s="15" t="s">
        <v>30</v>
      </c>
      <c r="AX193" s="15" t="s">
        <v>81</v>
      </c>
      <c r="AY193" s="257" t="s">
        <v>126</v>
      </c>
    </row>
    <row r="194" spans="1:65" s="2" customFormat="1" ht="21.75" customHeight="1">
      <c r="A194" s="35"/>
      <c r="B194" s="36"/>
      <c r="C194" s="204" t="s">
        <v>209</v>
      </c>
      <c r="D194" s="204" t="s">
        <v>129</v>
      </c>
      <c r="E194" s="205" t="s">
        <v>339</v>
      </c>
      <c r="F194" s="206" t="s">
        <v>340</v>
      </c>
      <c r="G194" s="207" t="s">
        <v>315</v>
      </c>
      <c r="H194" s="208">
        <v>1743.771</v>
      </c>
      <c r="I194" s="209"/>
      <c r="J194" s="210">
        <f>ROUND(I194*H194,2)</f>
        <v>0</v>
      </c>
      <c r="K194" s="206" t="s">
        <v>133</v>
      </c>
      <c r="L194" s="40"/>
      <c r="M194" s="211" t="s">
        <v>1</v>
      </c>
      <c r="N194" s="212" t="s">
        <v>38</v>
      </c>
      <c r="O194" s="7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134</v>
      </c>
      <c r="AT194" s="215" t="s">
        <v>129</v>
      </c>
      <c r="AU194" s="215" t="s">
        <v>83</v>
      </c>
      <c r="AY194" s="18" t="s">
        <v>126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81</v>
      </c>
      <c r="BK194" s="216">
        <f>ROUND(I194*H194,2)</f>
        <v>0</v>
      </c>
      <c r="BL194" s="18" t="s">
        <v>134</v>
      </c>
      <c r="BM194" s="215" t="s">
        <v>341</v>
      </c>
    </row>
    <row r="195" spans="1:47" s="2" customFormat="1" ht="36">
      <c r="A195" s="35"/>
      <c r="B195" s="36"/>
      <c r="C195" s="37"/>
      <c r="D195" s="217" t="s">
        <v>136</v>
      </c>
      <c r="E195" s="37"/>
      <c r="F195" s="218" t="s">
        <v>342</v>
      </c>
      <c r="G195" s="37"/>
      <c r="H195" s="37"/>
      <c r="I195" s="116"/>
      <c r="J195" s="37"/>
      <c r="K195" s="37"/>
      <c r="L195" s="40"/>
      <c r="M195" s="219"/>
      <c r="N195" s="220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136</v>
      </c>
      <c r="AU195" s="18" t="s">
        <v>83</v>
      </c>
    </row>
    <row r="196" spans="2:51" s="14" customFormat="1" ht="10">
      <c r="B196" s="231"/>
      <c r="C196" s="232"/>
      <c r="D196" s="217" t="s">
        <v>138</v>
      </c>
      <c r="E196" s="233" t="s">
        <v>1</v>
      </c>
      <c r="F196" s="234" t="s">
        <v>343</v>
      </c>
      <c r="G196" s="232"/>
      <c r="H196" s="235">
        <v>4.557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138</v>
      </c>
      <c r="AU196" s="241" t="s">
        <v>83</v>
      </c>
      <c r="AV196" s="14" t="s">
        <v>83</v>
      </c>
      <c r="AW196" s="14" t="s">
        <v>30</v>
      </c>
      <c r="AX196" s="14" t="s">
        <v>73</v>
      </c>
      <c r="AY196" s="241" t="s">
        <v>126</v>
      </c>
    </row>
    <row r="197" spans="2:51" s="14" customFormat="1" ht="10">
      <c r="B197" s="231"/>
      <c r="C197" s="232"/>
      <c r="D197" s="217" t="s">
        <v>138</v>
      </c>
      <c r="E197" s="233" t="s">
        <v>1</v>
      </c>
      <c r="F197" s="234" t="s">
        <v>337</v>
      </c>
      <c r="G197" s="232"/>
      <c r="H197" s="235">
        <v>576.7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138</v>
      </c>
      <c r="AU197" s="241" t="s">
        <v>83</v>
      </c>
      <c r="AV197" s="14" t="s">
        <v>83</v>
      </c>
      <c r="AW197" s="14" t="s">
        <v>30</v>
      </c>
      <c r="AX197" s="14" t="s">
        <v>73</v>
      </c>
      <c r="AY197" s="241" t="s">
        <v>126</v>
      </c>
    </row>
    <row r="198" spans="2:51" s="15" customFormat="1" ht="10">
      <c r="B198" s="247"/>
      <c r="C198" s="248"/>
      <c r="D198" s="217" t="s">
        <v>138</v>
      </c>
      <c r="E198" s="249" t="s">
        <v>1</v>
      </c>
      <c r="F198" s="250" t="s">
        <v>338</v>
      </c>
      <c r="G198" s="248"/>
      <c r="H198" s="251">
        <v>581.2570000000001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138</v>
      </c>
      <c r="AU198" s="257" t="s">
        <v>83</v>
      </c>
      <c r="AV198" s="15" t="s">
        <v>134</v>
      </c>
      <c r="AW198" s="15" t="s">
        <v>30</v>
      </c>
      <c r="AX198" s="15" t="s">
        <v>81</v>
      </c>
      <c r="AY198" s="257" t="s">
        <v>126</v>
      </c>
    </row>
    <row r="199" spans="2:51" s="14" customFormat="1" ht="10">
      <c r="B199" s="231"/>
      <c r="C199" s="232"/>
      <c r="D199" s="217" t="s">
        <v>138</v>
      </c>
      <c r="E199" s="232"/>
      <c r="F199" s="234" t="s">
        <v>344</v>
      </c>
      <c r="G199" s="232"/>
      <c r="H199" s="235">
        <v>1743.771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138</v>
      </c>
      <c r="AU199" s="241" t="s">
        <v>83</v>
      </c>
      <c r="AV199" s="14" t="s">
        <v>83</v>
      </c>
      <c r="AW199" s="14" t="s">
        <v>4</v>
      </c>
      <c r="AX199" s="14" t="s">
        <v>81</v>
      </c>
      <c r="AY199" s="241" t="s">
        <v>126</v>
      </c>
    </row>
    <row r="200" spans="1:65" s="2" customFormat="1" ht="16.5" customHeight="1">
      <c r="A200" s="35"/>
      <c r="B200" s="36"/>
      <c r="C200" s="204" t="s">
        <v>215</v>
      </c>
      <c r="D200" s="204" t="s">
        <v>129</v>
      </c>
      <c r="E200" s="205" t="s">
        <v>345</v>
      </c>
      <c r="F200" s="206" t="s">
        <v>346</v>
      </c>
      <c r="G200" s="207" t="s">
        <v>315</v>
      </c>
      <c r="H200" s="208">
        <v>576.7</v>
      </c>
      <c r="I200" s="209"/>
      <c r="J200" s="210">
        <f>ROUND(I200*H200,2)</f>
        <v>0</v>
      </c>
      <c r="K200" s="206" t="s">
        <v>133</v>
      </c>
      <c r="L200" s="40"/>
      <c r="M200" s="211" t="s">
        <v>1</v>
      </c>
      <c r="N200" s="212" t="s">
        <v>38</v>
      </c>
      <c r="O200" s="72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134</v>
      </c>
      <c r="AT200" s="215" t="s">
        <v>129</v>
      </c>
      <c r="AU200" s="215" t="s">
        <v>83</v>
      </c>
      <c r="AY200" s="18" t="s">
        <v>126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81</v>
      </c>
      <c r="BK200" s="216">
        <f>ROUND(I200*H200,2)</f>
        <v>0</v>
      </c>
      <c r="BL200" s="18" t="s">
        <v>134</v>
      </c>
      <c r="BM200" s="215" t="s">
        <v>347</v>
      </c>
    </row>
    <row r="201" spans="1:47" s="2" customFormat="1" ht="10">
      <c r="A201" s="35"/>
      <c r="B201" s="36"/>
      <c r="C201" s="37"/>
      <c r="D201" s="217" t="s">
        <v>136</v>
      </c>
      <c r="E201" s="37"/>
      <c r="F201" s="218" t="s">
        <v>348</v>
      </c>
      <c r="G201" s="37"/>
      <c r="H201" s="37"/>
      <c r="I201" s="116"/>
      <c r="J201" s="37"/>
      <c r="K201" s="37"/>
      <c r="L201" s="40"/>
      <c r="M201" s="219"/>
      <c r="N201" s="220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136</v>
      </c>
      <c r="AU201" s="18" t="s">
        <v>83</v>
      </c>
    </row>
    <row r="202" spans="2:51" s="14" customFormat="1" ht="10">
      <c r="B202" s="231"/>
      <c r="C202" s="232"/>
      <c r="D202" s="217" t="s">
        <v>138</v>
      </c>
      <c r="E202" s="233" t="s">
        <v>1</v>
      </c>
      <c r="F202" s="234" t="s">
        <v>337</v>
      </c>
      <c r="G202" s="232"/>
      <c r="H202" s="235">
        <v>576.7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138</v>
      </c>
      <c r="AU202" s="241" t="s">
        <v>83</v>
      </c>
      <c r="AV202" s="14" t="s">
        <v>83</v>
      </c>
      <c r="AW202" s="14" t="s">
        <v>30</v>
      </c>
      <c r="AX202" s="14" t="s">
        <v>81</v>
      </c>
      <c r="AY202" s="241" t="s">
        <v>126</v>
      </c>
    </row>
    <row r="203" spans="1:65" s="2" customFormat="1" ht="21.75" customHeight="1">
      <c r="A203" s="35"/>
      <c r="B203" s="36"/>
      <c r="C203" s="204" t="s">
        <v>219</v>
      </c>
      <c r="D203" s="204" t="s">
        <v>129</v>
      </c>
      <c r="E203" s="205" t="s">
        <v>349</v>
      </c>
      <c r="F203" s="206" t="s">
        <v>350</v>
      </c>
      <c r="G203" s="207" t="s">
        <v>351</v>
      </c>
      <c r="H203" s="208">
        <v>980.39</v>
      </c>
      <c r="I203" s="209"/>
      <c r="J203" s="210">
        <f>ROUND(I203*H203,2)</f>
        <v>0</v>
      </c>
      <c r="K203" s="206" t="s">
        <v>133</v>
      </c>
      <c r="L203" s="40"/>
      <c r="M203" s="211" t="s">
        <v>1</v>
      </c>
      <c r="N203" s="212" t="s">
        <v>38</v>
      </c>
      <c r="O203" s="7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134</v>
      </c>
      <c r="AT203" s="215" t="s">
        <v>129</v>
      </c>
      <c r="AU203" s="215" t="s">
        <v>83</v>
      </c>
      <c r="AY203" s="18" t="s">
        <v>126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81</v>
      </c>
      <c r="BK203" s="216">
        <f>ROUND(I203*H203,2)</f>
        <v>0</v>
      </c>
      <c r="BL203" s="18" t="s">
        <v>134</v>
      </c>
      <c r="BM203" s="215" t="s">
        <v>352</v>
      </c>
    </row>
    <row r="204" spans="1:47" s="2" customFormat="1" ht="27">
      <c r="A204" s="35"/>
      <c r="B204" s="36"/>
      <c r="C204" s="37"/>
      <c r="D204" s="217" t="s">
        <v>136</v>
      </c>
      <c r="E204" s="37"/>
      <c r="F204" s="218" t="s">
        <v>353</v>
      </c>
      <c r="G204" s="37"/>
      <c r="H204" s="37"/>
      <c r="I204" s="116"/>
      <c r="J204" s="37"/>
      <c r="K204" s="37"/>
      <c r="L204" s="40"/>
      <c r="M204" s="219"/>
      <c r="N204" s="220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136</v>
      </c>
      <c r="AU204" s="18" t="s">
        <v>83</v>
      </c>
    </row>
    <row r="205" spans="2:51" s="14" customFormat="1" ht="10">
      <c r="B205" s="231"/>
      <c r="C205" s="232"/>
      <c r="D205" s="217" t="s">
        <v>138</v>
      </c>
      <c r="E205" s="233" t="s">
        <v>1</v>
      </c>
      <c r="F205" s="234" t="s">
        <v>354</v>
      </c>
      <c r="G205" s="232"/>
      <c r="H205" s="235">
        <v>980.39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138</v>
      </c>
      <c r="AU205" s="241" t="s">
        <v>83</v>
      </c>
      <c r="AV205" s="14" t="s">
        <v>83</v>
      </c>
      <c r="AW205" s="14" t="s">
        <v>30</v>
      </c>
      <c r="AX205" s="14" t="s">
        <v>81</v>
      </c>
      <c r="AY205" s="241" t="s">
        <v>126</v>
      </c>
    </row>
    <row r="206" spans="1:65" s="2" customFormat="1" ht="21.75" customHeight="1">
      <c r="A206" s="35"/>
      <c r="B206" s="36"/>
      <c r="C206" s="204" t="s">
        <v>223</v>
      </c>
      <c r="D206" s="204" t="s">
        <v>129</v>
      </c>
      <c r="E206" s="205" t="s">
        <v>355</v>
      </c>
      <c r="F206" s="206" t="s">
        <v>356</v>
      </c>
      <c r="G206" s="207" t="s">
        <v>315</v>
      </c>
      <c r="H206" s="208">
        <v>47.7</v>
      </c>
      <c r="I206" s="209"/>
      <c r="J206" s="210">
        <f>ROUND(I206*H206,2)</f>
        <v>0</v>
      </c>
      <c r="K206" s="206" t="s">
        <v>133</v>
      </c>
      <c r="L206" s="40"/>
      <c r="M206" s="211" t="s">
        <v>1</v>
      </c>
      <c r="N206" s="212" t="s">
        <v>38</v>
      </c>
      <c r="O206" s="72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134</v>
      </c>
      <c r="AT206" s="215" t="s">
        <v>129</v>
      </c>
      <c r="AU206" s="215" t="s">
        <v>83</v>
      </c>
      <c r="AY206" s="18" t="s">
        <v>126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81</v>
      </c>
      <c r="BK206" s="216">
        <f>ROUND(I206*H206,2)</f>
        <v>0</v>
      </c>
      <c r="BL206" s="18" t="s">
        <v>134</v>
      </c>
      <c r="BM206" s="215" t="s">
        <v>357</v>
      </c>
    </row>
    <row r="207" spans="1:47" s="2" customFormat="1" ht="27">
      <c r="A207" s="35"/>
      <c r="B207" s="36"/>
      <c r="C207" s="37"/>
      <c r="D207" s="217" t="s">
        <v>136</v>
      </c>
      <c r="E207" s="37"/>
      <c r="F207" s="218" t="s">
        <v>358</v>
      </c>
      <c r="G207" s="37"/>
      <c r="H207" s="37"/>
      <c r="I207" s="116"/>
      <c r="J207" s="37"/>
      <c r="K207" s="37"/>
      <c r="L207" s="40"/>
      <c r="M207" s="219"/>
      <c r="N207" s="220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136</v>
      </c>
      <c r="AU207" s="18" t="s">
        <v>83</v>
      </c>
    </row>
    <row r="208" spans="2:51" s="13" customFormat="1" ht="10">
      <c r="B208" s="221"/>
      <c r="C208" s="222"/>
      <c r="D208" s="217" t="s">
        <v>138</v>
      </c>
      <c r="E208" s="223" t="s">
        <v>1</v>
      </c>
      <c r="F208" s="224" t="s">
        <v>260</v>
      </c>
      <c r="G208" s="222"/>
      <c r="H208" s="223" t="s">
        <v>1</v>
      </c>
      <c r="I208" s="225"/>
      <c r="J208" s="222"/>
      <c r="K208" s="222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138</v>
      </c>
      <c r="AU208" s="230" t="s">
        <v>83</v>
      </c>
      <c r="AV208" s="13" t="s">
        <v>81</v>
      </c>
      <c r="AW208" s="13" t="s">
        <v>30</v>
      </c>
      <c r="AX208" s="13" t="s">
        <v>73</v>
      </c>
      <c r="AY208" s="230" t="s">
        <v>126</v>
      </c>
    </row>
    <row r="209" spans="2:51" s="14" customFormat="1" ht="10">
      <c r="B209" s="231"/>
      <c r="C209" s="232"/>
      <c r="D209" s="217" t="s">
        <v>138</v>
      </c>
      <c r="E209" s="233" t="s">
        <v>246</v>
      </c>
      <c r="F209" s="234" t="s">
        <v>247</v>
      </c>
      <c r="G209" s="232"/>
      <c r="H209" s="235">
        <v>29.5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138</v>
      </c>
      <c r="AU209" s="241" t="s">
        <v>83</v>
      </c>
      <c r="AV209" s="14" t="s">
        <v>83</v>
      </c>
      <c r="AW209" s="14" t="s">
        <v>30</v>
      </c>
      <c r="AX209" s="14" t="s">
        <v>73</v>
      </c>
      <c r="AY209" s="241" t="s">
        <v>126</v>
      </c>
    </row>
    <row r="210" spans="2:51" s="14" customFormat="1" ht="10">
      <c r="B210" s="231"/>
      <c r="C210" s="232"/>
      <c r="D210" s="217" t="s">
        <v>138</v>
      </c>
      <c r="E210" s="233" t="s">
        <v>1</v>
      </c>
      <c r="F210" s="234" t="s">
        <v>359</v>
      </c>
      <c r="G210" s="232"/>
      <c r="H210" s="235">
        <v>18.2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138</v>
      </c>
      <c r="AU210" s="241" t="s">
        <v>83</v>
      </c>
      <c r="AV210" s="14" t="s">
        <v>83</v>
      </c>
      <c r="AW210" s="14" t="s">
        <v>30</v>
      </c>
      <c r="AX210" s="14" t="s">
        <v>73</v>
      </c>
      <c r="AY210" s="241" t="s">
        <v>126</v>
      </c>
    </row>
    <row r="211" spans="2:51" s="15" customFormat="1" ht="10">
      <c r="B211" s="247"/>
      <c r="C211" s="248"/>
      <c r="D211" s="217" t="s">
        <v>138</v>
      </c>
      <c r="E211" s="249" t="s">
        <v>1</v>
      </c>
      <c r="F211" s="250" t="s">
        <v>338</v>
      </c>
      <c r="G211" s="248"/>
      <c r="H211" s="251">
        <v>47.7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138</v>
      </c>
      <c r="AU211" s="257" t="s">
        <v>83</v>
      </c>
      <c r="AV211" s="15" t="s">
        <v>134</v>
      </c>
      <c r="AW211" s="15" t="s">
        <v>30</v>
      </c>
      <c r="AX211" s="15" t="s">
        <v>81</v>
      </c>
      <c r="AY211" s="257" t="s">
        <v>126</v>
      </c>
    </row>
    <row r="212" spans="1:65" s="2" customFormat="1" ht="16.5" customHeight="1">
      <c r="A212" s="35"/>
      <c r="B212" s="36"/>
      <c r="C212" s="258" t="s">
        <v>7</v>
      </c>
      <c r="D212" s="258" t="s">
        <v>360</v>
      </c>
      <c r="E212" s="259" t="s">
        <v>361</v>
      </c>
      <c r="F212" s="260" t="s">
        <v>362</v>
      </c>
      <c r="G212" s="261" t="s">
        <v>351</v>
      </c>
      <c r="H212" s="262">
        <v>30.94</v>
      </c>
      <c r="I212" s="263"/>
      <c r="J212" s="264">
        <f>ROUND(I212*H212,2)</f>
        <v>0</v>
      </c>
      <c r="K212" s="260" t="s">
        <v>133</v>
      </c>
      <c r="L212" s="265"/>
      <c r="M212" s="266" t="s">
        <v>1</v>
      </c>
      <c r="N212" s="267" t="s">
        <v>38</v>
      </c>
      <c r="O212" s="72"/>
      <c r="P212" s="213">
        <f>O212*H212</f>
        <v>0</v>
      </c>
      <c r="Q212" s="213">
        <v>1</v>
      </c>
      <c r="R212" s="213">
        <f>Q212*H212</f>
        <v>30.94</v>
      </c>
      <c r="S212" s="213">
        <v>0</v>
      </c>
      <c r="T212" s="21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168</v>
      </c>
      <c r="AT212" s="215" t="s">
        <v>360</v>
      </c>
      <c r="AU212" s="215" t="s">
        <v>83</v>
      </c>
      <c r="AY212" s="18" t="s">
        <v>126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81</v>
      </c>
      <c r="BK212" s="216">
        <f>ROUND(I212*H212,2)</f>
        <v>0</v>
      </c>
      <c r="BL212" s="18" t="s">
        <v>134</v>
      </c>
      <c r="BM212" s="215" t="s">
        <v>363</v>
      </c>
    </row>
    <row r="213" spans="1:47" s="2" customFormat="1" ht="10">
      <c r="A213" s="35"/>
      <c r="B213" s="36"/>
      <c r="C213" s="37"/>
      <c r="D213" s="217" t="s">
        <v>136</v>
      </c>
      <c r="E213" s="37"/>
      <c r="F213" s="218" t="s">
        <v>362</v>
      </c>
      <c r="G213" s="37"/>
      <c r="H213" s="37"/>
      <c r="I213" s="116"/>
      <c r="J213" s="37"/>
      <c r="K213" s="37"/>
      <c r="L213" s="40"/>
      <c r="M213" s="219"/>
      <c r="N213" s="220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136</v>
      </c>
      <c r="AU213" s="18" t="s">
        <v>83</v>
      </c>
    </row>
    <row r="214" spans="2:51" s="14" customFormat="1" ht="10">
      <c r="B214" s="231"/>
      <c r="C214" s="232"/>
      <c r="D214" s="217" t="s">
        <v>138</v>
      </c>
      <c r="E214" s="233" t="s">
        <v>1</v>
      </c>
      <c r="F214" s="234" t="s">
        <v>364</v>
      </c>
      <c r="G214" s="232"/>
      <c r="H214" s="235">
        <v>30.94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138</v>
      </c>
      <c r="AU214" s="241" t="s">
        <v>83</v>
      </c>
      <c r="AV214" s="14" t="s">
        <v>83</v>
      </c>
      <c r="AW214" s="14" t="s">
        <v>30</v>
      </c>
      <c r="AX214" s="14" t="s">
        <v>81</v>
      </c>
      <c r="AY214" s="241" t="s">
        <v>126</v>
      </c>
    </row>
    <row r="215" spans="1:65" s="2" customFormat="1" ht="21.75" customHeight="1">
      <c r="A215" s="35"/>
      <c r="B215" s="36"/>
      <c r="C215" s="204" t="s">
        <v>232</v>
      </c>
      <c r="D215" s="204" t="s">
        <v>129</v>
      </c>
      <c r="E215" s="205" t="s">
        <v>365</v>
      </c>
      <c r="F215" s="206" t="s">
        <v>366</v>
      </c>
      <c r="G215" s="207" t="s">
        <v>315</v>
      </c>
      <c r="H215" s="208">
        <v>37.7</v>
      </c>
      <c r="I215" s="209"/>
      <c r="J215" s="210">
        <f>ROUND(I215*H215,2)</f>
        <v>0</v>
      </c>
      <c r="K215" s="206" t="s">
        <v>133</v>
      </c>
      <c r="L215" s="40"/>
      <c r="M215" s="211" t="s">
        <v>1</v>
      </c>
      <c r="N215" s="212" t="s">
        <v>38</v>
      </c>
      <c r="O215" s="72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134</v>
      </c>
      <c r="AT215" s="215" t="s">
        <v>129</v>
      </c>
      <c r="AU215" s="215" t="s">
        <v>83</v>
      </c>
      <c r="AY215" s="18" t="s">
        <v>126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81</v>
      </c>
      <c r="BK215" s="216">
        <f>ROUND(I215*H215,2)</f>
        <v>0</v>
      </c>
      <c r="BL215" s="18" t="s">
        <v>134</v>
      </c>
      <c r="BM215" s="215" t="s">
        <v>367</v>
      </c>
    </row>
    <row r="216" spans="1:47" s="2" customFormat="1" ht="36">
      <c r="A216" s="35"/>
      <c r="B216" s="36"/>
      <c r="C216" s="37"/>
      <c r="D216" s="217" t="s">
        <v>136</v>
      </c>
      <c r="E216" s="37"/>
      <c r="F216" s="218" t="s">
        <v>368</v>
      </c>
      <c r="G216" s="37"/>
      <c r="H216" s="37"/>
      <c r="I216" s="116"/>
      <c r="J216" s="37"/>
      <c r="K216" s="37"/>
      <c r="L216" s="40"/>
      <c r="M216" s="219"/>
      <c r="N216" s="220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136</v>
      </c>
      <c r="AU216" s="18" t="s">
        <v>83</v>
      </c>
    </row>
    <row r="217" spans="2:51" s="13" customFormat="1" ht="10">
      <c r="B217" s="221"/>
      <c r="C217" s="222"/>
      <c r="D217" s="217" t="s">
        <v>138</v>
      </c>
      <c r="E217" s="223" t="s">
        <v>1</v>
      </c>
      <c r="F217" s="224" t="s">
        <v>260</v>
      </c>
      <c r="G217" s="222"/>
      <c r="H217" s="223" t="s">
        <v>1</v>
      </c>
      <c r="I217" s="225"/>
      <c r="J217" s="222"/>
      <c r="K217" s="222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138</v>
      </c>
      <c r="AU217" s="230" t="s">
        <v>83</v>
      </c>
      <c r="AV217" s="13" t="s">
        <v>81</v>
      </c>
      <c r="AW217" s="13" t="s">
        <v>30</v>
      </c>
      <c r="AX217" s="13" t="s">
        <v>73</v>
      </c>
      <c r="AY217" s="230" t="s">
        <v>126</v>
      </c>
    </row>
    <row r="218" spans="2:51" s="14" customFormat="1" ht="10">
      <c r="B218" s="231"/>
      <c r="C218" s="232"/>
      <c r="D218" s="217" t="s">
        <v>138</v>
      </c>
      <c r="E218" s="233" t="s">
        <v>1</v>
      </c>
      <c r="F218" s="234" t="s">
        <v>369</v>
      </c>
      <c r="G218" s="232"/>
      <c r="H218" s="235">
        <v>37.7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138</v>
      </c>
      <c r="AU218" s="241" t="s">
        <v>83</v>
      </c>
      <c r="AV218" s="14" t="s">
        <v>83</v>
      </c>
      <c r="AW218" s="14" t="s">
        <v>30</v>
      </c>
      <c r="AX218" s="14" t="s">
        <v>81</v>
      </c>
      <c r="AY218" s="241" t="s">
        <v>126</v>
      </c>
    </row>
    <row r="219" spans="1:65" s="2" customFormat="1" ht="16.5" customHeight="1">
      <c r="A219" s="35"/>
      <c r="B219" s="36"/>
      <c r="C219" s="258" t="s">
        <v>236</v>
      </c>
      <c r="D219" s="258" t="s">
        <v>360</v>
      </c>
      <c r="E219" s="259" t="s">
        <v>370</v>
      </c>
      <c r="F219" s="260" t="s">
        <v>371</v>
      </c>
      <c r="G219" s="261" t="s">
        <v>351</v>
      </c>
      <c r="H219" s="262">
        <v>135.72</v>
      </c>
      <c r="I219" s="263"/>
      <c r="J219" s="264">
        <f>ROUND(I219*H219,2)</f>
        <v>0</v>
      </c>
      <c r="K219" s="260" t="s">
        <v>133</v>
      </c>
      <c r="L219" s="265"/>
      <c r="M219" s="266" t="s">
        <v>1</v>
      </c>
      <c r="N219" s="267" t="s">
        <v>38</v>
      </c>
      <c r="O219" s="72"/>
      <c r="P219" s="213">
        <f>O219*H219</f>
        <v>0</v>
      </c>
      <c r="Q219" s="213">
        <v>1</v>
      </c>
      <c r="R219" s="213">
        <f>Q219*H219</f>
        <v>135.72</v>
      </c>
      <c r="S219" s="213">
        <v>0</v>
      </c>
      <c r="T219" s="21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5" t="s">
        <v>168</v>
      </c>
      <c r="AT219" s="215" t="s">
        <v>360</v>
      </c>
      <c r="AU219" s="215" t="s">
        <v>83</v>
      </c>
      <c r="AY219" s="18" t="s">
        <v>126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8" t="s">
        <v>81</v>
      </c>
      <c r="BK219" s="216">
        <f>ROUND(I219*H219,2)</f>
        <v>0</v>
      </c>
      <c r="BL219" s="18" t="s">
        <v>134</v>
      </c>
      <c r="BM219" s="215" t="s">
        <v>372</v>
      </c>
    </row>
    <row r="220" spans="1:47" s="2" customFormat="1" ht="10">
      <c r="A220" s="35"/>
      <c r="B220" s="36"/>
      <c r="C220" s="37"/>
      <c r="D220" s="217" t="s">
        <v>136</v>
      </c>
      <c r="E220" s="37"/>
      <c r="F220" s="218" t="s">
        <v>371</v>
      </c>
      <c r="G220" s="37"/>
      <c r="H220" s="37"/>
      <c r="I220" s="116"/>
      <c r="J220" s="37"/>
      <c r="K220" s="37"/>
      <c r="L220" s="40"/>
      <c r="M220" s="219"/>
      <c r="N220" s="220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136</v>
      </c>
      <c r="AU220" s="18" t="s">
        <v>83</v>
      </c>
    </row>
    <row r="221" spans="2:51" s="14" customFormat="1" ht="10">
      <c r="B221" s="231"/>
      <c r="C221" s="232"/>
      <c r="D221" s="217" t="s">
        <v>138</v>
      </c>
      <c r="E221" s="233" t="s">
        <v>1</v>
      </c>
      <c r="F221" s="234" t="s">
        <v>373</v>
      </c>
      <c r="G221" s="232"/>
      <c r="H221" s="235">
        <v>67.86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138</v>
      </c>
      <c r="AU221" s="241" t="s">
        <v>83</v>
      </c>
      <c r="AV221" s="14" t="s">
        <v>83</v>
      </c>
      <c r="AW221" s="14" t="s">
        <v>30</v>
      </c>
      <c r="AX221" s="14" t="s">
        <v>81</v>
      </c>
      <c r="AY221" s="241" t="s">
        <v>126</v>
      </c>
    </row>
    <row r="222" spans="2:51" s="14" customFormat="1" ht="10">
      <c r="B222" s="231"/>
      <c r="C222" s="232"/>
      <c r="D222" s="217" t="s">
        <v>138</v>
      </c>
      <c r="E222" s="232"/>
      <c r="F222" s="234" t="s">
        <v>374</v>
      </c>
      <c r="G222" s="232"/>
      <c r="H222" s="235">
        <v>135.72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138</v>
      </c>
      <c r="AU222" s="241" t="s">
        <v>83</v>
      </c>
      <c r="AV222" s="14" t="s">
        <v>83</v>
      </c>
      <c r="AW222" s="14" t="s">
        <v>4</v>
      </c>
      <c r="AX222" s="14" t="s">
        <v>81</v>
      </c>
      <c r="AY222" s="241" t="s">
        <v>126</v>
      </c>
    </row>
    <row r="223" spans="1:65" s="2" customFormat="1" ht="16.5" customHeight="1">
      <c r="A223" s="35"/>
      <c r="B223" s="36"/>
      <c r="C223" s="204" t="s">
        <v>375</v>
      </c>
      <c r="D223" s="204" t="s">
        <v>129</v>
      </c>
      <c r="E223" s="205" t="s">
        <v>376</v>
      </c>
      <c r="F223" s="206" t="s">
        <v>377</v>
      </c>
      <c r="G223" s="207" t="s">
        <v>132</v>
      </c>
      <c r="H223" s="208">
        <v>875.7</v>
      </c>
      <c r="I223" s="209"/>
      <c r="J223" s="210">
        <f>ROUND(I223*H223,2)</f>
        <v>0</v>
      </c>
      <c r="K223" s="206" t="s">
        <v>133</v>
      </c>
      <c r="L223" s="40"/>
      <c r="M223" s="211" t="s">
        <v>1</v>
      </c>
      <c r="N223" s="212" t="s">
        <v>38</v>
      </c>
      <c r="O223" s="72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5" t="s">
        <v>134</v>
      </c>
      <c r="AT223" s="215" t="s">
        <v>129</v>
      </c>
      <c r="AU223" s="215" t="s">
        <v>83</v>
      </c>
      <c r="AY223" s="18" t="s">
        <v>126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8" t="s">
        <v>81</v>
      </c>
      <c r="BK223" s="216">
        <f>ROUND(I223*H223,2)</f>
        <v>0</v>
      </c>
      <c r="BL223" s="18" t="s">
        <v>134</v>
      </c>
      <c r="BM223" s="215" t="s">
        <v>378</v>
      </c>
    </row>
    <row r="224" spans="1:47" s="2" customFormat="1" ht="18">
      <c r="A224" s="35"/>
      <c r="B224" s="36"/>
      <c r="C224" s="37"/>
      <c r="D224" s="217" t="s">
        <v>136</v>
      </c>
      <c r="E224" s="37"/>
      <c r="F224" s="218" t="s">
        <v>379</v>
      </c>
      <c r="G224" s="37"/>
      <c r="H224" s="37"/>
      <c r="I224" s="116"/>
      <c r="J224" s="37"/>
      <c r="K224" s="37"/>
      <c r="L224" s="40"/>
      <c r="M224" s="219"/>
      <c r="N224" s="220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136</v>
      </c>
      <c r="AU224" s="18" t="s">
        <v>83</v>
      </c>
    </row>
    <row r="225" spans="2:51" s="14" customFormat="1" ht="10">
      <c r="B225" s="231"/>
      <c r="C225" s="232"/>
      <c r="D225" s="217" t="s">
        <v>138</v>
      </c>
      <c r="E225" s="233" t="s">
        <v>1</v>
      </c>
      <c r="F225" s="234" t="s">
        <v>238</v>
      </c>
      <c r="G225" s="232"/>
      <c r="H225" s="235">
        <v>875.7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138</v>
      </c>
      <c r="AU225" s="241" t="s">
        <v>83</v>
      </c>
      <c r="AV225" s="14" t="s">
        <v>83</v>
      </c>
      <c r="AW225" s="14" t="s">
        <v>30</v>
      </c>
      <c r="AX225" s="14" t="s">
        <v>81</v>
      </c>
      <c r="AY225" s="241" t="s">
        <v>126</v>
      </c>
    </row>
    <row r="226" spans="1:65" s="2" customFormat="1" ht="21.75" customHeight="1">
      <c r="A226" s="35"/>
      <c r="B226" s="36"/>
      <c r="C226" s="204" t="s">
        <v>380</v>
      </c>
      <c r="D226" s="204" t="s">
        <v>129</v>
      </c>
      <c r="E226" s="205" t="s">
        <v>381</v>
      </c>
      <c r="F226" s="206" t="s">
        <v>382</v>
      </c>
      <c r="G226" s="207" t="s">
        <v>264</v>
      </c>
      <c r="H226" s="208">
        <v>30</v>
      </c>
      <c r="I226" s="209"/>
      <c r="J226" s="210">
        <f>ROUND(I226*H226,2)</f>
        <v>0</v>
      </c>
      <c r="K226" s="206" t="s">
        <v>133</v>
      </c>
      <c r="L226" s="40"/>
      <c r="M226" s="211" t="s">
        <v>1</v>
      </c>
      <c r="N226" s="212" t="s">
        <v>38</v>
      </c>
      <c r="O226" s="7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5" t="s">
        <v>134</v>
      </c>
      <c r="AT226" s="215" t="s">
        <v>129</v>
      </c>
      <c r="AU226" s="215" t="s">
        <v>83</v>
      </c>
      <c r="AY226" s="18" t="s">
        <v>126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8" t="s">
        <v>81</v>
      </c>
      <c r="BK226" s="216">
        <f>ROUND(I226*H226,2)</f>
        <v>0</v>
      </c>
      <c r="BL226" s="18" t="s">
        <v>134</v>
      </c>
      <c r="BM226" s="215" t="s">
        <v>383</v>
      </c>
    </row>
    <row r="227" spans="1:47" s="2" customFormat="1" ht="27">
      <c r="A227" s="35"/>
      <c r="B227" s="36"/>
      <c r="C227" s="37"/>
      <c r="D227" s="217" t="s">
        <v>136</v>
      </c>
      <c r="E227" s="37"/>
      <c r="F227" s="218" t="s">
        <v>384</v>
      </c>
      <c r="G227" s="37"/>
      <c r="H227" s="37"/>
      <c r="I227" s="116"/>
      <c r="J227" s="37"/>
      <c r="K227" s="37"/>
      <c r="L227" s="40"/>
      <c r="M227" s="219"/>
      <c r="N227" s="220"/>
      <c r="O227" s="72"/>
      <c r="P227" s="72"/>
      <c r="Q227" s="72"/>
      <c r="R227" s="72"/>
      <c r="S227" s="72"/>
      <c r="T227" s="73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136</v>
      </c>
      <c r="AU227" s="18" t="s">
        <v>83</v>
      </c>
    </row>
    <row r="228" spans="2:51" s="13" customFormat="1" ht="10">
      <c r="B228" s="221"/>
      <c r="C228" s="222"/>
      <c r="D228" s="217" t="s">
        <v>138</v>
      </c>
      <c r="E228" s="223" t="s">
        <v>1</v>
      </c>
      <c r="F228" s="224" t="s">
        <v>260</v>
      </c>
      <c r="G228" s="222"/>
      <c r="H228" s="223" t="s">
        <v>1</v>
      </c>
      <c r="I228" s="225"/>
      <c r="J228" s="222"/>
      <c r="K228" s="222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138</v>
      </c>
      <c r="AU228" s="230" t="s">
        <v>83</v>
      </c>
      <c r="AV228" s="13" t="s">
        <v>81</v>
      </c>
      <c r="AW228" s="13" t="s">
        <v>30</v>
      </c>
      <c r="AX228" s="13" t="s">
        <v>73</v>
      </c>
      <c r="AY228" s="230" t="s">
        <v>126</v>
      </c>
    </row>
    <row r="229" spans="2:51" s="14" customFormat="1" ht="10">
      <c r="B229" s="231"/>
      <c r="C229" s="232"/>
      <c r="D229" s="217" t="s">
        <v>138</v>
      </c>
      <c r="E229" s="233" t="s">
        <v>1</v>
      </c>
      <c r="F229" s="234" t="s">
        <v>385</v>
      </c>
      <c r="G229" s="232"/>
      <c r="H229" s="235">
        <v>30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138</v>
      </c>
      <c r="AU229" s="241" t="s">
        <v>83</v>
      </c>
      <c r="AV229" s="14" t="s">
        <v>83</v>
      </c>
      <c r="AW229" s="14" t="s">
        <v>30</v>
      </c>
      <c r="AX229" s="14" t="s">
        <v>81</v>
      </c>
      <c r="AY229" s="241" t="s">
        <v>126</v>
      </c>
    </row>
    <row r="230" spans="1:65" s="2" customFormat="1" ht="16.5" customHeight="1">
      <c r="A230" s="35"/>
      <c r="B230" s="36"/>
      <c r="C230" s="258" t="s">
        <v>386</v>
      </c>
      <c r="D230" s="258" t="s">
        <v>360</v>
      </c>
      <c r="E230" s="259" t="s">
        <v>387</v>
      </c>
      <c r="F230" s="260" t="s">
        <v>388</v>
      </c>
      <c r="G230" s="261" t="s">
        <v>315</v>
      </c>
      <c r="H230" s="262">
        <v>6</v>
      </c>
      <c r="I230" s="263"/>
      <c r="J230" s="264">
        <f>ROUND(I230*H230,2)</f>
        <v>0</v>
      </c>
      <c r="K230" s="260" t="s">
        <v>133</v>
      </c>
      <c r="L230" s="265"/>
      <c r="M230" s="266" t="s">
        <v>1</v>
      </c>
      <c r="N230" s="267" t="s">
        <v>38</v>
      </c>
      <c r="O230" s="72"/>
      <c r="P230" s="213">
        <f>O230*H230</f>
        <v>0</v>
      </c>
      <c r="Q230" s="213">
        <v>0.22</v>
      </c>
      <c r="R230" s="213">
        <f>Q230*H230</f>
        <v>1.32</v>
      </c>
      <c r="S230" s="213">
        <v>0</v>
      </c>
      <c r="T230" s="21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5" t="s">
        <v>168</v>
      </c>
      <c r="AT230" s="215" t="s">
        <v>360</v>
      </c>
      <c r="AU230" s="215" t="s">
        <v>83</v>
      </c>
      <c r="AY230" s="18" t="s">
        <v>126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8" t="s">
        <v>81</v>
      </c>
      <c r="BK230" s="216">
        <f>ROUND(I230*H230,2)</f>
        <v>0</v>
      </c>
      <c r="BL230" s="18" t="s">
        <v>134</v>
      </c>
      <c r="BM230" s="215" t="s">
        <v>389</v>
      </c>
    </row>
    <row r="231" spans="1:47" s="2" customFormat="1" ht="10">
      <c r="A231" s="35"/>
      <c r="B231" s="36"/>
      <c r="C231" s="37"/>
      <c r="D231" s="217" t="s">
        <v>136</v>
      </c>
      <c r="E231" s="37"/>
      <c r="F231" s="218" t="s">
        <v>388</v>
      </c>
      <c r="G231" s="37"/>
      <c r="H231" s="37"/>
      <c r="I231" s="116"/>
      <c r="J231" s="37"/>
      <c r="K231" s="37"/>
      <c r="L231" s="40"/>
      <c r="M231" s="219"/>
      <c r="N231" s="220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136</v>
      </c>
      <c r="AU231" s="18" t="s">
        <v>83</v>
      </c>
    </row>
    <row r="232" spans="2:51" s="14" customFormat="1" ht="10">
      <c r="B232" s="231"/>
      <c r="C232" s="232"/>
      <c r="D232" s="217" t="s">
        <v>138</v>
      </c>
      <c r="E232" s="233" t="s">
        <v>1</v>
      </c>
      <c r="F232" s="234" t="s">
        <v>390</v>
      </c>
      <c r="G232" s="232"/>
      <c r="H232" s="235">
        <v>6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138</v>
      </c>
      <c r="AU232" s="241" t="s">
        <v>83</v>
      </c>
      <c r="AV232" s="14" t="s">
        <v>83</v>
      </c>
      <c r="AW232" s="14" t="s">
        <v>30</v>
      </c>
      <c r="AX232" s="14" t="s">
        <v>81</v>
      </c>
      <c r="AY232" s="241" t="s">
        <v>126</v>
      </c>
    </row>
    <row r="233" spans="1:65" s="2" customFormat="1" ht="21.75" customHeight="1">
      <c r="A233" s="35"/>
      <c r="B233" s="36"/>
      <c r="C233" s="204" t="s">
        <v>391</v>
      </c>
      <c r="D233" s="204" t="s">
        <v>129</v>
      </c>
      <c r="E233" s="205" t="s">
        <v>392</v>
      </c>
      <c r="F233" s="206" t="s">
        <v>393</v>
      </c>
      <c r="G233" s="207" t="s">
        <v>264</v>
      </c>
      <c r="H233" s="208">
        <v>30</v>
      </c>
      <c r="I233" s="209"/>
      <c r="J233" s="210">
        <f>ROUND(I233*H233,2)</f>
        <v>0</v>
      </c>
      <c r="K233" s="206" t="s">
        <v>133</v>
      </c>
      <c r="L233" s="40"/>
      <c r="M233" s="211" t="s">
        <v>1</v>
      </c>
      <c r="N233" s="212" t="s">
        <v>38</v>
      </c>
      <c r="O233" s="72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5" t="s">
        <v>134</v>
      </c>
      <c r="AT233" s="215" t="s">
        <v>129</v>
      </c>
      <c r="AU233" s="215" t="s">
        <v>83</v>
      </c>
      <c r="AY233" s="18" t="s">
        <v>126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81</v>
      </c>
      <c r="BK233" s="216">
        <f>ROUND(I233*H233,2)</f>
        <v>0</v>
      </c>
      <c r="BL233" s="18" t="s">
        <v>134</v>
      </c>
      <c r="BM233" s="215" t="s">
        <v>394</v>
      </c>
    </row>
    <row r="234" spans="1:47" s="2" customFormat="1" ht="18">
      <c r="A234" s="35"/>
      <c r="B234" s="36"/>
      <c r="C234" s="37"/>
      <c r="D234" s="217" t="s">
        <v>136</v>
      </c>
      <c r="E234" s="37"/>
      <c r="F234" s="218" t="s">
        <v>395</v>
      </c>
      <c r="G234" s="37"/>
      <c r="H234" s="37"/>
      <c r="I234" s="116"/>
      <c r="J234" s="37"/>
      <c r="K234" s="37"/>
      <c r="L234" s="40"/>
      <c r="M234" s="219"/>
      <c r="N234" s="220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136</v>
      </c>
      <c r="AU234" s="18" t="s">
        <v>83</v>
      </c>
    </row>
    <row r="235" spans="2:51" s="13" customFormat="1" ht="10">
      <c r="B235" s="221"/>
      <c r="C235" s="222"/>
      <c r="D235" s="217" t="s">
        <v>138</v>
      </c>
      <c r="E235" s="223" t="s">
        <v>1</v>
      </c>
      <c r="F235" s="224" t="s">
        <v>260</v>
      </c>
      <c r="G235" s="222"/>
      <c r="H235" s="223" t="s">
        <v>1</v>
      </c>
      <c r="I235" s="225"/>
      <c r="J235" s="222"/>
      <c r="K235" s="222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138</v>
      </c>
      <c r="AU235" s="230" t="s">
        <v>83</v>
      </c>
      <c r="AV235" s="13" t="s">
        <v>81</v>
      </c>
      <c r="AW235" s="13" t="s">
        <v>30</v>
      </c>
      <c r="AX235" s="13" t="s">
        <v>73</v>
      </c>
      <c r="AY235" s="230" t="s">
        <v>126</v>
      </c>
    </row>
    <row r="236" spans="2:51" s="14" customFormat="1" ht="10">
      <c r="B236" s="231"/>
      <c r="C236" s="232"/>
      <c r="D236" s="217" t="s">
        <v>138</v>
      </c>
      <c r="E236" s="233" t="s">
        <v>1</v>
      </c>
      <c r="F236" s="234" t="s">
        <v>385</v>
      </c>
      <c r="G236" s="232"/>
      <c r="H236" s="235">
        <v>30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138</v>
      </c>
      <c r="AU236" s="241" t="s">
        <v>83</v>
      </c>
      <c r="AV236" s="14" t="s">
        <v>83</v>
      </c>
      <c r="AW236" s="14" t="s">
        <v>30</v>
      </c>
      <c r="AX236" s="14" t="s">
        <v>81</v>
      </c>
      <c r="AY236" s="241" t="s">
        <v>126</v>
      </c>
    </row>
    <row r="237" spans="1:65" s="2" customFormat="1" ht="16.5" customHeight="1">
      <c r="A237" s="35"/>
      <c r="B237" s="36"/>
      <c r="C237" s="258" t="s">
        <v>396</v>
      </c>
      <c r="D237" s="258" t="s">
        <v>360</v>
      </c>
      <c r="E237" s="259" t="s">
        <v>397</v>
      </c>
      <c r="F237" s="260" t="s">
        <v>398</v>
      </c>
      <c r="G237" s="261" t="s">
        <v>264</v>
      </c>
      <c r="H237" s="262">
        <v>2</v>
      </c>
      <c r="I237" s="263"/>
      <c r="J237" s="264">
        <f>ROUND(I237*H237,2)</f>
        <v>0</v>
      </c>
      <c r="K237" s="260" t="s">
        <v>399</v>
      </c>
      <c r="L237" s="265"/>
      <c r="M237" s="266" t="s">
        <v>1</v>
      </c>
      <c r="N237" s="267" t="s">
        <v>38</v>
      </c>
      <c r="O237" s="72"/>
      <c r="P237" s="213">
        <f>O237*H237</f>
        <v>0</v>
      </c>
      <c r="Q237" s="213">
        <v>3E-05</v>
      </c>
      <c r="R237" s="213">
        <f>Q237*H237</f>
        <v>6E-05</v>
      </c>
      <c r="S237" s="213">
        <v>0</v>
      </c>
      <c r="T237" s="21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5" t="s">
        <v>168</v>
      </c>
      <c r="AT237" s="215" t="s">
        <v>360</v>
      </c>
      <c r="AU237" s="215" t="s">
        <v>83</v>
      </c>
      <c r="AY237" s="18" t="s">
        <v>126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8" t="s">
        <v>81</v>
      </c>
      <c r="BK237" s="216">
        <f>ROUND(I237*H237,2)</f>
        <v>0</v>
      </c>
      <c r="BL237" s="18" t="s">
        <v>134</v>
      </c>
      <c r="BM237" s="215" t="s">
        <v>400</v>
      </c>
    </row>
    <row r="238" spans="1:47" s="2" customFormat="1" ht="10">
      <c r="A238" s="35"/>
      <c r="B238" s="36"/>
      <c r="C238" s="37"/>
      <c r="D238" s="217" t="s">
        <v>136</v>
      </c>
      <c r="E238" s="37"/>
      <c r="F238" s="218" t="s">
        <v>398</v>
      </c>
      <c r="G238" s="37"/>
      <c r="H238" s="37"/>
      <c r="I238" s="116"/>
      <c r="J238" s="37"/>
      <c r="K238" s="37"/>
      <c r="L238" s="40"/>
      <c r="M238" s="219"/>
      <c r="N238" s="220"/>
      <c r="O238" s="72"/>
      <c r="P238" s="72"/>
      <c r="Q238" s="72"/>
      <c r="R238" s="72"/>
      <c r="S238" s="72"/>
      <c r="T238" s="73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136</v>
      </c>
      <c r="AU238" s="18" t="s">
        <v>83</v>
      </c>
    </row>
    <row r="239" spans="2:51" s="13" customFormat="1" ht="10">
      <c r="B239" s="221"/>
      <c r="C239" s="222"/>
      <c r="D239" s="217" t="s">
        <v>138</v>
      </c>
      <c r="E239" s="223" t="s">
        <v>1</v>
      </c>
      <c r="F239" s="224" t="s">
        <v>260</v>
      </c>
      <c r="G239" s="222"/>
      <c r="H239" s="223" t="s">
        <v>1</v>
      </c>
      <c r="I239" s="225"/>
      <c r="J239" s="222"/>
      <c r="K239" s="222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138</v>
      </c>
      <c r="AU239" s="230" t="s">
        <v>83</v>
      </c>
      <c r="AV239" s="13" t="s">
        <v>81</v>
      </c>
      <c r="AW239" s="13" t="s">
        <v>30</v>
      </c>
      <c r="AX239" s="13" t="s">
        <v>73</v>
      </c>
      <c r="AY239" s="230" t="s">
        <v>126</v>
      </c>
    </row>
    <row r="240" spans="2:51" s="14" customFormat="1" ht="10">
      <c r="B240" s="231"/>
      <c r="C240" s="232"/>
      <c r="D240" s="217" t="s">
        <v>138</v>
      </c>
      <c r="E240" s="233" t="s">
        <v>1</v>
      </c>
      <c r="F240" s="234" t="s">
        <v>83</v>
      </c>
      <c r="G240" s="232"/>
      <c r="H240" s="235">
        <v>2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138</v>
      </c>
      <c r="AU240" s="241" t="s">
        <v>83</v>
      </c>
      <c r="AV240" s="14" t="s">
        <v>83</v>
      </c>
      <c r="AW240" s="14" t="s">
        <v>30</v>
      </c>
      <c r="AX240" s="14" t="s">
        <v>81</v>
      </c>
      <c r="AY240" s="241" t="s">
        <v>126</v>
      </c>
    </row>
    <row r="241" spans="1:65" s="2" customFormat="1" ht="16.5" customHeight="1">
      <c r="A241" s="35"/>
      <c r="B241" s="36"/>
      <c r="C241" s="258" t="s">
        <v>401</v>
      </c>
      <c r="D241" s="258" t="s">
        <v>360</v>
      </c>
      <c r="E241" s="259" t="s">
        <v>402</v>
      </c>
      <c r="F241" s="260" t="s">
        <v>403</v>
      </c>
      <c r="G241" s="261" t="s">
        <v>264</v>
      </c>
      <c r="H241" s="262">
        <v>1</v>
      </c>
      <c r="I241" s="263"/>
      <c r="J241" s="264">
        <f>ROUND(I241*H241,2)</f>
        <v>0</v>
      </c>
      <c r="K241" s="260" t="s">
        <v>1</v>
      </c>
      <c r="L241" s="265"/>
      <c r="M241" s="266" t="s">
        <v>1</v>
      </c>
      <c r="N241" s="267" t="s">
        <v>38</v>
      </c>
      <c r="O241" s="72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5" t="s">
        <v>168</v>
      </c>
      <c r="AT241" s="215" t="s">
        <v>360</v>
      </c>
      <c r="AU241" s="215" t="s">
        <v>83</v>
      </c>
      <c r="AY241" s="18" t="s">
        <v>126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8" t="s">
        <v>81</v>
      </c>
      <c r="BK241" s="216">
        <f>ROUND(I241*H241,2)</f>
        <v>0</v>
      </c>
      <c r="BL241" s="18" t="s">
        <v>134</v>
      </c>
      <c r="BM241" s="215" t="s">
        <v>404</v>
      </c>
    </row>
    <row r="242" spans="1:47" s="2" customFormat="1" ht="10">
      <c r="A242" s="35"/>
      <c r="B242" s="36"/>
      <c r="C242" s="37"/>
      <c r="D242" s="217" t="s">
        <v>136</v>
      </c>
      <c r="E242" s="37"/>
      <c r="F242" s="218" t="s">
        <v>403</v>
      </c>
      <c r="G242" s="37"/>
      <c r="H242" s="37"/>
      <c r="I242" s="116"/>
      <c r="J242" s="37"/>
      <c r="K242" s="37"/>
      <c r="L242" s="40"/>
      <c r="M242" s="219"/>
      <c r="N242" s="220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136</v>
      </c>
      <c r="AU242" s="18" t="s">
        <v>83</v>
      </c>
    </row>
    <row r="243" spans="2:51" s="13" customFormat="1" ht="10">
      <c r="B243" s="221"/>
      <c r="C243" s="222"/>
      <c r="D243" s="217" t="s">
        <v>138</v>
      </c>
      <c r="E243" s="223" t="s">
        <v>1</v>
      </c>
      <c r="F243" s="224" t="s">
        <v>260</v>
      </c>
      <c r="G243" s="222"/>
      <c r="H243" s="223" t="s">
        <v>1</v>
      </c>
      <c r="I243" s="225"/>
      <c r="J243" s="222"/>
      <c r="K243" s="222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138</v>
      </c>
      <c r="AU243" s="230" t="s">
        <v>83</v>
      </c>
      <c r="AV243" s="13" t="s">
        <v>81</v>
      </c>
      <c r="AW243" s="13" t="s">
        <v>30</v>
      </c>
      <c r="AX243" s="13" t="s">
        <v>73</v>
      </c>
      <c r="AY243" s="230" t="s">
        <v>126</v>
      </c>
    </row>
    <row r="244" spans="2:51" s="14" customFormat="1" ht="10">
      <c r="B244" s="231"/>
      <c r="C244" s="232"/>
      <c r="D244" s="217" t="s">
        <v>138</v>
      </c>
      <c r="E244" s="233" t="s">
        <v>1</v>
      </c>
      <c r="F244" s="234" t="s">
        <v>81</v>
      </c>
      <c r="G244" s="232"/>
      <c r="H244" s="235">
        <v>1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138</v>
      </c>
      <c r="AU244" s="241" t="s">
        <v>83</v>
      </c>
      <c r="AV244" s="14" t="s">
        <v>83</v>
      </c>
      <c r="AW244" s="14" t="s">
        <v>30</v>
      </c>
      <c r="AX244" s="14" t="s">
        <v>81</v>
      </c>
      <c r="AY244" s="241" t="s">
        <v>126</v>
      </c>
    </row>
    <row r="245" spans="1:65" s="2" customFormat="1" ht="16.5" customHeight="1">
      <c r="A245" s="35"/>
      <c r="B245" s="36"/>
      <c r="C245" s="258" t="s">
        <v>385</v>
      </c>
      <c r="D245" s="258" t="s">
        <v>360</v>
      </c>
      <c r="E245" s="259" t="s">
        <v>405</v>
      </c>
      <c r="F245" s="260" t="s">
        <v>406</v>
      </c>
      <c r="G245" s="261" t="s">
        <v>264</v>
      </c>
      <c r="H245" s="262">
        <v>3</v>
      </c>
      <c r="I245" s="263"/>
      <c r="J245" s="264">
        <f>ROUND(I245*H245,2)</f>
        <v>0</v>
      </c>
      <c r="K245" s="260" t="s">
        <v>1</v>
      </c>
      <c r="L245" s="265"/>
      <c r="M245" s="266" t="s">
        <v>1</v>
      </c>
      <c r="N245" s="267" t="s">
        <v>38</v>
      </c>
      <c r="O245" s="72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168</v>
      </c>
      <c r="AT245" s="215" t="s">
        <v>360</v>
      </c>
      <c r="AU245" s="215" t="s">
        <v>83</v>
      </c>
      <c r="AY245" s="18" t="s">
        <v>126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81</v>
      </c>
      <c r="BK245" s="216">
        <f>ROUND(I245*H245,2)</f>
        <v>0</v>
      </c>
      <c r="BL245" s="18" t="s">
        <v>134</v>
      </c>
      <c r="BM245" s="215" t="s">
        <v>407</v>
      </c>
    </row>
    <row r="246" spans="1:47" s="2" customFormat="1" ht="10">
      <c r="A246" s="35"/>
      <c r="B246" s="36"/>
      <c r="C246" s="37"/>
      <c r="D246" s="217" t="s">
        <v>136</v>
      </c>
      <c r="E246" s="37"/>
      <c r="F246" s="218" t="s">
        <v>406</v>
      </c>
      <c r="G246" s="37"/>
      <c r="H246" s="37"/>
      <c r="I246" s="116"/>
      <c r="J246" s="37"/>
      <c r="K246" s="37"/>
      <c r="L246" s="40"/>
      <c r="M246" s="219"/>
      <c r="N246" s="220"/>
      <c r="O246" s="72"/>
      <c r="P246" s="72"/>
      <c r="Q246" s="72"/>
      <c r="R246" s="72"/>
      <c r="S246" s="72"/>
      <c r="T246" s="73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136</v>
      </c>
      <c r="AU246" s="18" t="s">
        <v>83</v>
      </c>
    </row>
    <row r="247" spans="2:51" s="13" customFormat="1" ht="10">
      <c r="B247" s="221"/>
      <c r="C247" s="222"/>
      <c r="D247" s="217" t="s">
        <v>138</v>
      </c>
      <c r="E247" s="223" t="s">
        <v>1</v>
      </c>
      <c r="F247" s="224" t="s">
        <v>260</v>
      </c>
      <c r="G247" s="222"/>
      <c r="H247" s="223" t="s">
        <v>1</v>
      </c>
      <c r="I247" s="225"/>
      <c r="J247" s="222"/>
      <c r="K247" s="222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138</v>
      </c>
      <c r="AU247" s="230" t="s">
        <v>83</v>
      </c>
      <c r="AV247" s="13" t="s">
        <v>81</v>
      </c>
      <c r="AW247" s="13" t="s">
        <v>30</v>
      </c>
      <c r="AX247" s="13" t="s">
        <v>73</v>
      </c>
      <c r="AY247" s="230" t="s">
        <v>126</v>
      </c>
    </row>
    <row r="248" spans="2:51" s="14" customFormat="1" ht="10">
      <c r="B248" s="231"/>
      <c r="C248" s="232"/>
      <c r="D248" s="217" t="s">
        <v>138</v>
      </c>
      <c r="E248" s="233" t="s">
        <v>1</v>
      </c>
      <c r="F248" s="234" t="s">
        <v>150</v>
      </c>
      <c r="G248" s="232"/>
      <c r="H248" s="235">
        <v>3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138</v>
      </c>
      <c r="AU248" s="241" t="s">
        <v>83</v>
      </c>
      <c r="AV248" s="14" t="s">
        <v>83</v>
      </c>
      <c r="AW248" s="14" t="s">
        <v>30</v>
      </c>
      <c r="AX248" s="14" t="s">
        <v>81</v>
      </c>
      <c r="AY248" s="241" t="s">
        <v>126</v>
      </c>
    </row>
    <row r="249" spans="1:65" s="2" customFormat="1" ht="21.75" customHeight="1">
      <c r="A249" s="35"/>
      <c r="B249" s="36"/>
      <c r="C249" s="258" t="s">
        <v>408</v>
      </c>
      <c r="D249" s="258" t="s">
        <v>360</v>
      </c>
      <c r="E249" s="259" t="s">
        <v>409</v>
      </c>
      <c r="F249" s="260" t="s">
        <v>410</v>
      </c>
      <c r="G249" s="261" t="s">
        <v>264</v>
      </c>
      <c r="H249" s="262">
        <v>3</v>
      </c>
      <c r="I249" s="263"/>
      <c r="J249" s="264">
        <f>ROUND(I249*H249,2)</f>
        <v>0</v>
      </c>
      <c r="K249" s="260" t="s">
        <v>1</v>
      </c>
      <c r="L249" s="265"/>
      <c r="M249" s="266" t="s">
        <v>1</v>
      </c>
      <c r="N249" s="267" t="s">
        <v>38</v>
      </c>
      <c r="O249" s="72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5" t="s">
        <v>168</v>
      </c>
      <c r="AT249" s="215" t="s">
        <v>360</v>
      </c>
      <c r="AU249" s="215" t="s">
        <v>83</v>
      </c>
      <c r="AY249" s="18" t="s">
        <v>126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81</v>
      </c>
      <c r="BK249" s="216">
        <f>ROUND(I249*H249,2)</f>
        <v>0</v>
      </c>
      <c r="BL249" s="18" t="s">
        <v>134</v>
      </c>
      <c r="BM249" s="215" t="s">
        <v>411</v>
      </c>
    </row>
    <row r="250" spans="1:47" s="2" customFormat="1" ht="10">
      <c r="A250" s="35"/>
      <c r="B250" s="36"/>
      <c r="C250" s="37"/>
      <c r="D250" s="217" t="s">
        <v>136</v>
      </c>
      <c r="E250" s="37"/>
      <c r="F250" s="218" t="s">
        <v>410</v>
      </c>
      <c r="G250" s="37"/>
      <c r="H250" s="37"/>
      <c r="I250" s="116"/>
      <c r="J250" s="37"/>
      <c r="K250" s="37"/>
      <c r="L250" s="40"/>
      <c r="M250" s="219"/>
      <c r="N250" s="220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136</v>
      </c>
      <c r="AU250" s="18" t="s">
        <v>83</v>
      </c>
    </row>
    <row r="251" spans="2:51" s="13" customFormat="1" ht="10">
      <c r="B251" s="221"/>
      <c r="C251" s="222"/>
      <c r="D251" s="217" t="s">
        <v>138</v>
      </c>
      <c r="E251" s="223" t="s">
        <v>1</v>
      </c>
      <c r="F251" s="224" t="s">
        <v>260</v>
      </c>
      <c r="G251" s="222"/>
      <c r="H251" s="223" t="s">
        <v>1</v>
      </c>
      <c r="I251" s="225"/>
      <c r="J251" s="222"/>
      <c r="K251" s="222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138</v>
      </c>
      <c r="AU251" s="230" t="s">
        <v>83</v>
      </c>
      <c r="AV251" s="13" t="s">
        <v>81</v>
      </c>
      <c r="AW251" s="13" t="s">
        <v>30</v>
      </c>
      <c r="AX251" s="13" t="s">
        <v>73</v>
      </c>
      <c r="AY251" s="230" t="s">
        <v>126</v>
      </c>
    </row>
    <row r="252" spans="2:51" s="14" customFormat="1" ht="10">
      <c r="B252" s="231"/>
      <c r="C252" s="232"/>
      <c r="D252" s="217" t="s">
        <v>138</v>
      </c>
      <c r="E252" s="233" t="s">
        <v>1</v>
      </c>
      <c r="F252" s="234" t="s">
        <v>150</v>
      </c>
      <c r="G252" s="232"/>
      <c r="H252" s="235">
        <v>3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138</v>
      </c>
      <c r="AU252" s="241" t="s">
        <v>83</v>
      </c>
      <c r="AV252" s="14" t="s">
        <v>83</v>
      </c>
      <c r="AW252" s="14" t="s">
        <v>30</v>
      </c>
      <c r="AX252" s="14" t="s">
        <v>81</v>
      </c>
      <c r="AY252" s="241" t="s">
        <v>126</v>
      </c>
    </row>
    <row r="253" spans="1:65" s="2" customFormat="1" ht="21.75" customHeight="1">
      <c r="A253" s="35"/>
      <c r="B253" s="36"/>
      <c r="C253" s="258" t="s">
        <v>412</v>
      </c>
      <c r="D253" s="258" t="s">
        <v>360</v>
      </c>
      <c r="E253" s="259" t="s">
        <v>413</v>
      </c>
      <c r="F253" s="260" t="s">
        <v>414</v>
      </c>
      <c r="G253" s="261" t="s">
        <v>264</v>
      </c>
      <c r="H253" s="262">
        <v>3</v>
      </c>
      <c r="I253" s="263"/>
      <c r="J253" s="264">
        <f>ROUND(I253*H253,2)</f>
        <v>0</v>
      </c>
      <c r="K253" s="260" t="s">
        <v>1</v>
      </c>
      <c r="L253" s="265"/>
      <c r="M253" s="266" t="s">
        <v>1</v>
      </c>
      <c r="N253" s="267" t="s">
        <v>38</v>
      </c>
      <c r="O253" s="72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168</v>
      </c>
      <c r="AT253" s="215" t="s">
        <v>360</v>
      </c>
      <c r="AU253" s="215" t="s">
        <v>83</v>
      </c>
      <c r="AY253" s="18" t="s">
        <v>126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81</v>
      </c>
      <c r="BK253" s="216">
        <f>ROUND(I253*H253,2)</f>
        <v>0</v>
      </c>
      <c r="BL253" s="18" t="s">
        <v>134</v>
      </c>
      <c r="BM253" s="215" t="s">
        <v>415</v>
      </c>
    </row>
    <row r="254" spans="1:47" s="2" customFormat="1" ht="18">
      <c r="A254" s="35"/>
      <c r="B254" s="36"/>
      <c r="C254" s="37"/>
      <c r="D254" s="217" t="s">
        <v>136</v>
      </c>
      <c r="E254" s="37"/>
      <c r="F254" s="218" t="s">
        <v>414</v>
      </c>
      <c r="G254" s="37"/>
      <c r="H254" s="37"/>
      <c r="I254" s="116"/>
      <c r="J254" s="37"/>
      <c r="K254" s="37"/>
      <c r="L254" s="40"/>
      <c r="M254" s="219"/>
      <c r="N254" s="220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136</v>
      </c>
      <c r="AU254" s="18" t="s">
        <v>83</v>
      </c>
    </row>
    <row r="255" spans="2:51" s="13" customFormat="1" ht="10">
      <c r="B255" s="221"/>
      <c r="C255" s="222"/>
      <c r="D255" s="217" t="s">
        <v>138</v>
      </c>
      <c r="E255" s="223" t="s">
        <v>1</v>
      </c>
      <c r="F255" s="224" t="s">
        <v>260</v>
      </c>
      <c r="G255" s="222"/>
      <c r="H255" s="223" t="s">
        <v>1</v>
      </c>
      <c r="I255" s="225"/>
      <c r="J255" s="222"/>
      <c r="K255" s="222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138</v>
      </c>
      <c r="AU255" s="230" t="s">
        <v>83</v>
      </c>
      <c r="AV255" s="13" t="s">
        <v>81</v>
      </c>
      <c r="AW255" s="13" t="s">
        <v>30</v>
      </c>
      <c r="AX255" s="13" t="s">
        <v>73</v>
      </c>
      <c r="AY255" s="230" t="s">
        <v>126</v>
      </c>
    </row>
    <row r="256" spans="2:51" s="14" customFormat="1" ht="10">
      <c r="B256" s="231"/>
      <c r="C256" s="232"/>
      <c r="D256" s="217" t="s">
        <v>138</v>
      </c>
      <c r="E256" s="233" t="s">
        <v>1</v>
      </c>
      <c r="F256" s="234" t="s">
        <v>150</v>
      </c>
      <c r="G256" s="232"/>
      <c r="H256" s="235">
        <v>3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138</v>
      </c>
      <c r="AU256" s="241" t="s">
        <v>83</v>
      </c>
      <c r="AV256" s="14" t="s">
        <v>83</v>
      </c>
      <c r="AW256" s="14" t="s">
        <v>30</v>
      </c>
      <c r="AX256" s="14" t="s">
        <v>81</v>
      </c>
      <c r="AY256" s="241" t="s">
        <v>126</v>
      </c>
    </row>
    <row r="257" spans="1:65" s="2" customFormat="1" ht="16.5" customHeight="1">
      <c r="A257" s="35"/>
      <c r="B257" s="36"/>
      <c r="C257" s="258" t="s">
        <v>416</v>
      </c>
      <c r="D257" s="258" t="s">
        <v>360</v>
      </c>
      <c r="E257" s="259" t="s">
        <v>417</v>
      </c>
      <c r="F257" s="260" t="s">
        <v>418</v>
      </c>
      <c r="G257" s="261" t="s">
        <v>264</v>
      </c>
      <c r="H257" s="262">
        <v>18</v>
      </c>
      <c r="I257" s="263"/>
      <c r="J257" s="264">
        <f>ROUND(I257*H257,2)</f>
        <v>0</v>
      </c>
      <c r="K257" s="260" t="s">
        <v>1</v>
      </c>
      <c r="L257" s="265"/>
      <c r="M257" s="266" t="s">
        <v>1</v>
      </c>
      <c r="N257" s="267" t="s">
        <v>38</v>
      </c>
      <c r="O257" s="72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168</v>
      </c>
      <c r="AT257" s="215" t="s">
        <v>360</v>
      </c>
      <c r="AU257" s="215" t="s">
        <v>83</v>
      </c>
      <c r="AY257" s="18" t="s">
        <v>126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81</v>
      </c>
      <c r="BK257" s="216">
        <f>ROUND(I257*H257,2)</f>
        <v>0</v>
      </c>
      <c r="BL257" s="18" t="s">
        <v>134</v>
      </c>
      <c r="BM257" s="215" t="s">
        <v>419</v>
      </c>
    </row>
    <row r="258" spans="1:47" s="2" customFormat="1" ht="10">
      <c r="A258" s="35"/>
      <c r="B258" s="36"/>
      <c r="C258" s="37"/>
      <c r="D258" s="217" t="s">
        <v>136</v>
      </c>
      <c r="E258" s="37"/>
      <c r="F258" s="218" t="s">
        <v>418</v>
      </c>
      <c r="G258" s="37"/>
      <c r="H258" s="37"/>
      <c r="I258" s="116"/>
      <c r="J258" s="37"/>
      <c r="K258" s="37"/>
      <c r="L258" s="40"/>
      <c r="M258" s="219"/>
      <c r="N258" s="220"/>
      <c r="O258" s="72"/>
      <c r="P258" s="72"/>
      <c r="Q258" s="72"/>
      <c r="R258" s="72"/>
      <c r="S258" s="72"/>
      <c r="T258" s="73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136</v>
      </c>
      <c r="AU258" s="18" t="s">
        <v>83</v>
      </c>
    </row>
    <row r="259" spans="2:51" s="13" customFormat="1" ht="10">
      <c r="B259" s="221"/>
      <c r="C259" s="222"/>
      <c r="D259" s="217" t="s">
        <v>138</v>
      </c>
      <c r="E259" s="223" t="s">
        <v>1</v>
      </c>
      <c r="F259" s="224" t="s">
        <v>260</v>
      </c>
      <c r="G259" s="222"/>
      <c r="H259" s="223" t="s">
        <v>1</v>
      </c>
      <c r="I259" s="225"/>
      <c r="J259" s="222"/>
      <c r="K259" s="222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138</v>
      </c>
      <c r="AU259" s="230" t="s">
        <v>83</v>
      </c>
      <c r="AV259" s="13" t="s">
        <v>81</v>
      </c>
      <c r="AW259" s="13" t="s">
        <v>30</v>
      </c>
      <c r="AX259" s="13" t="s">
        <v>73</v>
      </c>
      <c r="AY259" s="230" t="s">
        <v>126</v>
      </c>
    </row>
    <row r="260" spans="2:51" s="14" customFormat="1" ht="10">
      <c r="B260" s="231"/>
      <c r="C260" s="232"/>
      <c r="D260" s="217" t="s">
        <v>138</v>
      </c>
      <c r="E260" s="233" t="s">
        <v>1</v>
      </c>
      <c r="F260" s="234" t="s">
        <v>215</v>
      </c>
      <c r="G260" s="232"/>
      <c r="H260" s="235">
        <v>18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138</v>
      </c>
      <c r="AU260" s="241" t="s">
        <v>83</v>
      </c>
      <c r="AV260" s="14" t="s">
        <v>83</v>
      </c>
      <c r="AW260" s="14" t="s">
        <v>30</v>
      </c>
      <c r="AX260" s="14" t="s">
        <v>81</v>
      </c>
      <c r="AY260" s="241" t="s">
        <v>126</v>
      </c>
    </row>
    <row r="261" spans="1:65" s="2" customFormat="1" ht="21.75" customHeight="1">
      <c r="A261" s="35"/>
      <c r="B261" s="36"/>
      <c r="C261" s="204" t="s">
        <v>420</v>
      </c>
      <c r="D261" s="204" t="s">
        <v>129</v>
      </c>
      <c r="E261" s="205" t="s">
        <v>421</v>
      </c>
      <c r="F261" s="206" t="s">
        <v>422</v>
      </c>
      <c r="G261" s="207" t="s">
        <v>264</v>
      </c>
      <c r="H261" s="208">
        <v>30</v>
      </c>
      <c r="I261" s="209"/>
      <c r="J261" s="210">
        <f>ROUND(I261*H261,2)</f>
        <v>0</v>
      </c>
      <c r="K261" s="206" t="s">
        <v>133</v>
      </c>
      <c r="L261" s="40"/>
      <c r="M261" s="211" t="s">
        <v>1</v>
      </c>
      <c r="N261" s="212" t="s">
        <v>38</v>
      </c>
      <c r="O261" s="72"/>
      <c r="P261" s="213">
        <f>O261*H261</f>
        <v>0</v>
      </c>
      <c r="Q261" s="213">
        <v>6E-05</v>
      </c>
      <c r="R261" s="213">
        <f>Q261*H261</f>
        <v>0.0018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134</v>
      </c>
      <c r="AT261" s="215" t="s">
        <v>129</v>
      </c>
      <c r="AU261" s="215" t="s">
        <v>83</v>
      </c>
      <c r="AY261" s="18" t="s">
        <v>126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81</v>
      </c>
      <c r="BK261" s="216">
        <f>ROUND(I261*H261,2)</f>
        <v>0</v>
      </c>
      <c r="BL261" s="18" t="s">
        <v>134</v>
      </c>
      <c r="BM261" s="215" t="s">
        <v>423</v>
      </c>
    </row>
    <row r="262" spans="1:47" s="2" customFormat="1" ht="10">
      <c r="A262" s="35"/>
      <c r="B262" s="36"/>
      <c r="C262" s="37"/>
      <c r="D262" s="217" t="s">
        <v>136</v>
      </c>
      <c r="E262" s="37"/>
      <c r="F262" s="218" t="s">
        <v>424</v>
      </c>
      <c r="G262" s="37"/>
      <c r="H262" s="37"/>
      <c r="I262" s="116"/>
      <c r="J262" s="37"/>
      <c r="K262" s="37"/>
      <c r="L262" s="40"/>
      <c r="M262" s="219"/>
      <c r="N262" s="220"/>
      <c r="O262" s="72"/>
      <c r="P262" s="72"/>
      <c r="Q262" s="72"/>
      <c r="R262" s="72"/>
      <c r="S262" s="72"/>
      <c r="T262" s="73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136</v>
      </c>
      <c r="AU262" s="18" t="s">
        <v>83</v>
      </c>
    </row>
    <row r="263" spans="2:51" s="13" customFormat="1" ht="10">
      <c r="B263" s="221"/>
      <c r="C263" s="222"/>
      <c r="D263" s="217" t="s">
        <v>138</v>
      </c>
      <c r="E263" s="223" t="s">
        <v>1</v>
      </c>
      <c r="F263" s="224" t="s">
        <v>260</v>
      </c>
      <c r="G263" s="222"/>
      <c r="H263" s="223" t="s">
        <v>1</v>
      </c>
      <c r="I263" s="225"/>
      <c r="J263" s="222"/>
      <c r="K263" s="222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138</v>
      </c>
      <c r="AU263" s="230" t="s">
        <v>83</v>
      </c>
      <c r="AV263" s="13" t="s">
        <v>81</v>
      </c>
      <c r="AW263" s="13" t="s">
        <v>30</v>
      </c>
      <c r="AX263" s="13" t="s">
        <v>73</v>
      </c>
      <c r="AY263" s="230" t="s">
        <v>126</v>
      </c>
    </row>
    <row r="264" spans="2:51" s="14" customFormat="1" ht="10">
      <c r="B264" s="231"/>
      <c r="C264" s="232"/>
      <c r="D264" s="217" t="s">
        <v>138</v>
      </c>
      <c r="E264" s="233" t="s">
        <v>1</v>
      </c>
      <c r="F264" s="234" t="s">
        <v>385</v>
      </c>
      <c r="G264" s="232"/>
      <c r="H264" s="235">
        <v>30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138</v>
      </c>
      <c r="AU264" s="241" t="s">
        <v>83</v>
      </c>
      <c r="AV264" s="14" t="s">
        <v>83</v>
      </c>
      <c r="AW264" s="14" t="s">
        <v>30</v>
      </c>
      <c r="AX264" s="14" t="s">
        <v>81</v>
      </c>
      <c r="AY264" s="241" t="s">
        <v>126</v>
      </c>
    </row>
    <row r="265" spans="1:65" s="2" customFormat="1" ht="16.5" customHeight="1">
      <c r="A265" s="35"/>
      <c r="B265" s="36"/>
      <c r="C265" s="258" t="s">
        <v>425</v>
      </c>
      <c r="D265" s="258" t="s">
        <v>360</v>
      </c>
      <c r="E265" s="259" t="s">
        <v>426</v>
      </c>
      <c r="F265" s="260" t="s">
        <v>427</v>
      </c>
      <c r="G265" s="261" t="s">
        <v>315</v>
      </c>
      <c r="H265" s="262">
        <v>30</v>
      </c>
      <c r="I265" s="263"/>
      <c r="J265" s="264">
        <f>ROUND(I265*H265,2)</f>
        <v>0</v>
      </c>
      <c r="K265" s="260" t="s">
        <v>133</v>
      </c>
      <c r="L265" s="265"/>
      <c r="M265" s="266" t="s">
        <v>1</v>
      </c>
      <c r="N265" s="267" t="s">
        <v>38</v>
      </c>
      <c r="O265" s="72"/>
      <c r="P265" s="213">
        <f>O265*H265</f>
        <v>0</v>
      </c>
      <c r="Q265" s="213">
        <v>0.65</v>
      </c>
      <c r="R265" s="213">
        <f>Q265*H265</f>
        <v>19.5</v>
      </c>
      <c r="S265" s="213">
        <v>0</v>
      </c>
      <c r="T265" s="21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5" t="s">
        <v>168</v>
      </c>
      <c r="AT265" s="215" t="s">
        <v>360</v>
      </c>
      <c r="AU265" s="215" t="s">
        <v>83</v>
      </c>
      <c r="AY265" s="18" t="s">
        <v>126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81</v>
      </c>
      <c r="BK265" s="216">
        <f>ROUND(I265*H265,2)</f>
        <v>0</v>
      </c>
      <c r="BL265" s="18" t="s">
        <v>134</v>
      </c>
      <c r="BM265" s="215" t="s">
        <v>428</v>
      </c>
    </row>
    <row r="266" spans="1:47" s="2" customFormat="1" ht="10">
      <c r="A266" s="35"/>
      <c r="B266" s="36"/>
      <c r="C266" s="37"/>
      <c r="D266" s="217" t="s">
        <v>136</v>
      </c>
      <c r="E266" s="37"/>
      <c r="F266" s="218" t="s">
        <v>427</v>
      </c>
      <c r="G266" s="37"/>
      <c r="H266" s="37"/>
      <c r="I266" s="116"/>
      <c r="J266" s="37"/>
      <c r="K266" s="37"/>
      <c r="L266" s="40"/>
      <c r="M266" s="219"/>
      <c r="N266" s="220"/>
      <c r="O266" s="72"/>
      <c r="P266" s="72"/>
      <c r="Q266" s="72"/>
      <c r="R266" s="72"/>
      <c r="S266" s="72"/>
      <c r="T266" s="73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136</v>
      </c>
      <c r="AU266" s="18" t="s">
        <v>83</v>
      </c>
    </row>
    <row r="267" spans="2:51" s="14" customFormat="1" ht="10">
      <c r="B267" s="231"/>
      <c r="C267" s="232"/>
      <c r="D267" s="217" t="s">
        <v>138</v>
      </c>
      <c r="E267" s="233" t="s">
        <v>1</v>
      </c>
      <c r="F267" s="234" t="s">
        <v>429</v>
      </c>
      <c r="G267" s="232"/>
      <c r="H267" s="235">
        <v>30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138</v>
      </c>
      <c r="AU267" s="241" t="s">
        <v>83</v>
      </c>
      <c r="AV267" s="14" t="s">
        <v>83</v>
      </c>
      <c r="AW267" s="14" t="s">
        <v>30</v>
      </c>
      <c r="AX267" s="14" t="s">
        <v>81</v>
      </c>
      <c r="AY267" s="241" t="s">
        <v>126</v>
      </c>
    </row>
    <row r="268" spans="1:65" s="2" customFormat="1" ht="21.75" customHeight="1">
      <c r="A268" s="35"/>
      <c r="B268" s="36"/>
      <c r="C268" s="204" t="s">
        <v>430</v>
      </c>
      <c r="D268" s="204" t="s">
        <v>129</v>
      </c>
      <c r="E268" s="205" t="s">
        <v>431</v>
      </c>
      <c r="F268" s="206" t="s">
        <v>432</v>
      </c>
      <c r="G268" s="207" t="s">
        <v>264</v>
      </c>
      <c r="H268" s="208">
        <v>30</v>
      </c>
      <c r="I268" s="209"/>
      <c r="J268" s="210">
        <f>ROUND(I268*H268,2)</f>
        <v>0</v>
      </c>
      <c r="K268" s="206" t="s">
        <v>133</v>
      </c>
      <c r="L268" s="40"/>
      <c r="M268" s="211" t="s">
        <v>1</v>
      </c>
      <c r="N268" s="212" t="s">
        <v>38</v>
      </c>
      <c r="O268" s="72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5" t="s">
        <v>134</v>
      </c>
      <c r="AT268" s="215" t="s">
        <v>129</v>
      </c>
      <c r="AU268" s="215" t="s">
        <v>83</v>
      </c>
      <c r="AY268" s="18" t="s">
        <v>126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8" t="s">
        <v>81</v>
      </c>
      <c r="BK268" s="216">
        <f>ROUND(I268*H268,2)</f>
        <v>0</v>
      </c>
      <c r="BL268" s="18" t="s">
        <v>134</v>
      </c>
      <c r="BM268" s="215" t="s">
        <v>433</v>
      </c>
    </row>
    <row r="269" spans="1:47" s="2" customFormat="1" ht="18">
      <c r="A269" s="35"/>
      <c r="B269" s="36"/>
      <c r="C269" s="37"/>
      <c r="D269" s="217" t="s">
        <v>136</v>
      </c>
      <c r="E269" s="37"/>
      <c r="F269" s="218" t="s">
        <v>434</v>
      </c>
      <c r="G269" s="37"/>
      <c r="H269" s="37"/>
      <c r="I269" s="116"/>
      <c r="J269" s="37"/>
      <c r="K269" s="37"/>
      <c r="L269" s="40"/>
      <c r="M269" s="219"/>
      <c r="N269" s="220"/>
      <c r="O269" s="72"/>
      <c r="P269" s="72"/>
      <c r="Q269" s="72"/>
      <c r="R269" s="72"/>
      <c r="S269" s="72"/>
      <c r="T269" s="73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136</v>
      </c>
      <c r="AU269" s="18" t="s">
        <v>83</v>
      </c>
    </row>
    <row r="270" spans="2:51" s="13" customFormat="1" ht="10">
      <c r="B270" s="221"/>
      <c r="C270" s="222"/>
      <c r="D270" s="217" t="s">
        <v>138</v>
      </c>
      <c r="E270" s="223" t="s">
        <v>1</v>
      </c>
      <c r="F270" s="224" t="s">
        <v>435</v>
      </c>
      <c r="G270" s="222"/>
      <c r="H270" s="223" t="s">
        <v>1</v>
      </c>
      <c r="I270" s="225"/>
      <c r="J270" s="222"/>
      <c r="K270" s="222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138</v>
      </c>
      <c r="AU270" s="230" t="s">
        <v>83</v>
      </c>
      <c r="AV270" s="13" t="s">
        <v>81</v>
      </c>
      <c r="AW270" s="13" t="s">
        <v>30</v>
      </c>
      <c r="AX270" s="13" t="s">
        <v>73</v>
      </c>
      <c r="AY270" s="230" t="s">
        <v>126</v>
      </c>
    </row>
    <row r="271" spans="2:51" s="13" customFormat="1" ht="10">
      <c r="B271" s="221"/>
      <c r="C271" s="222"/>
      <c r="D271" s="217" t="s">
        <v>138</v>
      </c>
      <c r="E271" s="223" t="s">
        <v>1</v>
      </c>
      <c r="F271" s="224" t="s">
        <v>260</v>
      </c>
      <c r="G271" s="222"/>
      <c r="H271" s="223" t="s">
        <v>1</v>
      </c>
      <c r="I271" s="225"/>
      <c r="J271" s="222"/>
      <c r="K271" s="222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138</v>
      </c>
      <c r="AU271" s="230" t="s">
        <v>83</v>
      </c>
      <c r="AV271" s="13" t="s">
        <v>81</v>
      </c>
      <c r="AW271" s="13" t="s">
        <v>30</v>
      </c>
      <c r="AX271" s="13" t="s">
        <v>73</v>
      </c>
      <c r="AY271" s="230" t="s">
        <v>126</v>
      </c>
    </row>
    <row r="272" spans="2:51" s="14" customFormat="1" ht="10">
      <c r="B272" s="231"/>
      <c r="C272" s="232"/>
      <c r="D272" s="217" t="s">
        <v>138</v>
      </c>
      <c r="E272" s="233" t="s">
        <v>1</v>
      </c>
      <c r="F272" s="234" t="s">
        <v>385</v>
      </c>
      <c r="G272" s="232"/>
      <c r="H272" s="235">
        <v>30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138</v>
      </c>
      <c r="AU272" s="241" t="s">
        <v>83</v>
      </c>
      <c r="AV272" s="14" t="s">
        <v>83</v>
      </c>
      <c r="AW272" s="14" t="s">
        <v>30</v>
      </c>
      <c r="AX272" s="14" t="s">
        <v>81</v>
      </c>
      <c r="AY272" s="241" t="s">
        <v>126</v>
      </c>
    </row>
    <row r="273" spans="1:65" s="2" customFormat="1" ht="16.5" customHeight="1">
      <c r="A273" s="35"/>
      <c r="B273" s="36"/>
      <c r="C273" s="258" t="s">
        <v>436</v>
      </c>
      <c r="D273" s="258" t="s">
        <v>360</v>
      </c>
      <c r="E273" s="259" t="s">
        <v>437</v>
      </c>
      <c r="F273" s="260" t="s">
        <v>438</v>
      </c>
      <c r="G273" s="261" t="s">
        <v>264</v>
      </c>
      <c r="H273" s="262">
        <v>450</v>
      </c>
      <c r="I273" s="263"/>
      <c r="J273" s="264">
        <f>ROUND(I273*H273,2)</f>
        <v>0</v>
      </c>
      <c r="K273" s="260" t="s">
        <v>1</v>
      </c>
      <c r="L273" s="265"/>
      <c r="M273" s="266" t="s">
        <v>1</v>
      </c>
      <c r="N273" s="267" t="s">
        <v>38</v>
      </c>
      <c r="O273" s="72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5" t="s">
        <v>168</v>
      </c>
      <c r="AT273" s="215" t="s">
        <v>360</v>
      </c>
      <c r="AU273" s="215" t="s">
        <v>83</v>
      </c>
      <c r="AY273" s="18" t="s">
        <v>126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8" t="s">
        <v>81</v>
      </c>
      <c r="BK273" s="216">
        <f>ROUND(I273*H273,2)</f>
        <v>0</v>
      </c>
      <c r="BL273" s="18" t="s">
        <v>134</v>
      </c>
      <c r="BM273" s="215" t="s">
        <v>439</v>
      </c>
    </row>
    <row r="274" spans="1:47" s="2" customFormat="1" ht="10">
      <c r="A274" s="35"/>
      <c r="B274" s="36"/>
      <c r="C274" s="37"/>
      <c r="D274" s="217" t="s">
        <v>136</v>
      </c>
      <c r="E274" s="37"/>
      <c r="F274" s="218" t="s">
        <v>438</v>
      </c>
      <c r="G274" s="37"/>
      <c r="H274" s="37"/>
      <c r="I274" s="116"/>
      <c r="J274" s="37"/>
      <c r="K274" s="37"/>
      <c r="L274" s="40"/>
      <c r="M274" s="219"/>
      <c r="N274" s="220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136</v>
      </c>
      <c r="AU274" s="18" t="s">
        <v>83</v>
      </c>
    </row>
    <row r="275" spans="2:51" s="14" customFormat="1" ht="10">
      <c r="B275" s="231"/>
      <c r="C275" s="232"/>
      <c r="D275" s="217" t="s">
        <v>138</v>
      </c>
      <c r="E275" s="233" t="s">
        <v>1</v>
      </c>
      <c r="F275" s="234" t="s">
        <v>440</v>
      </c>
      <c r="G275" s="232"/>
      <c r="H275" s="235">
        <v>450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138</v>
      </c>
      <c r="AU275" s="241" t="s">
        <v>83</v>
      </c>
      <c r="AV275" s="14" t="s">
        <v>83</v>
      </c>
      <c r="AW275" s="14" t="s">
        <v>30</v>
      </c>
      <c r="AX275" s="14" t="s">
        <v>81</v>
      </c>
      <c r="AY275" s="241" t="s">
        <v>126</v>
      </c>
    </row>
    <row r="276" spans="1:65" s="2" customFormat="1" ht="16.5" customHeight="1">
      <c r="A276" s="35"/>
      <c r="B276" s="36"/>
      <c r="C276" s="258" t="s">
        <v>441</v>
      </c>
      <c r="D276" s="258" t="s">
        <v>360</v>
      </c>
      <c r="E276" s="259" t="s">
        <v>442</v>
      </c>
      <c r="F276" s="260" t="s">
        <v>443</v>
      </c>
      <c r="G276" s="261" t="s">
        <v>444</v>
      </c>
      <c r="H276" s="262">
        <v>15</v>
      </c>
      <c r="I276" s="263"/>
      <c r="J276" s="264">
        <f>ROUND(I276*H276,2)</f>
        <v>0</v>
      </c>
      <c r="K276" s="260" t="s">
        <v>1</v>
      </c>
      <c r="L276" s="265"/>
      <c r="M276" s="266" t="s">
        <v>1</v>
      </c>
      <c r="N276" s="267" t="s">
        <v>38</v>
      </c>
      <c r="O276" s="7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5" t="s">
        <v>168</v>
      </c>
      <c r="AT276" s="215" t="s">
        <v>360</v>
      </c>
      <c r="AU276" s="215" t="s">
        <v>83</v>
      </c>
      <c r="AY276" s="18" t="s">
        <v>126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8" t="s">
        <v>81</v>
      </c>
      <c r="BK276" s="216">
        <f>ROUND(I276*H276,2)</f>
        <v>0</v>
      </c>
      <c r="BL276" s="18" t="s">
        <v>134</v>
      </c>
      <c r="BM276" s="215" t="s">
        <v>445</v>
      </c>
    </row>
    <row r="277" spans="1:47" s="2" customFormat="1" ht="10">
      <c r="A277" s="35"/>
      <c r="B277" s="36"/>
      <c r="C277" s="37"/>
      <c r="D277" s="217" t="s">
        <v>136</v>
      </c>
      <c r="E277" s="37"/>
      <c r="F277" s="218" t="s">
        <v>443</v>
      </c>
      <c r="G277" s="37"/>
      <c r="H277" s="37"/>
      <c r="I277" s="116"/>
      <c r="J277" s="37"/>
      <c r="K277" s="37"/>
      <c r="L277" s="40"/>
      <c r="M277" s="219"/>
      <c r="N277" s="220"/>
      <c r="O277" s="72"/>
      <c r="P277" s="72"/>
      <c r="Q277" s="72"/>
      <c r="R277" s="72"/>
      <c r="S277" s="72"/>
      <c r="T277" s="73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136</v>
      </c>
      <c r="AU277" s="18" t="s">
        <v>83</v>
      </c>
    </row>
    <row r="278" spans="2:51" s="13" customFormat="1" ht="10">
      <c r="B278" s="221"/>
      <c r="C278" s="222"/>
      <c r="D278" s="217" t="s">
        <v>138</v>
      </c>
      <c r="E278" s="223" t="s">
        <v>1</v>
      </c>
      <c r="F278" s="224" t="s">
        <v>260</v>
      </c>
      <c r="G278" s="222"/>
      <c r="H278" s="223" t="s">
        <v>1</v>
      </c>
      <c r="I278" s="225"/>
      <c r="J278" s="222"/>
      <c r="K278" s="222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138</v>
      </c>
      <c r="AU278" s="230" t="s">
        <v>83</v>
      </c>
      <c r="AV278" s="13" t="s">
        <v>81</v>
      </c>
      <c r="AW278" s="13" t="s">
        <v>30</v>
      </c>
      <c r="AX278" s="13" t="s">
        <v>73</v>
      </c>
      <c r="AY278" s="230" t="s">
        <v>126</v>
      </c>
    </row>
    <row r="279" spans="2:51" s="14" customFormat="1" ht="10">
      <c r="B279" s="231"/>
      <c r="C279" s="232"/>
      <c r="D279" s="217" t="s">
        <v>138</v>
      </c>
      <c r="E279" s="233" t="s">
        <v>1</v>
      </c>
      <c r="F279" s="234" t="s">
        <v>446</v>
      </c>
      <c r="G279" s="232"/>
      <c r="H279" s="235">
        <v>15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138</v>
      </c>
      <c r="AU279" s="241" t="s">
        <v>83</v>
      </c>
      <c r="AV279" s="14" t="s">
        <v>83</v>
      </c>
      <c r="AW279" s="14" t="s">
        <v>30</v>
      </c>
      <c r="AX279" s="14" t="s">
        <v>81</v>
      </c>
      <c r="AY279" s="241" t="s">
        <v>126</v>
      </c>
    </row>
    <row r="280" spans="1:65" s="2" customFormat="1" ht="21.75" customHeight="1">
      <c r="A280" s="35"/>
      <c r="B280" s="36"/>
      <c r="C280" s="204" t="s">
        <v>447</v>
      </c>
      <c r="D280" s="204" t="s">
        <v>129</v>
      </c>
      <c r="E280" s="205" t="s">
        <v>448</v>
      </c>
      <c r="F280" s="206" t="s">
        <v>449</v>
      </c>
      <c r="G280" s="207" t="s">
        <v>132</v>
      </c>
      <c r="H280" s="208">
        <v>30</v>
      </c>
      <c r="I280" s="209"/>
      <c r="J280" s="210">
        <f>ROUND(I280*H280,2)</f>
        <v>0</v>
      </c>
      <c r="K280" s="206" t="s">
        <v>133</v>
      </c>
      <c r="L280" s="40"/>
      <c r="M280" s="211" t="s">
        <v>1</v>
      </c>
      <c r="N280" s="212" t="s">
        <v>38</v>
      </c>
      <c r="O280" s="72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5" t="s">
        <v>134</v>
      </c>
      <c r="AT280" s="215" t="s">
        <v>129</v>
      </c>
      <c r="AU280" s="215" t="s">
        <v>83</v>
      </c>
      <c r="AY280" s="18" t="s">
        <v>126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8" t="s">
        <v>81</v>
      </c>
      <c r="BK280" s="216">
        <f>ROUND(I280*H280,2)</f>
        <v>0</v>
      </c>
      <c r="BL280" s="18" t="s">
        <v>134</v>
      </c>
      <c r="BM280" s="215" t="s">
        <v>450</v>
      </c>
    </row>
    <row r="281" spans="1:47" s="2" customFormat="1" ht="18">
      <c r="A281" s="35"/>
      <c r="B281" s="36"/>
      <c r="C281" s="37"/>
      <c r="D281" s="217" t="s">
        <v>136</v>
      </c>
      <c r="E281" s="37"/>
      <c r="F281" s="218" t="s">
        <v>451</v>
      </c>
      <c r="G281" s="37"/>
      <c r="H281" s="37"/>
      <c r="I281" s="116"/>
      <c r="J281" s="37"/>
      <c r="K281" s="37"/>
      <c r="L281" s="40"/>
      <c r="M281" s="219"/>
      <c r="N281" s="220"/>
      <c r="O281" s="72"/>
      <c r="P281" s="72"/>
      <c r="Q281" s="72"/>
      <c r="R281" s="72"/>
      <c r="S281" s="72"/>
      <c r="T281" s="73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136</v>
      </c>
      <c r="AU281" s="18" t="s">
        <v>83</v>
      </c>
    </row>
    <row r="282" spans="2:51" s="13" customFormat="1" ht="10">
      <c r="B282" s="221"/>
      <c r="C282" s="222"/>
      <c r="D282" s="217" t="s">
        <v>138</v>
      </c>
      <c r="E282" s="223" t="s">
        <v>1</v>
      </c>
      <c r="F282" s="224" t="s">
        <v>260</v>
      </c>
      <c r="G282" s="222"/>
      <c r="H282" s="223" t="s">
        <v>1</v>
      </c>
      <c r="I282" s="225"/>
      <c r="J282" s="222"/>
      <c r="K282" s="222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138</v>
      </c>
      <c r="AU282" s="230" t="s">
        <v>83</v>
      </c>
      <c r="AV282" s="13" t="s">
        <v>81</v>
      </c>
      <c r="AW282" s="13" t="s">
        <v>30</v>
      </c>
      <c r="AX282" s="13" t="s">
        <v>73</v>
      </c>
      <c r="AY282" s="230" t="s">
        <v>126</v>
      </c>
    </row>
    <row r="283" spans="2:51" s="14" customFormat="1" ht="10">
      <c r="B283" s="231"/>
      <c r="C283" s="232"/>
      <c r="D283" s="217" t="s">
        <v>138</v>
      </c>
      <c r="E283" s="233" t="s">
        <v>1</v>
      </c>
      <c r="F283" s="234" t="s">
        <v>385</v>
      </c>
      <c r="G283" s="232"/>
      <c r="H283" s="235">
        <v>30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138</v>
      </c>
      <c r="AU283" s="241" t="s">
        <v>83</v>
      </c>
      <c r="AV283" s="14" t="s">
        <v>83</v>
      </c>
      <c r="AW283" s="14" t="s">
        <v>30</v>
      </c>
      <c r="AX283" s="14" t="s">
        <v>81</v>
      </c>
      <c r="AY283" s="241" t="s">
        <v>126</v>
      </c>
    </row>
    <row r="284" spans="1:65" s="2" customFormat="1" ht="16.5" customHeight="1">
      <c r="A284" s="35"/>
      <c r="B284" s="36"/>
      <c r="C284" s="258" t="s">
        <v>452</v>
      </c>
      <c r="D284" s="258" t="s">
        <v>360</v>
      </c>
      <c r="E284" s="259" t="s">
        <v>453</v>
      </c>
      <c r="F284" s="260" t="s">
        <v>454</v>
      </c>
      <c r="G284" s="261" t="s">
        <v>315</v>
      </c>
      <c r="H284" s="262">
        <v>3</v>
      </c>
      <c r="I284" s="263"/>
      <c r="J284" s="264">
        <f>ROUND(I284*H284,2)</f>
        <v>0</v>
      </c>
      <c r="K284" s="260" t="s">
        <v>133</v>
      </c>
      <c r="L284" s="265"/>
      <c r="M284" s="266" t="s">
        <v>1</v>
      </c>
      <c r="N284" s="267" t="s">
        <v>38</v>
      </c>
      <c r="O284" s="72"/>
      <c r="P284" s="213">
        <f>O284*H284</f>
        <v>0</v>
      </c>
      <c r="Q284" s="213">
        <v>0.2</v>
      </c>
      <c r="R284" s="213">
        <f>Q284*H284</f>
        <v>0.6000000000000001</v>
      </c>
      <c r="S284" s="213">
        <v>0</v>
      </c>
      <c r="T284" s="21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5" t="s">
        <v>168</v>
      </c>
      <c r="AT284" s="215" t="s">
        <v>360</v>
      </c>
      <c r="AU284" s="215" t="s">
        <v>83</v>
      </c>
      <c r="AY284" s="18" t="s">
        <v>126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8" t="s">
        <v>81</v>
      </c>
      <c r="BK284" s="216">
        <f>ROUND(I284*H284,2)</f>
        <v>0</v>
      </c>
      <c r="BL284" s="18" t="s">
        <v>134</v>
      </c>
      <c r="BM284" s="215" t="s">
        <v>455</v>
      </c>
    </row>
    <row r="285" spans="1:47" s="2" customFormat="1" ht="10">
      <c r="A285" s="35"/>
      <c r="B285" s="36"/>
      <c r="C285" s="37"/>
      <c r="D285" s="217" t="s">
        <v>136</v>
      </c>
      <c r="E285" s="37"/>
      <c r="F285" s="218" t="s">
        <v>454</v>
      </c>
      <c r="G285" s="37"/>
      <c r="H285" s="37"/>
      <c r="I285" s="116"/>
      <c r="J285" s="37"/>
      <c r="K285" s="37"/>
      <c r="L285" s="40"/>
      <c r="M285" s="219"/>
      <c r="N285" s="220"/>
      <c r="O285" s="72"/>
      <c r="P285" s="72"/>
      <c r="Q285" s="72"/>
      <c r="R285" s="72"/>
      <c r="S285" s="72"/>
      <c r="T285" s="73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136</v>
      </c>
      <c r="AU285" s="18" t="s">
        <v>83</v>
      </c>
    </row>
    <row r="286" spans="2:51" s="14" customFormat="1" ht="10">
      <c r="B286" s="231"/>
      <c r="C286" s="232"/>
      <c r="D286" s="217" t="s">
        <v>138</v>
      </c>
      <c r="E286" s="233" t="s">
        <v>1</v>
      </c>
      <c r="F286" s="234" t="s">
        <v>456</v>
      </c>
      <c r="G286" s="232"/>
      <c r="H286" s="235">
        <v>3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138</v>
      </c>
      <c r="AU286" s="241" t="s">
        <v>83</v>
      </c>
      <c r="AV286" s="14" t="s">
        <v>83</v>
      </c>
      <c r="AW286" s="14" t="s">
        <v>30</v>
      </c>
      <c r="AX286" s="14" t="s">
        <v>81</v>
      </c>
      <c r="AY286" s="241" t="s">
        <v>126</v>
      </c>
    </row>
    <row r="287" spans="1:65" s="2" customFormat="1" ht="16.5" customHeight="1">
      <c r="A287" s="35"/>
      <c r="B287" s="36"/>
      <c r="C287" s="204" t="s">
        <v>457</v>
      </c>
      <c r="D287" s="204" t="s">
        <v>129</v>
      </c>
      <c r="E287" s="205" t="s">
        <v>458</v>
      </c>
      <c r="F287" s="206" t="s">
        <v>459</v>
      </c>
      <c r="G287" s="207" t="s">
        <v>315</v>
      </c>
      <c r="H287" s="208">
        <v>2.4</v>
      </c>
      <c r="I287" s="209"/>
      <c r="J287" s="210">
        <f>ROUND(I287*H287,2)</f>
        <v>0</v>
      </c>
      <c r="K287" s="206" t="s">
        <v>133</v>
      </c>
      <c r="L287" s="40"/>
      <c r="M287" s="211" t="s">
        <v>1</v>
      </c>
      <c r="N287" s="212" t="s">
        <v>38</v>
      </c>
      <c r="O287" s="72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5" t="s">
        <v>134</v>
      </c>
      <c r="AT287" s="215" t="s">
        <v>129</v>
      </c>
      <c r="AU287" s="215" t="s">
        <v>83</v>
      </c>
      <c r="AY287" s="18" t="s">
        <v>126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81</v>
      </c>
      <c r="BK287" s="216">
        <f>ROUND(I287*H287,2)</f>
        <v>0</v>
      </c>
      <c r="BL287" s="18" t="s">
        <v>134</v>
      </c>
      <c r="BM287" s="215" t="s">
        <v>460</v>
      </c>
    </row>
    <row r="288" spans="1:47" s="2" customFormat="1" ht="10">
      <c r="A288" s="35"/>
      <c r="B288" s="36"/>
      <c r="C288" s="37"/>
      <c r="D288" s="217" t="s">
        <v>136</v>
      </c>
      <c r="E288" s="37"/>
      <c r="F288" s="218" t="s">
        <v>461</v>
      </c>
      <c r="G288" s="37"/>
      <c r="H288" s="37"/>
      <c r="I288" s="116"/>
      <c r="J288" s="37"/>
      <c r="K288" s="37"/>
      <c r="L288" s="40"/>
      <c r="M288" s="219"/>
      <c r="N288" s="220"/>
      <c r="O288" s="72"/>
      <c r="P288" s="72"/>
      <c r="Q288" s="72"/>
      <c r="R288" s="72"/>
      <c r="S288" s="72"/>
      <c r="T288" s="73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136</v>
      </c>
      <c r="AU288" s="18" t="s">
        <v>83</v>
      </c>
    </row>
    <row r="289" spans="2:51" s="13" customFormat="1" ht="10">
      <c r="B289" s="221"/>
      <c r="C289" s="222"/>
      <c r="D289" s="217" t="s">
        <v>138</v>
      </c>
      <c r="E289" s="223" t="s">
        <v>1</v>
      </c>
      <c r="F289" s="224" t="s">
        <v>260</v>
      </c>
      <c r="G289" s="222"/>
      <c r="H289" s="223" t="s">
        <v>1</v>
      </c>
      <c r="I289" s="225"/>
      <c r="J289" s="222"/>
      <c r="K289" s="222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138</v>
      </c>
      <c r="AU289" s="230" t="s">
        <v>83</v>
      </c>
      <c r="AV289" s="13" t="s">
        <v>81</v>
      </c>
      <c r="AW289" s="13" t="s">
        <v>30</v>
      </c>
      <c r="AX289" s="13" t="s">
        <v>73</v>
      </c>
      <c r="AY289" s="230" t="s">
        <v>126</v>
      </c>
    </row>
    <row r="290" spans="2:51" s="14" customFormat="1" ht="10">
      <c r="B290" s="231"/>
      <c r="C290" s="232"/>
      <c r="D290" s="217" t="s">
        <v>138</v>
      </c>
      <c r="E290" s="233" t="s">
        <v>1</v>
      </c>
      <c r="F290" s="234" t="s">
        <v>462</v>
      </c>
      <c r="G290" s="232"/>
      <c r="H290" s="235">
        <v>2.4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138</v>
      </c>
      <c r="AU290" s="241" t="s">
        <v>83</v>
      </c>
      <c r="AV290" s="14" t="s">
        <v>83</v>
      </c>
      <c r="AW290" s="14" t="s">
        <v>30</v>
      </c>
      <c r="AX290" s="14" t="s">
        <v>81</v>
      </c>
      <c r="AY290" s="241" t="s">
        <v>126</v>
      </c>
    </row>
    <row r="291" spans="1:65" s="2" customFormat="1" ht="21.75" customHeight="1">
      <c r="A291" s="35"/>
      <c r="B291" s="36"/>
      <c r="C291" s="204" t="s">
        <v>463</v>
      </c>
      <c r="D291" s="204" t="s">
        <v>129</v>
      </c>
      <c r="E291" s="205" t="s">
        <v>464</v>
      </c>
      <c r="F291" s="206" t="s">
        <v>465</v>
      </c>
      <c r="G291" s="207" t="s">
        <v>315</v>
      </c>
      <c r="H291" s="208">
        <v>45.6</v>
      </c>
      <c r="I291" s="209"/>
      <c r="J291" s="210">
        <f>ROUND(I291*H291,2)</f>
        <v>0</v>
      </c>
      <c r="K291" s="206" t="s">
        <v>133</v>
      </c>
      <c r="L291" s="40"/>
      <c r="M291" s="211" t="s">
        <v>1</v>
      </c>
      <c r="N291" s="212" t="s">
        <v>38</v>
      </c>
      <c r="O291" s="72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5" t="s">
        <v>134</v>
      </c>
      <c r="AT291" s="215" t="s">
        <v>129</v>
      </c>
      <c r="AU291" s="215" t="s">
        <v>83</v>
      </c>
      <c r="AY291" s="18" t="s">
        <v>126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8" t="s">
        <v>81</v>
      </c>
      <c r="BK291" s="216">
        <f>ROUND(I291*H291,2)</f>
        <v>0</v>
      </c>
      <c r="BL291" s="18" t="s">
        <v>134</v>
      </c>
      <c r="BM291" s="215" t="s">
        <v>466</v>
      </c>
    </row>
    <row r="292" spans="1:47" s="2" customFormat="1" ht="18">
      <c r="A292" s="35"/>
      <c r="B292" s="36"/>
      <c r="C292" s="37"/>
      <c r="D292" s="217" t="s">
        <v>136</v>
      </c>
      <c r="E292" s="37"/>
      <c r="F292" s="218" t="s">
        <v>467</v>
      </c>
      <c r="G292" s="37"/>
      <c r="H292" s="37"/>
      <c r="I292" s="116"/>
      <c r="J292" s="37"/>
      <c r="K292" s="37"/>
      <c r="L292" s="40"/>
      <c r="M292" s="219"/>
      <c r="N292" s="220"/>
      <c r="O292" s="72"/>
      <c r="P292" s="72"/>
      <c r="Q292" s="72"/>
      <c r="R292" s="72"/>
      <c r="S292" s="72"/>
      <c r="T292" s="73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136</v>
      </c>
      <c r="AU292" s="18" t="s">
        <v>83</v>
      </c>
    </row>
    <row r="293" spans="2:51" s="14" customFormat="1" ht="10">
      <c r="B293" s="231"/>
      <c r="C293" s="232"/>
      <c r="D293" s="217" t="s">
        <v>138</v>
      </c>
      <c r="E293" s="233" t="s">
        <v>1</v>
      </c>
      <c r="F293" s="234" t="s">
        <v>468</v>
      </c>
      <c r="G293" s="232"/>
      <c r="H293" s="235">
        <v>2.4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138</v>
      </c>
      <c r="AU293" s="241" t="s">
        <v>83</v>
      </c>
      <c r="AV293" s="14" t="s">
        <v>83</v>
      </c>
      <c r="AW293" s="14" t="s">
        <v>30</v>
      </c>
      <c r="AX293" s="14" t="s">
        <v>81</v>
      </c>
      <c r="AY293" s="241" t="s">
        <v>126</v>
      </c>
    </row>
    <row r="294" spans="2:51" s="14" customFormat="1" ht="10">
      <c r="B294" s="231"/>
      <c r="C294" s="232"/>
      <c r="D294" s="217" t="s">
        <v>138</v>
      </c>
      <c r="E294" s="232"/>
      <c r="F294" s="234" t="s">
        <v>469</v>
      </c>
      <c r="G294" s="232"/>
      <c r="H294" s="235">
        <v>45.6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138</v>
      </c>
      <c r="AU294" s="241" t="s">
        <v>83</v>
      </c>
      <c r="AV294" s="14" t="s">
        <v>83</v>
      </c>
      <c r="AW294" s="14" t="s">
        <v>4</v>
      </c>
      <c r="AX294" s="14" t="s">
        <v>81</v>
      </c>
      <c r="AY294" s="241" t="s">
        <v>126</v>
      </c>
    </row>
    <row r="295" spans="1:65" s="2" customFormat="1" ht="16.5" customHeight="1">
      <c r="A295" s="35"/>
      <c r="B295" s="36"/>
      <c r="C295" s="204" t="s">
        <v>470</v>
      </c>
      <c r="D295" s="204" t="s">
        <v>129</v>
      </c>
      <c r="E295" s="205" t="s">
        <v>471</v>
      </c>
      <c r="F295" s="206" t="s">
        <v>472</v>
      </c>
      <c r="G295" s="207" t="s">
        <v>315</v>
      </c>
      <c r="H295" s="208">
        <v>2.4</v>
      </c>
      <c r="I295" s="209"/>
      <c r="J295" s="210">
        <f>ROUND(I295*H295,2)</f>
        <v>0</v>
      </c>
      <c r="K295" s="206" t="s">
        <v>133</v>
      </c>
      <c r="L295" s="40"/>
      <c r="M295" s="211" t="s">
        <v>1</v>
      </c>
      <c r="N295" s="212" t="s">
        <v>38</v>
      </c>
      <c r="O295" s="72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5" t="s">
        <v>134</v>
      </c>
      <c r="AT295" s="215" t="s">
        <v>129</v>
      </c>
      <c r="AU295" s="215" t="s">
        <v>83</v>
      </c>
      <c r="AY295" s="18" t="s">
        <v>126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8" t="s">
        <v>81</v>
      </c>
      <c r="BK295" s="216">
        <f>ROUND(I295*H295,2)</f>
        <v>0</v>
      </c>
      <c r="BL295" s="18" t="s">
        <v>134</v>
      </c>
      <c r="BM295" s="215" t="s">
        <v>473</v>
      </c>
    </row>
    <row r="296" spans="1:47" s="2" customFormat="1" ht="10">
      <c r="A296" s="35"/>
      <c r="B296" s="36"/>
      <c r="C296" s="37"/>
      <c r="D296" s="217" t="s">
        <v>136</v>
      </c>
      <c r="E296" s="37"/>
      <c r="F296" s="218" t="s">
        <v>474</v>
      </c>
      <c r="G296" s="37"/>
      <c r="H296" s="37"/>
      <c r="I296" s="116"/>
      <c r="J296" s="37"/>
      <c r="K296" s="37"/>
      <c r="L296" s="40"/>
      <c r="M296" s="219"/>
      <c r="N296" s="220"/>
      <c r="O296" s="72"/>
      <c r="P296" s="72"/>
      <c r="Q296" s="72"/>
      <c r="R296" s="72"/>
      <c r="S296" s="72"/>
      <c r="T296" s="73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136</v>
      </c>
      <c r="AU296" s="18" t="s">
        <v>83</v>
      </c>
    </row>
    <row r="297" spans="2:51" s="13" customFormat="1" ht="10">
      <c r="B297" s="221"/>
      <c r="C297" s="222"/>
      <c r="D297" s="217" t="s">
        <v>138</v>
      </c>
      <c r="E297" s="223" t="s">
        <v>1</v>
      </c>
      <c r="F297" s="224" t="s">
        <v>475</v>
      </c>
      <c r="G297" s="222"/>
      <c r="H297" s="223" t="s">
        <v>1</v>
      </c>
      <c r="I297" s="225"/>
      <c r="J297" s="222"/>
      <c r="K297" s="222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138</v>
      </c>
      <c r="AU297" s="230" t="s">
        <v>83</v>
      </c>
      <c r="AV297" s="13" t="s">
        <v>81</v>
      </c>
      <c r="AW297" s="13" t="s">
        <v>30</v>
      </c>
      <c r="AX297" s="13" t="s">
        <v>73</v>
      </c>
      <c r="AY297" s="230" t="s">
        <v>126</v>
      </c>
    </row>
    <row r="298" spans="2:51" s="14" customFormat="1" ht="10">
      <c r="B298" s="231"/>
      <c r="C298" s="232"/>
      <c r="D298" s="217" t="s">
        <v>138</v>
      </c>
      <c r="E298" s="233" t="s">
        <v>1</v>
      </c>
      <c r="F298" s="234" t="s">
        <v>462</v>
      </c>
      <c r="G298" s="232"/>
      <c r="H298" s="235">
        <v>2.4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138</v>
      </c>
      <c r="AU298" s="241" t="s">
        <v>83</v>
      </c>
      <c r="AV298" s="14" t="s">
        <v>83</v>
      </c>
      <c r="AW298" s="14" t="s">
        <v>30</v>
      </c>
      <c r="AX298" s="14" t="s">
        <v>81</v>
      </c>
      <c r="AY298" s="241" t="s">
        <v>126</v>
      </c>
    </row>
    <row r="299" spans="1:65" s="2" customFormat="1" ht="21.75" customHeight="1">
      <c r="A299" s="35"/>
      <c r="B299" s="36"/>
      <c r="C299" s="204" t="s">
        <v>476</v>
      </c>
      <c r="D299" s="204" t="s">
        <v>129</v>
      </c>
      <c r="E299" s="205" t="s">
        <v>477</v>
      </c>
      <c r="F299" s="206" t="s">
        <v>478</v>
      </c>
      <c r="G299" s="207" t="s">
        <v>264</v>
      </c>
      <c r="H299" s="208">
        <v>30</v>
      </c>
      <c r="I299" s="209"/>
      <c r="J299" s="210">
        <f>ROUND(I299*H299,2)</f>
        <v>0</v>
      </c>
      <c r="K299" s="206" t="s">
        <v>1</v>
      </c>
      <c r="L299" s="40"/>
      <c r="M299" s="211" t="s">
        <v>1</v>
      </c>
      <c r="N299" s="212" t="s">
        <v>38</v>
      </c>
      <c r="O299" s="72"/>
      <c r="P299" s="213">
        <f>O299*H299</f>
        <v>0</v>
      </c>
      <c r="Q299" s="213">
        <v>0.00208</v>
      </c>
      <c r="R299" s="213">
        <f>Q299*H299</f>
        <v>0.0624</v>
      </c>
      <c r="S299" s="213">
        <v>0</v>
      </c>
      <c r="T299" s="21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5" t="s">
        <v>134</v>
      </c>
      <c r="AT299" s="215" t="s">
        <v>129</v>
      </c>
      <c r="AU299" s="215" t="s">
        <v>83</v>
      </c>
      <c r="AY299" s="18" t="s">
        <v>126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8" t="s">
        <v>81</v>
      </c>
      <c r="BK299" s="216">
        <f>ROUND(I299*H299,2)</f>
        <v>0</v>
      </c>
      <c r="BL299" s="18" t="s">
        <v>134</v>
      </c>
      <c r="BM299" s="215" t="s">
        <v>479</v>
      </c>
    </row>
    <row r="300" spans="1:47" s="2" customFormat="1" ht="18">
      <c r="A300" s="35"/>
      <c r="B300" s="36"/>
      <c r="C300" s="37"/>
      <c r="D300" s="217" t="s">
        <v>136</v>
      </c>
      <c r="E300" s="37"/>
      <c r="F300" s="218" t="s">
        <v>480</v>
      </c>
      <c r="G300" s="37"/>
      <c r="H300" s="37"/>
      <c r="I300" s="116"/>
      <c r="J300" s="37"/>
      <c r="K300" s="37"/>
      <c r="L300" s="40"/>
      <c r="M300" s="219"/>
      <c r="N300" s="220"/>
      <c r="O300" s="72"/>
      <c r="P300" s="72"/>
      <c r="Q300" s="72"/>
      <c r="R300" s="72"/>
      <c r="S300" s="72"/>
      <c r="T300" s="73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136</v>
      </c>
      <c r="AU300" s="18" t="s">
        <v>83</v>
      </c>
    </row>
    <row r="301" spans="2:51" s="13" customFormat="1" ht="10">
      <c r="B301" s="221"/>
      <c r="C301" s="222"/>
      <c r="D301" s="217" t="s">
        <v>138</v>
      </c>
      <c r="E301" s="223" t="s">
        <v>1</v>
      </c>
      <c r="F301" s="224" t="s">
        <v>260</v>
      </c>
      <c r="G301" s="222"/>
      <c r="H301" s="223" t="s">
        <v>1</v>
      </c>
      <c r="I301" s="225"/>
      <c r="J301" s="222"/>
      <c r="K301" s="222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138</v>
      </c>
      <c r="AU301" s="230" t="s">
        <v>83</v>
      </c>
      <c r="AV301" s="13" t="s">
        <v>81</v>
      </c>
      <c r="AW301" s="13" t="s">
        <v>30</v>
      </c>
      <c r="AX301" s="13" t="s">
        <v>73</v>
      </c>
      <c r="AY301" s="230" t="s">
        <v>126</v>
      </c>
    </row>
    <row r="302" spans="2:51" s="13" customFormat="1" ht="10">
      <c r="B302" s="221"/>
      <c r="C302" s="222"/>
      <c r="D302" s="217" t="s">
        <v>138</v>
      </c>
      <c r="E302" s="223" t="s">
        <v>1</v>
      </c>
      <c r="F302" s="224" t="s">
        <v>481</v>
      </c>
      <c r="G302" s="222"/>
      <c r="H302" s="223" t="s">
        <v>1</v>
      </c>
      <c r="I302" s="225"/>
      <c r="J302" s="222"/>
      <c r="K302" s="222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138</v>
      </c>
      <c r="AU302" s="230" t="s">
        <v>83</v>
      </c>
      <c r="AV302" s="13" t="s">
        <v>81</v>
      </c>
      <c r="AW302" s="13" t="s">
        <v>30</v>
      </c>
      <c r="AX302" s="13" t="s">
        <v>73</v>
      </c>
      <c r="AY302" s="230" t="s">
        <v>126</v>
      </c>
    </row>
    <row r="303" spans="2:51" s="14" customFormat="1" ht="10">
      <c r="B303" s="231"/>
      <c r="C303" s="232"/>
      <c r="D303" s="217" t="s">
        <v>138</v>
      </c>
      <c r="E303" s="233" t="s">
        <v>1</v>
      </c>
      <c r="F303" s="234" t="s">
        <v>385</v>
      </c>
      <c r="G303" s="232"/>
      <c r="H303" s="235">
        <v>30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138</v>
      </c>
      <c r="AU303" s="241" t="s">
        <v>83</v>
      </c>
      <c r="AV303" s="14" t="s">
        <v>83</v>
      </c>
      <c r="AW303" s="14" t="s">
        <v>30</v>
      </c>
      <c r="AX303" s="14" t="s">
        <v>81</v>
      </c>
      <c r="AY303" s="241" t="s">
        <v>126</v>
      </c>
    </row>
    <row r="304" spans="1:65" s="2" customFormat="1" ht="21.75" customHeight="1">
      <c r="A304" s="35"/>
      <c r="B304" s="36"/>
      <c r="C304" s="204" t="s">
        <v>482</v>
      </c>
      <c r="D304" s="204" t="s">
        <v>129</v>
      </c>
      <c r="E304" s="205" t="s">
        <v>483</v>
      </c>
      <c r="F304" s="206" t="s">
        <v>484</v>
      </c>
      <c r="G304" s="207" t="s">
        <v>147</v>
      </c>
      <c r="H304" s="208">
        <v>1</v>
      </c>
      <c r="I304" s="209"/>
      <c r="J304" s="210">
        <f>ROUND(I304*H304,2)</f>
        <v>0</v>
      </c>
      <c r="K304" s="206" t="s">
        <v>1</v>
      </c>
      <c r="L304" s="40"/>
      <c r="M304" s="211" t="s">
        <v>1</v>
      </c>
      <c r="N304" s="212" t="s">
        <v>38</v>
      </c>
      <c r="O304" s="72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5" t="s">
        <v>134</v>
      </c>
      <c r="AT304" s="215" t="s">
        <v>129</v>
      </c>
      <c r="AU304" s="215" t="s">
        <v>83</v>
      </c>
      <c r="AY304" s="18" t="s">
        <v>126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8" t="s">
        <v>81</v>
      </c>
      <c r="BK304" s="216">
        <f>ROUND(I304*H304,2)</f>
        <v>0</v>
      </c>
      <c r="BL304" s="18" t="s">
        <v>134</v>
      </c>
      <c r="BM304" s="215" t="s">
        <v>485</v>
      </c>
    </row>
    <row r="305" spans="1:47" s="2" customFormat="1" ht="10">
      <c r="A305" s="35"/>
      <c r="B305" s="36"/>
      <c r="C305" s="37"/>
      <c r="D305" s="217" t="s">
        <v>136</v>
      </c>
      <c r="E305" s="37"/>
      <c r="F305" s="218" t="s">
        <v>484</v>
      </c>
      <c r="G305" s="37"/>
      <c r="H305" s="37"/>
      <c r="I305" s="116"/>
      <c r="J305" s="37"/>
      <c r="K305" s="37"/>
      <c r="L305" s="40"/>
      <c r="M305" s="219"/>
      <c r="N305" s="220"/>
      <c r="O305" s="72"/>
      <c r="P305" s="72"/>
      <c r="Q305" s="72"/>
      <c r="R305" s="72"/>
      <c r="S305" s="72"/>
      <c r="T305" s="73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136</v>
      </c>
      <c r="AU305" s="18" t="s">
        <v>83</v>
      </c>
    </row>
    <row r="306" spans="2:51" s="13" customFormat="1" ht="30">
      <c r="B306" s="221"/>
      <c r="C306" s="222"/>
      <c r="D306" s="217" t="s">
        <v>138</v>
      </c>
      <c r="E306" s="223" t="s">
        <v>1</v>
      </c>
      <c r="F306" s="224" t="s">
        <v>486</v>
      </c>
      <c r="G306" s="222"/>
      <c r="H306" s="223" t="s">
        <v>1</v>
      </c>
      <c r="I306" s="225"/>
      <c r="J306" s="222"/>
      <c r="K306" s="222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138</v>
      </c>
      <c r="AU306" s="230" t="s">
        <v>83</v>
      </c>
      <c r="AV306" s="13" t="s">
        <v>81</v>
      </c>
      <c r="AW306" s="13" t="s">
        <v>30</v>
      </c>
      <c r="AX306" s="13" t="s">
        <v>73</v>
      </c>
      <c r="AY306" s="230" t="s">
        <v>126</v>
      </c>
    </row>
    <row r="307" spans="2:51" s="14" customFormat="1" ht="10">
      <c r="B307" s="231"/>
      <c r="C307" s="232"/>
      <c r="D307" s="217" t="s">
        <v>138</v>
      </c>
      <c r="E307" s="233" t="s">
        <v>1</v>
      </c>
      <c r="F307" s="234" t="s">
        <v>81</v>
      </c>
      <c r="G307" s="232"/>
      <c r="H307" s="235">
        <v>1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138</v>
      </c>
      <c r="AU307" s="241" t="s">
        <v>83</v>
      </c>
      <c r="AV307" s="14" t="s">
        <v>83</v>
      </c>
      <c r="AW307" s="14" t="s">
        <v>30</v>
      </c>
      <c r="AX307" s="14" t="s">
        <v>81</v>
      </c>
      <c r="AY307" s="241" t="s">
        <v>126</v>
      </c>
    </row>
    <row r="308" spans="1:65" s="2" customFormat="1" ht="16.5" customHeight="1">
      <c r="A308" s="35"/>
      <c r="B308" s="36"/>
      <c r="C308" s="204" t="s">
        <v>487</v>
      </c>
      <c r="D308" s="204" t="s">
        <v>129</v>
      </c>
      <c r="E308" s="205" t="s">
        <v>488</v>
      </c>
      <c r="F308" s="206" t="s">
        <v>489</v>
      </c>
      <c r="G308" s="207" t="s">
        <v>490</v>
      </c>
      <c r="H308" s="208">
        <v>8</v>
      </c>
      <c r="I308" s="209"/>
      <c r="J308" s="210">
        <f>ROUND(I308*H308,2)</f>
        <v>0</v>
      </c>
      <c r="K308" s="206" t="s">
        <v>1</v>
      </c>
      <c r="L308" s="40"/>
      <c r="M308" s="211" t="s">
        <v>1</v>
      </c>
      <c r="N308" s="212" t="s">
        <v>38</v>
      </c>
      <c r="O308" s="72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5" t="s">
        <v>134</v>
      </c>
      <c r="AT308" s="215" t="s">
        <v>129</v>
      </c>
      <c r="AU308" s="215" t="s">
        <v>83</v>
      </c>
      <c r="AY308" s="18" t="s">
        <v>126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8" t="s">
        <v>81</v>
      </c>
      <c r="BK308" s="216">
        <f>ROUND(I308*H308,2)</f>
        <v>0</v>
      </c>
      <c r="BL308" s="18" t="s">
        <v>134</v>
      </c>
      <c r="BM308" s="215" t="s">
        <v>491</v>
      </c>
    </row>
    <row r="309" spans="1:47" s="2" customFormat="1" ht="10">
      <c r="A309" s="35"/>
      <c r="B309" s="36"/>
      <c r="C309" s="37"/>
      <c r="D309" s="217" t="s">
        <v>136</v>
      </c>
      <c r="E309" s="37"/>
      <c r="F309" s="218" t="s">
        <v>489</v>
      </c>
      <c r="G309" s="37"/>
      <c r="H309" s="37"/>
      <c r="I309" s="116"/>
      <c r="J309" s="37"/>
      <c r="K309" s="37"/>
      <c r="L309" s="40"/>
      <c r="M309" s="219"/>
      <c r="N309" s="220"/>
      <c r="O309" s="72"/>
      <c r="P309" s="72"/>
      <c r="Q309" s="72"/>
      <c r="R309" s="72"/>
      <c r="S309" s="72"/>
      <c r="T309" s="73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136</v>
      </c>
      <c r="AU309" s="18" t="s">
        <v>83</v>
      </c>
    </row>
    <row r="310" spans="2:51" s="13" customFormat="1" ht="10">
      <c r="B310" s="221"/>
      <c r="C310" s="222"/>
      <c r="D310" s="217" t="s">
        <v>138</v>
      </c>
      <c r="E310" s="223" t="s">
        <v>1</v>
      </c>
      <c r="F310" s="224" t="s">
        <v>260</v>
      </c>
      <c r="G310" s="222"/>
      <c r="H310" s="223" t="s">
        <v>1</v>
      </c>
      <c r="I310" s="225"/>
      <c r="J310" s="222"/>
      <c r="K310" s="222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138</v>
      </c>
      <c r="AU310" s="230" t="s">
        <v>83</v>
      </c>
      <c r="AV310" s="13" t="s">
        <v>81</v>
      </c>
      <c r="AW310" s="13" t="s">
        <v>30</v>
      </c>
      <c r="AX310" s="13" t="s">
        <v>73</v>
      </c>
      <c r="AY310" s="230" t="s">
        <v>126</v>
      </c>
    </row>
    <row r="311" spans="2:51" s="14" customFormat="1" ht="10">
      <c r="B311" s="231"/>
      <c r="C311" s="232"/>
      <c r="D311" s="217" t="s">
        <v>138</v>
      </c>
      <c r="E311" s="233" t="s">
        <v>1</v>
      </c>
      <c r="F311" s="234" t="s">
        <v>492</v>
      </c>
      <c r="G311" s="232"/>
      <c r="H311" s="235">
        <v>8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138</v>
      </c>
      <c r="AU311" s="241" t="s">
        <v>83</v>
      </c>
      <c r="AV311" s="14" t="s">
        <v>83</v>
      </c>
      <c r="AW311" s="14" t="s">
        <v>30</v>
      </c>
      <c r="AX311" s="14" t="s">
        <v>81</v>
      </c>
      <c r="AY311" s="241" t="s">
        <v>126</v>
      </c>
    </row>
    <row r="312" spans="1:65" s="2" customFormat="1" ht="16.5" customHeight="1">
      <c r="A312" s="35"/>
      <c r="B312" s="36"/>
      <c r="C312" s="204" t="s">
        <v>493</v>
      </c>
      <c r="D312" s="204" t="s">
        <v>129</v>
      </c>
      <c r="E312" s="205" t="s">
        <v>494</v>
      </c>
      <c r="F312" s="206" t="s">
        <v>495</v>
      </c>
      <c r="G312" s="207" t="s">
        <v>490</v>
      </c>
      <c r="H312" s="208">
        <v>8</v>
      </c>
      <c r="I312" s="209"/>
      <c r="J312" s="210">
        <f>ROUND(I312*H312,2)</f>
        <v>0</v>
      </c>
      <c r="K312" s="206" t="s">
        <v>1</v>
      </c>
      <c r="L312" s="40"/>
      <c r="M312" s="211" t="s">
        <v>1</v>
      </c>
      <c r="N312" s="212" t="s">
        <v>38</v>
      </c>
      <c r="O312" s="72"/>
      <c r="P312" s="213">
        <f>O312*H312</f>
        <v>0</v>
      </c>
      <c r="Q312" s="213">
        <v>0</v>
      </c>
      <c r="R312" s="213">
        <f>Q312*H312</f>
        <v>0</v>
      </c>
      <c r="S312" s="213">
        <v>0</v>
      </c>
      <c r="T312" s="21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5" t="s">
        <v>134</v>
      </c>
      <c r="AT312" s="215" t="s">
        <v>129</v>
      </c>
      <c r="AU312" s="215" t="s">
        <v>83</v>
      </c>
      <c r="AY312" s="18" t="s">
        <v>126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8" t="s">
        <v>81</v>
      </c>
      <c r="BK312" s="216">
        <f>ROUND(I312*H312,2)</f>
        <v>0</v>
      </c>
      <c r="BL312" s="18" t="s">
        <v>134</v>
      </c>
      <c r="BM312" s="215" t="s">
        <v>496</v>
      </c>
    </row>
    <row r="313" spans="1:47" s="2" customFormat="1" ht="10">
      <c r="A313" s="35"/>
      <c r="B313" s="36"/>
      <c r="C313" s="37"/>
      <c r="D313" s="217" t="s">
        <v>136</v>
      </c>
      <c r="E313" s="37"/>
      <c r="F313" s="218" t="s">
        <v>495</v>
      </c>
      <c r="G313" s="37"/>
      <c r="H313" s="37"/>
      <c r="I313" s="116"/>
      <c r="J313" s="37"/>
      <c r="K313" s="37"/>
      <c r="L313" s="40"/>
      <c r="M313" s="219"/>
      <c r="N313" s="220"/>
      <c r="O313" s="72"/>
      <c r="P313" s="72"/>
      <c r="Q313" s="72"/>
      <c r="R313" s="72"/>
      <c r="S313" s="72"/>
      <c r="T313" s="73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136</v>
      </c>
      <c r="AU313" s="18" t="s">
        <v>83</v>
      </c>
    </row>
    <row r="314" spans="2:51" s="13" customFormat="1" ht="10">
      <c r="B314" s="221"/>
      <c r="C314" s="222"/>
      <c r="D314" s="217" t="s">
        <v>138</v>
      </c>
      <c r="E314" s="223" t="s">
        <v>1</v>
      </c>
      <c r="F314" s="224" t="s">
        <v>260</v>
      </c>
      <c r="G314" s="222"/>
      <c r="H314" s="223" t="s">
        <v>1</v>
      </c>
      <c r="I314" s="225"/>
      <c r="J314" s="222"/>
      <c r="K314" s="222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138</v>
      </c>
      <c r="AU314" s="230" t="s">
        <v>83</v>
      </c>
      <c r="AV314" s="13" t="s">
        <v>81</v>
      </c>
      <c r="AW314" s="13" t="s">
        <v>30</v>
      </c>
      <c r="AX314" s="13" t="s">
        <v>73</v>
      </c>
      <c r="AY314" s="230" t="s">
        <v>126</v>
      </c>
    </row>
    <row r="315" spans="2:51" s="14" customFormat="1" ht="10">
      <c r="B315" s="231"/>
      <c r="C315" s="232"/>
      <c r="D315" s="217" t="s">
        <v>138</v>
      </c>
      <c r="E315" s="233" t="s">
        <v>1</v>
      </c>
      <c r="F315" s="234" t="s">
        <v>492</v>
      </c>
      <c r="G315" s="232"/>
      <c r="H315" s="235">
        <v>8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138</v>
      </c>
      <c r="AU315" s="241" t="s">
        <v>83</v>
      </c>
      <c r="AV315" s="14" t="s">
        <v>83</v>
      </c>
      <c r="AW315" s="14" t="s">
        <v>30</v>
      </c>
      <c r="AX315" s="14" t="s">
        <v>81</v>
      </c>
      <c r="AY315" s="241" t="s">
        <v>126</v>
      </c>
    </row>
    <row r="316" spans="1:65" s="2" customFormat="1" ht="16.5" customHeight="1">
      <c r="A316" s="35"/>
      <c r="B316" s="36"/>
      <c r="C316" s="204" t="s">
        <v>497</v>
      </c>
      <c r="D316" s="204" t="s">
        <v>129</v>
      </c>
      <c r="E316" s="205" t="s">
        <v>498</v>
      </c>
      <c r="F316" s="206" t="s">
        <v>499</v>
      </c>
      <c r="G316" s="207" t="s">
        <v>264</v>
      </c>
      <c r="H316" s="208">
        <v>30</v>
      </c>
      <c r="I316" s="209"/>
      <c r="J316" s="210">
        <f>ROUND(I316*H316,2)</f>
        <v>0</v>
      </c>
      <c r="K316" s="206" t="s">
        <v>1</v>
      </c>
      <c r="L316" s="40"/>
      <c r="M316" s="211" t="s">
        <v>1</v>
      </c>
      <c r="N316" s="212" t="s">
        <v>38</v>
      </c>
      <c r="O316" s="72"/>
      <c r="P316" s="213">
        <f>O316*H316</f>
        <v>0</v>
      </c>
      <c r="Q316" s="213">
        <v>0</v>
      </c>
      <c r="R316" s="213">
        <f>Q316*H316</f>
        <v>0</v>
      </c>
      <c r="S316" s="213">
        <v>0</v>
      </c>
      <c r="T316" s="21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5" t="s">
        <v>134</v>
      </c>
      <c r="AT316" s="215" t="s">
        <v>129</v>
      </c>
      <c r="AU316" s="215" t="s">
        <v>83</v>
      </c>
      <c r="AY316" s="18" t="s">
        <v>126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8" t="s">
        <v>81</v>
      </c>
      <c r="BK316" s="216">
        <f>ROUND(I316*H316,2)</f>
        <v>0</v>
      </c>
      <c r="BL316" s="18" t="s">
        <v>134</v>
      </c>
      <c r="BM316" s="215" t="s">
        <v>500</v>
      </c>
    </row>
    <row r="317" spans="1:47" s="2" customFormat="1" ht="10">
      <c r="A317" s="35"/>
      <c r="B317" s="36"/>
      <c r="C317" s="37"/>
      <c r="D317" s="217" t="s">
        <v>136</v>
      </c>
      <c r="E317" s="37"/>
      <c r="F317" s="218" t="s">
        <v>499</v>
      </c>
      <c r="G317" s="37"/>
      <c r="H317" s="37"/>
      <c r="I317" s="116"/>
      <c r="J317" s="37"/>
      <c r="K317" s="37"/>
      <c r="L317" s="40"/>
      <c r="M317" s="219"/>
      <c r="N317" s="220"/>
      <c r="O317" s="72"/>
      <c r="P317" s="72"/>
      <c r="Q317" s="72"/>
      <c r="R317" s="72"/>
      <c r="S317" s="72"/>
      <c r="T317" s="73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136</v>
      </c>
      <c r="AU317" s="18" t="s">
        <v>83</v>
      </c>
    </row>
    <row r="318" spans="2:51" s="13" customFormat="1" ht="10">
      <c r="B318" s="221"/>
      <c r="C318" s="222"/>
      <c r="D318" s="217" t="s">
        <v>138</v>
      </c>
      <c r="E318" s="223" t="s">
        <v>1</v>
      </c>
      <c r="F318" s="224" t="s">
        <v>260</v>
      </c>
      <c r="G318" s="222"/>
      <c r="H318" s="223" t="s">
        <v>1</v>
      </c>
      <c r="I318" s="225"/>
      <c r="J318" s="222"/>
      <c r="K318" s="222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138</v>
      </c>
      <c r="AU318" s="230" t="s">
        <v>83</v>
      </c>
      <c r="AV318" s="13" t="s">
        <v>81</v>
      </c>
      <c r="AW318" s="13" t="s">
        <v>30</v>
      </c>
      <c r="AX318" s="13" t="s">
        <v>73</v>
      </c>
      <c r="AY318" s="230" t="s">
        <v>126</v>
      </c>
    </row>
    <row r="319" spans="2:51" s="14" customFormat="1" ht="10">
      <c r="B319" s="231"/>
      <c r="C319" s="232"/>
      <c r="D319" s="217" t="s">
        <v>138</v>
      </c>
      <c r="E319" s="233" t="s">
        <v>1</v>
      </c>
      <c r="F319" s="234" t="s">
        <v>385</v>
      </c>
      <c r="G319" s="232"/>
      <c r="H319" s="235">
        <v>30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138</v>
      </c>
      <c r="AU319" s="241" t="s">
        <v>83</v>
      </c>
      <c r="AV319" s="14" t="s">
        <v>83</v>
      </c>
      <c r="AW319" s="14" t="s">
        <v>30</v>
      </c>
      <c r="AX319" s="14" t="s">
        <v>81</v>
      </c>
      <c r="AY319" s="241" t="s">
        <v>126</v>
      </c>
    </row>
    <row r="320" spans="1:65" s="2" customFormat="1" ht="33" customHeight="1">
      <c r="A320" s="35"/>
      <c r="B320" s="36"/>
      <c r="C320" s="204" t="s">
        <v>501</v>
      </c>
      <c r="D320" s="204" t="s">
        <v>129</v>
      </c>
      <c r="E320" s="205" t="s">
        <v>502</v>
      </c>
      <c r="F320" s="206" t="s">
        <v>503</v>
      </c>
      <c r="G320" s="207" t="s">
        <v>147</v>
      </c>
      <c r="H320" s="208">
        <v>1</v>
      </c>
      <c r="I320" s="209"/>
      <c r="J320" s="210">
        <f>ROUND(I320*H320,2)</f>
        <v>0</v>
      </c>
      <c r="K320" s="206" t="s">
        <v>1</v>
      </c>
      <c r="L320" s="40"/>
      <c r="M320" s="211" t="s">
        <v>1</v>
      </c>
      <c r="N320" s="212" t="s">
        <v>38</v>
      </c>
      <c r="O320" s="72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5" t="s">
        <v>134</v>
      </c>
      <c r="AT320" s="215" t="s">
        <v>129</v>
      </c>
      <c r="AU320" s="215" t="s">
        <v>83</v>
      </c>
      <c r="AY320" s="18" t="s">
        <v>126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8" t="s">
        <v>81</v>
      </c>
      <c r="BK320" s="216">
        <f>ROUND(I320*H320,2)</f>
        <v>0</v>
      </c>
      <c r="BL320" s="18" t="s">
        <v>134</v>
      </c>
      <c r="BM320" s="215" t="s">
        <v>504</v>
      </c>
    </row>
    <row r="321" spans="1:47" s="2" customFormat="1" ht="18">
      <c r="A321" s="35"/>
      <c r="B321" s="36"/>
      <c r="C321" s="37"/>
      <c r="D321" s="217" t="s">
        <v>136</v>
      </c>
      <c r="E321" s="37"/>
      <c r="F321" s="218" t="s">
        <v>505</v>
      </c>
      <c r="G321" s="37"/>
      <c r="H321" s="37"/>
      <c r="I321" s="116"/>
      <c r="J321" s="37"/>
      <c r="K321" s="37"/>
      <c r="L321" s="40"/>
      <c r="M321" s="219"/>
      <c r="N321" s="220"/>
      <c r="O321" s="72"/>
      <c r="P321" s="72"/>
      <c r="Q321" s="72"/>
      <c r="R321" s="72"/>
      <c r="S321" s="72"/>
      <c r="T321" s="73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136</v>
      </c>
      <c r="AU321" s="18" t="s">
        <v>83</v>
      </c>
    </row>
    <row r="322" spans="2:63" s="12" customFormat="1" ht="22.75" customHeight="1">
      <c r="B322" s="188"/>
      <c r="C322" s="189"/>
      <c r="D322" s="190" t="s">
        <v>72</v>
      </c>
      <c r="E322" s="202" t="s">
        <v>150</v>
      </c>
      <c r="F322" s="202" t="s">
        <v>506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SUM(P323:P326)</f>
        <v>0</v>
      </c>
      <c r="Q322" s="196"/>
      <c r="R322" s="197">
        <f>SUM(R323:R326)</f>
        <v>0</v>
      </c>
      <c r="S322" s="196"/>
      <c r="T322" s="198">
        <f>SUM(T323:T326)</f>
        <v>2.4200000000000004</v>
      </c>
      <c r="AR322" s="199" t="s">
        <v>81</v>
      </c>
      <c r="AT322" s="200" t="s">
        <v>72</v>
      </c>
      <c r="AU322" s="200" t="s">
        <v>81</v>
      </c>
      <c r="AY322" s="199" t="s">
        <v>126</v>
      </c>
      <c r="BK322" s="201">
        <f>SUM(BK323:BK326)</f>
        <v>0</v>
      </c>
    </row>
    <row r="323" spans="1:65" s="2" customFormat="1" ht="21.75" customHeight="1">
      <c r="A323" s="35"/>
      <c r="B323" s="36"/>
      <c r="C323" s="204" t="s">
        <v>507</v>
      </c>
      <c r="D323" s="204" t="s">
        <v>129</v>
      </c>
      <c r="E323" s="205" t="s">
        <v>508</v>
      </c>
      <c r="F323" s="206" t="s">
        <v>509</v>
      </c>
      <c r="G323" s="207" t="s">
        <v>315</v>
      </c>
      <c r="H323" s="208">
        <v>1.1</v>
      </c>
      <c r="I323" s="209"/>
      <c r="J323" s="210">
        <f>ROUND(I323*H323,2)</f>
        <v>0</v>
      </c>
      <c r="K323" s="206" t="s">
        <v>133</v>
      </c>
      <c r="L323" s="40"/>
      <c r="M323" s="211" t="s">
        <v>1</v>
      </c>
      <c r="N323" s="212" t="s">
        <v>38</v>
      </c>
      <c r="O323" s="72"/>
      <c r="P323" s="213">
        <f>O323*H323</f>
        <v>0</v>
      </c>
      <c r="Q323" s="213">
        <v>0</v>
      </c>
      <c r="R323" s="213">
        <f>Q323*H323</f>
        <v>0</v>
      </c>
      <c r="S323" s="213">
        <v>2.2</v>
      </c>
      <c r="T323" s="214">
        <f>S323*H323</f>
        <v>2.4200000000000004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5" t="s">
        <v>134</v>
      </c>
      <c r="AT323" s="215" t="s">
        <v>129</v>
      </c>
      <c r="AU323" s="215" t="s">
        <v>83</v>
      </c>
      <c r="AY323" s="18" t="s">
        <v>126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8" t="s">
        <v>81</v>
      </c>
      <c r="BK323" s="216">
        <f>ROUND(I323*H323,2)</f>
        <v>0</v>
      </c>
      <c r="BL323" s="18" t="s">
        <v>134</v>
      </c>
      <c r="BM323" s="215" t="s">
        <v>510</v>
      </c>
    </row>
    <row r="324" spans="1:47" s="2" customFormat="1" ht="18">
      <c r="A324" s="35"/>
      <c r="B324" s="36"/>
      <c r="C324" s="37"/>
      <c r="D324" s="217" t="s">
        <v>136</v>
      </c>
      <c r="E324" s="37"/>
      <c r="F324" s="218" t="s">
        <v>511</v>
      </c>
      <c r="G324" s="37"/>
      <c r="H324" s="37"/>
      <c r="I324" s="116"/>
      <c r="J324" s="37"/>
      <c r="K324" s="37"/>
      <c r="L324" s="40"/>
      <c r="M324" s="219"/>
      <c r="N324" s="220"/>
      <c r="O324" s="72"/>
      <c r="P324" s="72"/>
      <c r="Q324" s="72"/>
      <c r="R324" s="72"/>
      <c r="S324" s="72"/>
      <c r="T324" s="73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136</v>
      </c>
      <c r="AU324" s="18" t="s">
        <v>83</v>
      </c>
    </row>
    <row r="325" spans="2:51" s="13" customFormat="1" ht="10">
      <c r="B325" s="221"/>
      <c r="C325" s="222"/>
      <c r="D325" s="217" t="s">
        <v>138</v>
      </c>
      <c r="E325" s="223" t="s">
        <v>1</v>
      </c>
      <c r="F325" s="224" t="s">
        <v>260</v>
      </c>
      <c r="G325" s="222"/>
      <c r="H325" s="223" t="s">
        <v>1</v>
      </c>
      <c r="I325" s="225"/>
      <c r="J325" s="222"/>
      <c r="K325" s="222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138</v>
      </c>
      <c r="AU325" s="230" t="s">
        <v>83</v>
      </c>
      <c r="AV325" s="13" t="s">
        <v>81</v>
      </c>
      <c r="AW325" s="13" t="s">
        <v>30</v>
      </c>
      <c r="AX325" s="13" t="s">
        <v>73</v>
      </c>
      <c r="AY325" s="230" t="s">
        <v>126</v>
      </c>
    </row>
    <row r="326" spans="2:51" s="14" customFormat="1" ht="10">
      <c r="B326" s="231"/>
      <c r="C326" s="232"/>
      <c r="D326" s="217" t="s">
        <v>138</v>
      </c>
      <c r="E326" s="233" t="s">
        <v>1</v>
      </c>
      <c r="F326" s="234" t="s">
        <v>512</v>
      </c>
      <c r="G326" s="232"/>
      <c r="H326" s="235">
        <v>1.1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138</v>
      </c>
      <c r="AU326" s="241" t="s">
        <v>83</v>
      </c>
      <c r="AV326" s="14" t="s">
        <v>83</v>
      </c>
      <c r="AW326" s="14" t="s">
        <v>30</v>
      </c>
      <c r="AX326" s="14" t="s">
        <v>81</v>
      </c>
      <c r="AY326" s="241" t="s">
        <v>126</v>
      </c>
    </row>
    <row r="327" spans="2:63" s="12" customFormat="1" ht="22.75" customHeight="1">
      <c r="B327" s="188"/>
      <c r="C327" s="189"/>
      <c r="D327" s="190" t="s">
        <v>72</v>
      </c>
      <c r="E327" s="202" t="s">
        <v>142</v>
      </c>
      <c r="F327" s="202" t="s">
        <v>513</v>
      </c>
      <c r="G327" s="189"/>
      <c r="H327" s="189"/>
      <c r="I327" s="192"/>
      <c r="J327" s="203">
        <f>BK327</f>
        <v>0</v>
      </c>
      <c r="K327" s="189"/>
      <c r="L327" s="194"/>
      <c r="M327" s="195"/>
      <c r="N327" s="196"/>
      <c r="O327" s="196"/>
      <c r="P327" s="197">
        <f>SUM(P328:P405)</f>
        <v>0</v>
      </c>
      <c r="Q327" s="196"/>
      <c r="R327" s="197">
        <f>SUM(R328:R405)</f>
        <v>1522.6546020000003</v>
      </c>
      <c r="S327" s="196"/>
      <c r="T327" s="198">
        <f>SUM(T328:T405)</f>
        <v>0</v>
      </c>
      <c r="AR327" s="199" t="s">
        <v>81</v>
      </c>
      <c r="AT327" s="200" t="s">
        <v>72</v>
      </c>
      <c r="AU327" s="200" t="s">
        <v>81</v>
      </c>
      <c r="AY327" s="199" t="s">
        <v>126</v>
      </c>
      <c r="BK327" s="201">
        <f>SUM(BK328:BK405)</f>
        <v>0</v>
      </c>
    </row>
    <row r="328" spans="1:65" s="2" customFormat="1" ht="16.5" customHeight="1">
      <c r="A328" s="35"/>
      <c r="B328" s="36"/>
      <c r="C328" s="204" t="s">
        <v>514</v>
      </c>
      <c r="D328" s="204" t="s">
        <v>129</v>
      </c>
      <c r="E328" s="205" t="s">
        <v>515</v>
      </c>
      <c r="F328" s="206" t="s">
        <v>516</v>
      </c>
      <c r="G328" s="207" t="s">
        <v>132</v>
      </c>
      <c r="H328" s="208">
        <v>280.3</v>
      </c>
      <c r="I328" s="209"/>
      <c r="J328" s="210">
        <f>ROUND(I328*H328,2)</f>
        <v>0</v>
      </c>
      <c r="K328" s="206" t="s">
        <v>133</v>
      </c>
      <c r="L328" s="40"/>
      <c r="M328" s="211" t="s">
        <v>1</v>
      </c>
      <c r="N328" s="212" t="s">
        <v>38</v>
      </c>
      <c r="O328" s="72"/>
      <c r="P328" s="213">
        <f>O328*H328</f>
        <v>0</v>
      </c>
      <c r="Q328" s="213">
        <v>0.18907</v>
      </c>
      <c r="R328" s="213">
        <f>Q328*H328</f>
        <v>52.996321</v>
      </c>
      <c r="S328" s="213">
        <v>0</v>
      </c>
      <c r="T328" s="21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5" t="s">
        <v>134</v>
      </c>
      <c r="AT328" s="215" t="s">
        <v>129</v>
      </c>
      <c r="AU328" s="215" t="s">
        <v>83</v>
      </c>
      <c r="AY328" s="18" t="s">
        <v>126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8" t="s">
        <v>81</v>
      </c>
      <c r="BK328" s="216">
        <f>ROUND(I328*H328,2)</f>
        <v>0</v>
      </c>
      <c r="BL328" s="18" t="s">
        <v>134</v>
      </c>
      <c r="BM328" s="215" t="s">
        <v>517</v>
      </c>
    </row>
    <row r="329" spans="1:47" s="2" customFormat="1" ht="18">
      <c r="A329" s="35"/>
      <c r="B329" s="36"/>
      <c r="C329" s="37"/>
      <c r="D329" s="217" t="s">
        <v>136</v>
      </c>
      <c r="E329" s="37"/>
      <c r="F329" s="218" t="s">
        <v>518</v>
      </c>
      <c r="G329" s="37"/>
      <c r="H329" s="37"/>
      <c r="I329" s="116"/>
      <c r="J329" s="37"/>
      <c r="K329" s="37"/>
      <c r="L329" s="40"/>
      <c r="M329" s="219"/>
      <c r="N329" s="220"/>
      <c r="O329" s="72"/>
      <c r="P329" s="72"/>
      <c r="Q329" s="72"/>
      <c r="R329" s="72"/>
      <c r="S329" s="72"/>
      <c r="T329" s="73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136</v>
      </c>
      <c r="AU329" s="18" t="s">
        <v>83</v>
      </c>
    </row>
    <row r="330" spans="2:51" s="13" customFormat="1" ht="10">
      <c r="B330" s="221"/>
      <c r="C330" s="222"/>
      <c r="D330" s="217" t="s">
        <v>138</v>
      </c>
      <c r="E330" s="223" t="s">
        <v>1</v>
      </c>
      <c r="F330" s="224" t="s">
        <v>260</v>
      </c>
      <c r="G330" s="222"/>
      <c r="H330" s="223" t="s">
        <v>1</v>
      </c>
      <c r="I330" s="225"/>
      <c r="J330" s="222"/>
      <c r="K330" s="222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138</v>
      </c>
      <c r="AU330" s="230" t="s">
        <v>83</v>
      </c>
      <c r="AV330" s="13" t="s">
        <v>81</v>
      </c>
      <c r="AW330" s="13" t="s">
        <v>30</v>
      </c>
      <c r="AX330" s="13" t="s">
        <v>73</v>
      </c>
      <c r="AY330" s="230" t="s">
        <v>126</v>
      </c>
    </row>
    <row r="331" spans="2:51" s="14" customFormat="1" ht="10">
      <c r="B331" s="231"/>
      <c r="C331" s="232"/>
      <c r="D331" s="217" t="s">
        <v>138</v>
      </c>
      <c r="E331" s="233" t="s">
        <v>1</v>
      </c>
      <c r="F331" s="234" t="s">
        <v>519</v>
      </c>
      <c r="G331" s="232"/>
      <c r="H331" s="235">
        <v>280.3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138</v>
      </c>
      <c r="AU331" s="241" t="s">
        <v>83</v>
      </c>
      <c r="AV331" s="14" t="s">
        <v>83</v>
      </c>
      <c r="AW331" s="14" t="s">
        <v>30</v>
      </c>
      <c r="AX331" s="14" t="s">
        <v>81</v>
      </c>
      <c r="AY331" s="241" t="s">
        <v>126</v>
      </c>
    </row>
    <row r="332" spans="1:65" s="2" customFormat="1" ht="16.5" customHeight="1">
      <c r="A332" s="35"/>
      <c r="B332" s="36"/>
      <c r="C332" s="204" t="s">
        <v>520</v>
      </c>
      <c r="D332" s="204" t="s">
        <v>129</v>
      </c>
      <c r="E332" s="205" t="s">
        <v>521</v>
      </c>
      <c r="F332" s="206" t="s">
        <v>522</v>
      </c>
      <c r="G332" s="207" t="s">
        <v>132</v>
      </c>
      <c r="H332" s="208">
        <v>653.3</v>
      </c>
      <c r="I332" s="209"/>
      <c r="J332" s="210">
        <f>ROUND(I332*H332,2)</f>
        <v>0</v>
      </c>
      <c r="K332" s="206" t="s">
        <v>133</v>
      </c>
      <c r="L332" s="40"/>
      <c r="M332" s="211" t="s">
        <v>1</v>
      </c>
      <c r="N332" s="212" t="s">
        <v>38</v>
      </c>
      <c r="O332" s="72"/>
      <c r="P332" s="213">
        <f>O332*H332</f>
        <v>0</v>
      </c>
      <c r="Q332" s="213">
        <v>0.27994</v>
      </c>
      <c r="R332" s="213">
        <f>Q332*H332</f>
        <v>182.884802</v>
      </c>
      <c r="S332" s="213">
        <v>0</v>
      </c>
      <c r="T332" s="214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5" t="s">
        <v>134</v>
      </c>
      <c r="AT332" s="215" t="s">
        <v>129</v>
      </c>
      <c r="AU332" s="215" t="s">
        <v>83</v>
      </c>
      <c r="AY332" s="18" t="s">
        <v>126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8" t="s">
        <v>81</v>
      </c>
      <c r="BK332" s="216">
        <f>ROUND(I332*H332,2)</f>
        <v>0</v>
      </c>
      <c r="BL332" s="18" t="s">
        <v>134</v>
      </c>
      <c r="BM332" s="215" t="s">
        <v>523</v>
      </c>
    </row>
    <row r="333" spans="1:47" s="2" customFormat="1" ht="18">
      <c r="A333" s="35"/>
      <c r="B333" s="36"/>
      <c r="C333" s="37"/>
      <c r="D333" s="217" t="s">
        <v>136</v>
      </c>
      <c r="E333" s="37"/>
      <c r="F333" s="218" t="s">
        <v>524</v>
      </c>
      <c r="G333" s="37"/>
      <c r="H333" s="37"/>
      <c r="I333" s="116"/>
      <c r="J333" s="37"/>
      <c r="K333" s="37"/>
      <c r="L333" s="40"/>
      <c r="M333" s="219"/>
      <c r="N333" s="220"/>
      <c r="O333" s="72"/>
      <c r="P333" s="72"/>
      <c r="Q333" s="72"/>
      <c r="R333" s="72"/>
      <c r="S333" s="72"/>
      <c r="T333" s="73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136</v>
      </c>
      <c r="AU333" s="18" t="s">
        <v>83</v>
      </c>
    </row>
    <row r="334" spans="2:51" s="13" customFormat="1" ht="10">
      <c r="B334" s="221"/>
      <c r="C334" s="222"/>
      <c r="D334" s="217" t="s">
        <v>138</v>
      </c>
      <c r="E334" s="223" t="s">
        <v>1</v>
      </c>
      <c r="F334" s="224" t="s">
        <v>260</v>
      </c>
      <c r="G334" s="222"/>
      <c r="H334" s="223" t="s">
        <v>1</v>
      </c>
      <c r="I334" s="225"/>
      <c r="J334" s="222"/>
      <c r="K334" s="222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138</v>
      </c>
      <c r="AU334" s="230" t="s">
        <v>83</v>
      </c>
      <c r="AV334" s="13" t="s">
        <v>81</v>
      </c>
      <c r="AW334" s="13" t="s">
        <v>30</v>
      </c>
      <c r="AX334" s="13" t="s">
        <v>73</v>
      </c>
      <c r="AY334" s="230" t="s">
        <v>126</v>
      </c>
    </row>
    <row r="335" spans="2:51" s="14" customFormat="1" ht="10">
      <c r="B335" s="231"/>
      <c r="C335" s="232"/>
      <c r="D335" s="217" t="s">
        <v>138</v>
      </c>
      <c r="E335" s="233" t="s">
        <v>1</v>
      </c>
      <c r="F335" s="234" t="s">
        <v>525</v>
      </c>
      <c r="G335" s="232"/>
      <c r="H335" s="235">
        <v>653.3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138</v>
      </c>
      <c r="AU335" s="241" t="s">
        <v>83</v>
      </c>
      <c r="AV335" s="14" t="s">
        <v>83</v>
      </c>
      <c r="AW335" s="14" t="s">
        <v>30</v>
      </c>
      <c r="AX335" s="14" t="s">
        <v>81</v>
      </c>
      <c r="AY335" s="241" t="s">
        <v>126</v>
      </c>
    </row>
    <row r="336" spans="1:65" s="2" customFormat="1" ht="16.5" customHeight="1">
      <c r="A336" s="35"/>
      <c r="B336" s="36"/>
      <c r="C336" s="204" t="s">
        <v>526</v>
      </c>
      <c r="D336" s="204" t="s">
        <v>129</v>
      </c>
      <c r="E336" s="205" t="s">
        <v>527</v>
      </c>
      <c r="F336" s="206" t="s">
        <v>528</v>
      </c>
      <c r="G336" s="207" t="s">
        <v>132</v>
      </c>
      <c r="H336" s="208">
        <v>266.7</v>
      </c>
      <c r="I336" s="209"/>
      <c r="J336" s="210">
        <f>ROUND(I336*H336,2)</f>
        <v>0</v>
      </c>
      <c r="K336" s="206" t="s">
        <v>133</v>
      </c>
      <c r="L336" s="40"/>
      <c r="M336" s="211" t="s">
        <v>1</v>
      </c>
      <c r="N336" s="212" t="s">
        <v>38</v>
      </c>
      <c r="O336" s="72"/>
      <c r="P336" s="213">
        <f>O336*H336</f>
        <v>0</v>
      </c>
      <c r="Q336" s="213">
        <v>0.378</v>
      </c>
      <c r="R336" s="213">
        <f>Q336*H336</f>
        <v>100.8126</v>
      </c>
      <c r="S336" s="213">
        <v>0</v>
      </c>
      <c r="T336" s="21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5" t="s">
        <v>134</v>
      </c>
      <c r="AT336" s="215" t="s">
        <v>129</v>
      </c>
      <c r="AU336" s="215" t="s">
        <v>83</v>
      </c>
      <c r="AY336" s="18" t="s">
        <v>126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8" t="s">
        <v>81</v>
      </c>
      <c r="BK336" s="216">
        <f>ROUND(I336*H336,2)</f>
        <v>0</v>
      </c>
      <c r="BL336" s="18" t="s">
        <v>134</v>
      </c>
      <c r="BM336" s="215" t="s">
        <v>529</v>
      </c>
    </row>
    <row r="337" spans="1:47" s="2" customFormat="1" ht="18">
      <c r="A337" s="35"/>
      <c r="B337" s="36"/>
      <c r="C337" s="37"/>
      <c r="D337" s="217" t="s">
        <v>136</v>
      </c>
      <c r="E337" s="37"/>
      <c r="F337" s="218" t="s">
        <v>530</v>
      </c>
      <c r="G337" s="37"/>
      <c r="H337" s="37"/>
      <c r="I337" s="116"/>
      <c r="J337" s="37"/>
      <c r="K337" s="37"/>
      <c r="L337" s="40"/>
      <c r="M337" s="219"/>
      <c r="N337" s="220"/>
      <c r="O337" s="72"/>
      <c r="P337" s="72"/>
      <c r="Q337" s="72"/>
      <c r="R337" s="72"/>
      <c r="S337" s="72"/>
      <c r="T337" s="73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136</v>
      </c>
      <c r="AU337" s="18" t="s">
        <v>83</v>
      </c>
    </row>
    <row r="338" spans="2:51" s="13" customFormat="1" ht="10">
      <c r="B338" s="221"/>
      <c r="C338" s="222"/>
      <c r="D338" s="217" t="s">
        <v>138</v>
      </c>
      <c r="E338" s="223" t="s">
        <v>1</v>
      </c>
      <c r="F338" s="224" t="s">
        <v>260</v>
      </c>
      <c r="G338" s="222"/>
      <c r="H338" s="223" t="s">
        <v>1</v>
      </c>
      <c r="I338" s="225"/>
      <c r="J338" s="222"/>
      <c r="K338" s="222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138</v>
      </c>
      <c r="AU338" s="230" t="s">
        <v>83</v>
      </c>
      <c r="AV338" s="13" t="s">
        <v>81</v>
      </c>
      <c r="AW338" s="13" t="s">
        <v>30</v>
      </c>
      <c r="AX338" s="13" t="s">
        <v>73</v>
      </c>
      <c r="AY338" s="230" t="s">
        <v>126</v>
      </c>
    </row>
    <row r="339" spans="2:51" s="14" customFormat="1" ht="10">
      <c r="B339" s="231"/>
      <c r="C339" s="232"/>
      <c r="D339" s="217" t="s">
        <v>138</v>
      </c>
      <c r="E339" s="233" t="s">
        <v>1</v>
      </c>
      <c r="F339" s="234" t="s">
        <v>531</v>
      </c>
      <c r="G339" s="232"/>
      <c r="H339" s="235">
        <v>266.7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138</v>
      </c>
      <c r="AU339" s="241" t="s">
        <v>83</v>
      </c>
      <c r="AV339" s="14" t="s">
        <v>83</v>
      </c>
      <c r="AW339" s="14" t="s">
        <v>30</v>
      </c>
      <c r="AX339" s="14" t="s">
        <v>81</v>
      </c>
      <c r="AY339" s="241" t="s">
        <v>126</v>
      </c>
    </row>
    <row r="340" spans="1:65" s="2" customFormat="1" ht="16.5" customHeight="1">
      <c r="A340" s="35"/>
      <c r="B340" s="36"/>
      <c r="C340" s="204" t="s">
        <v>532</v>
      </c>
      <c r="D340" s="204" t="s">
        <v>129</v>
      </c>
      <c r="E340" s="205" t="s">
        <v>533</v>
      </c>
      <c r="F340" s="206" t="s">
        <v>534</v>
      </c>
      <c r="G340" s="207" t="s">
        <v>132</v>
      </c>
      <c r="H340" s="208">
        <v>875.7</v>
      </c>
      <c r="I340" s="209"/>
      <c r="J340" s="210">
        <f>ROUND(I340*H340,2)</f>
        <v>0</v>
      </c>
      <c r="K340" s="206" t="s">
        <v>133</v>
      </c>
      <c r="L340" s="40"/>
      <c r="M340" s="211" t="s">
        <v>1</v>
      </c>
      <c r="N340" s="212" t="s">
        <v>38</v>
      </c>
      <c r="O340" s="72"/>
      <c r="P340" s="213">
        <f>O340*H340</f>
        <v>0</v>
      </c>
      <c r="Q340" s="213">
        <v>0.4726</v>
      </c>
      <c r="R340" s="213">
        <f>Q340*H340</f>
        <v>413.85582000000005</v>
      </c>
      <c r="S340" s="213">
        <v>0</v>
      </c>
      <c r="T340" s="21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5" t="s">
        <v>134</v>
      </c>
      <c r="AT340" s="215" t="s">
        <v>129</v>
      </c>
      <c r="AU340" s="215" t="s">
        <v>83</v>
      </c>
      <c r="AY340" s="18" t="s">
        <v>126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8" t="s">
        <v>81</v>
      </c>
      <c r="BK340" s="216">
        <f>ROUND(I340*H340,2)</f>
        <v>0</v>
      </c>
      <c r="BL340" s="18" t="s">
        <v>134</v>
      </c>
      <c r="BM340" s="215" t="s">
        <v>535</v>
      </c>
    </row>
    <row r="341" spans="1:47" s="2" customFormat="1" ht="18">
      <c r="A341" s="35"/>
      <c r="B341" s="36"/>
      <c r="C341" s="37"/>
      <c r="D341" s="217" t="s">
        <v>136</v>
      </c>
      <c r="E341" s="37"/>
      <c r="F341" s="218" t="s">
        <v>536</v>
      </c>
      <c r="G341" s="37"/>
      <c r="H341" s="37"/>
      <c r="I341" s="116"/>
      <c r="J341" s="37"/>
      <c r="K341" s="37"/>
      <c r="L341" s="40"/>
      <c r="M341" s="219"/>
      <c r="N341" s="220"/>
      <c r="O341" s="72"/>
      <c r="P341" s="72"/>
      <c r="Q341" s="72"/>
      <c r="R341" s="72"/>
      <c r="S341" s="72"/>
      <c r="T341" s="73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136</v>
      </c>
      <c r="AU341" s="18" t="s">
        <v>83</v>
      </c>
    </row>
    <row r="342" spans="2:51" s="14" customFormat="1" ht="10">
      <c r="B342" s="231"/>
      <c r="C342" s="232"/>
      <c r="D342" s="217" t="s">
        <v>138</v>
      </c>
      <c r="E342" s="233" t="s">
        <v>1</v>
      </c>
      <c r="F342" s="234" t="s">
        <v>238</v>
      </c>
      <c r="G342" s="232"/>
      <c r="H342" s="235">
        <v>875.7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138</v>
      </c>
      <c r="AU342" s="241" t="s">
        <v>83</v>
      </c>
      <c r="AV342" s="14" t="s">
        <v>83</v>
      </c>
      <c r="AW342" s="14" t="s">
        <v>30</v>
      </c>
      <c r="AX342" s="14" t="s">
        <v>81</v>
      </c>
      <c r="AY342" s="241" t="s">
        <v>126</v>
      </c>
    </row>
    <row r="343" spans="1:65" s="2" customFormat="1" ht="16.5" customHeight="1">
      <c r="A343" s="35"/>
      <c r="B343" s="36"/>
      <c r="C343" s="204" t="s">
        <v>537</v>
      </c>
      <c r="D343" s="204" t="s">
        <v>129</v>
      </c>
      <c r="E343" s="205" t="s">
        <v>538</v>
      </c>
      <c r="F343" s="206" t="s">
        <v>539</v>
      </c>
      <c r="G343" s="207" t="s">
        <v>132</v>
      </c>
      <c r="H343" s="208">
        <v>1032.3</v>
      </c>
      <c r="I343" s="209"/>
      <c r="J343" s="210">
        <f>ROUND(I343*H343,2)</f>
        <v>0</v>
      </c>
      <c r="K343" s="206" t="s">
        <v>133</v>
      </c>
      <c r="L343" s="40"/>
      <c r="M343" s="211" t="s">
        <v>1</v>
      </c>
      <c r="N343" s="212" t="s">
        <v>38</v>
      </c>
      <c r="O343" s="72"/>
      <c r="P343" s="213">
        <f>O343*H343</f>
        <v>0</v>
      </c>
      <c r="Q343" s="213">
        <v>0.567</v>
      </c>
      <c r="R343" s="213">
        <f>Q343*H343</f>
        <v>585.3140999999999</v>
      </c>
      <c r="S343" s="213">
        <v>0</v>
      </c>
      <c r="T343" s="21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5" t="s">
        <v>134</v>
      </c>
      <c r="AT343" s="215" t="s">
        <v>129</v>
      </c>
      <c r="AU343" s="215" t="s">
        <v>83</v>
      </c>
      <c r="AY343" s="18" t="s">
        <v>126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8" t="s">
        <v>81</v>
      </c>
      <c r="BK343" s="216">
        <f>ROUND(I343*H343,2)</f>
        <v>0</v>
      </c>
      <c r="BL343" s="18" t="s">
        <v>134</v>
      </c>
      <c r="BM343" s="215" t="s">
        <v>540</v>
      </c>
    </row>
    <row r="344" spans="1:47" s="2" customFormat="1" ht="18">
      <c r="A344" s="35"/>
      <c r="B344" s="36"/>
      <c r="C344" s="37"/>
      <c r="D344" s="217" t="s">
        <v>136</v>
      </c>
      <c r="E344" s="37"/>
      <c r="F344" s="218" t="s">
        <v>541</v>
      </c>
      <c r="G344" s="37"/>
      <c r="H344" s="37"/>
      <c r="I344" s="116"/>
      <c r="J344" s="37"/>
      <c r="K344" s="37"/>
      <c r="L344" s="40"/>
      <c r="M344" s="219"/>
      <c r="N344" s="220"/>
      <c r="O344" s="72"/>
      <c r="P344" s="72"/>
      <c r="Q344" s="72"/>
      <c r="R344" s="72"/>
      <c r="S344" s="72"/>
      <c r="T344" s="73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136</v>
      </c>
      <c r="AU344" s="18" t="s">
        <v>83</v>
      </c>
    </row>
    <row r="345" spans="2:51" s="13" customFormat="1" ht="10">
      <c r="B345" s="221"/>
      <c r="C345" s="222"/>
      <c r="D345" s="217" t="s">
        <v>138</v>
      </c>
      <c r="E345" s="223" t="s">
        <v>1</v>
      </c>
      <c r="F345" s="224" t="s">
        <v>542</v>
      </c>
      <c r="G345" s="222"/>
      <c r="H345" s="223" t="s">
        <v>1</v>
      </c>
      <c r="I345" s="225"/>
      <c r="J345" s="222"/>
      <c r="K345" s="222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138</v>
      </c>
      <c r="AU345" s="230" t="s">
        <v>83</v>
      </c>
      <c r="AV345" s="13" t="s">
        <v>81</v>
      </c>
      <c r="AW345" s="13" t="s">
        <v>30</v>
      </c>
      <c r="AX345" s="13" t="s">
        <v>73</v>
      </c>
      <c r="AY345" s="230" t="s">
        <v>126</v>
      </c>
    </row>
    <row r="346" spans="2:51" s="14" customFormat="1" ht="10">
      <c r="B346" s="231"/>
      <c r="C346" s="232"/>
      <c r="D346" s="217" t="s">
        <v>138</v>
      </c>
      <c r="E346" s="233" t="s">
        <v>1</v>
      </c>
      <c r="F346" s="234" t="s">
        <v>543</v>
      </c>
      <c r="G346" s="232"/>
      <c r="H346" s="235">
        <v>156.6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138</v>
      </c>
      <c r="AU346" s="241" t="s">
        <v>83</v>
      </c>
      <c r="AV346" s="14" t="s">
        <v>83</v>
      </c>
      <c r="AW346" s="14" t="s">
        <v>30</v>
      </c>
      <c r="AX346" s="14" t="s">
        <v>73</v>
      </c>
      <c r="AY346" s="241" t="s">
        <v>126</v>
      </c>
    </row>
    <row r="347" spans="2:51" s="14" customFormat="1" ht="10">
      <c r="B347" s="231"/>
      <c r="C347" s="232"/>
      <c r="D347" s="217" t="s">
        <v>138</v>
      </c>
      <c r="E347" s="233" t="s">
        <v>1</v>
      </c>
      <c r="F347" s="234" t="s">
        <v>238</v>
      </c>
      <c r="G347" s="232"/>
      <c r="H347" s="235">
        <v>875.7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138</v>
      </c>
      <c r="AU347" s="241" t="s">
        <v>83</v>
      </c>
      <c r="AV347" s="14" t="s">
        <v>83</v>
      </c>
      <c r="AW347" s="14" t="s">
        <v>30</v>
      </c>
      <c r="AX347" s="14" t="s">
        <v>73</v>
      </c>
      <c r="AY347" s="241" t="s">
        <v>126</v>
      </c>
    </row>
    <row r="348" spans="2:51" s="15" customFormat="1" ht="10">
      <c r="B348" s="247"/>
      <c r="C348" s="248"/>
      <c r="D348" s="217" t="s">
        <v>138</v>
      </c>
      <c r="E348" s="249" t="s">
        <v>1</v>
      </c>
      <c r="F348" s="250" t="s">
        <v>338</v>
      </c>
      <c r="G348" s="248"/>
      <c r="H348" s="251">
        <v>1032.3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AT348" s="257" t="s">
        <v>138</v>
      </c>
      <c r="AU348" s="257" t="s">
        <v>83</v>
      </c>
      <c r="AV348" s="15" t="s">
        <v>134</v>
      </c>
      <c r="AW348" s="15" t="s">
        <v>30</v>
      </c>
      <c r="AX348" s="15" t="s">
        <v>81</v>
      </c>
      <c r="AY348" s="257" t="s">
        <v>126</v>
      </c>
    </row>
    <row r="349" spans="1:65" s="2" customFormat="1" ht="21.75" customHeight="1">
      <c r="A349" s="35"/>
      <c r="B349" s="36"/>
      <c r="C349" s="204" t="s">
        <v>544</v>
      </c>
      <c r="D349" s="204" t="s">
        <v>129</v>
      </c>
      <c r="E349" s="205" t="s">
        <v>545</v>
      </c>
      <c r="F349" s="206" t="s">
        <v>546</v>
      </c>
      <c r="G349" s="207" t="s">
        <v>132</v>
      </c>
      <c r="H349" s="208">
        <v>875.7</v>
      </c>
      <c r="I349" s="209"/>
      <c r="J349" s="210">
        <f>ROUND(I349*H349,2)</f>
        <v>0</v>
      </c>
      <c r="K349" s="206" t="s">
        <v>133</v>
      </c>
      <c r="L349" s="40"/>
      <c r="M349" s="211" t="s">
        <v>1</v>
      </c>
      <c r="N349" s="212" t="s">
        <v>38</v>
      </c>
      <c r="O349" s="72"/>
      <c r="P349" s="213">
        <f>O349*H349</f>
        <v>0</v>
      </c>
      <c r="Q349" s="213">
        <v>0</v>
      </c>
      <c r="R349" s="213">
        <f>Q349*H349</f>
        <v>0</v>
      </c>
      <c r="S349" s="213">
        <v>0</v>
      </c>
      <c r="T349" s="21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5" t="s">
        <v>134</v>
      </c>
      <c r="AT349" s="215" t="s">
        <v>129</v>
      </c>
      <c r="AU349" s="215" t="s">
        <v>83</v>
      </c>
      <c r="AY349" s="18" t="s">
        <v>126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8" t="s">
        <v>81</v>
      </c>
      <c r="BK349" s="216">
        <f>ROUND(I349*H349,2)</f>
        <v>0</v>
      </c>
      <c r="BL349" s="18" t="s">
        <v>134</v>
      </c>
      <c r="BM349" s="215" t="s">
        <v>547</v>
      </c>
    </row>
    <row r="350" spans="1:47" s="2" customFormat="1" ht="27">
      <c r="A350" s="35"/>
      <c r="B350" s="36"/>
      <c r="C350" s="37"/>
      <c r="D350" s="217" t="s">
        <v>136</v>
      </c>
      <c r="E350" s="37"/>
      <c r="F350" s="218" t="s">
        <v>548</v>
      </c>
      <c r="G350" s="37"/>
      <c r="H350" s="37"/>
      <c r="I350" s="116"/>
      <c r="J350" s="37"/>
      <c r="K350" s="37"/>
      <c r="L350" s="40"/>
      <c r="M350" s="219"/>
      <c r="N350" s="220"/>
      <c r="O350" s="72"/>
      <c r="P350" s="72"/>
      <c r="Q350" s="72"/>
      <c r="R350" s="72"/>
      <c r="S350" s="72"/>
      <c r="T350" s="73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136</v>
      </c>
      <c r="AU350" s="18" t="s">
        <v>83</v>
      </c>
    </row>
    <row r="351" spans="2:51" s="14" customFormat="1" ht="10">
      <c r="B351" s="231"/>
      <c r="C351" s="232"/>
      <c r="D351" s="217" t="s">
        <v>138</v>
      </c>
      <c r="E351" s="233" t="s">
        <v>1</v>
      </c>
      <c r="F351" s="234" t="s">
        <v>238</v>
      </c>
      <c r="G351" s="232"/>
      <c r="H351" s="235">
        <v>875.7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138</v>
      </c>
      <c r="AU351" s="241" t="s">
        <v>83</v>
      </c>
      <c r="AV351" s="14" t="s">
        <v>83</v>
      </c>
      <c r="AW351" s="14" t="s">
        <v>30</v>
      </c>
      <c r="AX351" s="14" t="s">
        <v>81</v>
      </c>
      <c r="AY351" s="241" t="s">
        <v>126</v>
      </c>
    </row>
    <row r="352" spans="1:65" s="2" customFormat="1" ht="21.75" customHeight="1">
      <c r="A352" s="35"/>
      <c r="B352" s="36"/>
      <c r="C352" s="204" t="s">
        <v>549</v>
      </c>
      <c r="D352" s="204" t="s">
        <v>129</v>
      </c>
      <c r="E352" s="205" t="s">
        <v>550</v>
      </c>
      <c r="F352" s="206" t="s">
        <v>551</v>
      </c>
      <c r="G352" s="207" t="s">
        <v>132</v>
      </c>
      <c r="H352" s="208">
        <v>129</v>
      </c>
      <c r="I352" s="209"/>
      <c r="J352" s="210">
        <f>ROUND(I352*H352,2)</f>
        <v>0</v>
      </c>
      <c r="K352" s="206" t="s">
        <v>133</v>
      </c>
      <c r="L352" s="40"/>
      <c r="M352" s="211" t="s">
        <v>1</v>
      </c>
      <c r="N352" s="212" t="s">
        <v>38</v>
      </c>
      <c r="O352" s="72"/>
      <c r="P352" s="213">
        <f>O352*H352</f>
        <v>0</v>
      </c>
      <c r="Q352" s="213">
        <v>0</v>
      </c>
      <c r="R352" s="213">
        <f>Q352*H352</f>
        <v>0</v>
      </c>
      <c r="S352" s="213">
        <v>0</v>
      </c>
      <c r="T352" s="21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5" t="s">
        <v>134</v>
      </c>
      <c r="AT352" s="215" t="s">
        <v>129</v>
      </c>
      <c r="AU352" s="215" t="s">
        <v>83</v>
      </c>
      <c r="AY352" s="18" t="s">
        <v>126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8" t="s">
        <v>81</v>
      </c>
      <c r="BK352" s="216">
        <f>ROUND(I352*H352,2)</f>
        <v>0</v>
      </c>
      <c r="BL352" s="18" t="s">
        <v>134</v>
      </c>
      <c r="BM352" s="215" t="s">
        <v>552</v>
      </c>
    </row>
    <row r="353" spans="1:47" s="2" customFormat="1" ht="18">
      <c r="A353" s="35"/>
      <c r="B353" s="36"/>
      <c r="C353" s="37"/>
      <c r="D353" s="217" t="s">
        <v>136</v>
      </c>
      <c r="E353" s="37"/>
      <c r="F353" s="218" t="s">
        <v>553</v>
      </c>
      <c r="G353" s="37"/>
      <c r="H353" s="37"/>
      <c r="I353" s="116"/>
      <c r="J353" s="37"/>
      <c r="K353" s="37"/>
      <c r="L353" s="40"/>
      <c r="M353" s="219"/>
      <c r="N353" s="220"/>
      <c r="O353" s="72"/>
      <c r="P353" s="72"/>
      <c r="Q353" s="72"/>
      <c r="R353" s="72"/>
      <c r="S353" s="72"/>
      <c r="T353" s="73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136</v>
      </c>
      <c r="AU353" s="18" t="s">
        <v>83</v>
      </c>
    </row>
    <row r="354" spans="2:51" s="13" customFormat="1" ht="10">
      <c r="B354" s="221"/>
      <c r="C354" s="222"/>
      <c r="D354" s="217" t="s">
        <v>138</v>
      </c>
      <c r="E354" s="223" t="s">
        <v>1</v>
      </c>
      <c r="F354" s="224" t="s">
        <v>260</v>
      </c>
      <c r="G354" s="222"/>
      <c r="H354" s="223" t="s">
        <v>1</v>
      </c>
      <c r="I354" s="225"/>
      <c r="J354" s="222"/>
      <c r="K354" s="222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138</v>
      </c>
      <c r="AU354" s="230" t="s">
        <v>83</v>
      </c>
      <c r="AV354" s="13" t="s">
        <v>81</v>
      </c>
      <c r="AW354" s="13" t="s">
        <v>30</v>
      </c>
      <c r="AX354" s="13" t="s">
        <v>73</v>
      </c>
      <c r="AY354" s="230" t="s">
        <v>126</v>
      </c>
    </row>
    <row r="355" spans="2:51" s="14" customFormat="1" ht="10">
      <c r="B355" s="231"/>
      <c r="C355" s="232"/>
      <c r="D355" s="217" t="s">
        <v>138</v>
      </c>
      <c r="E355" s="233" t="s">
        <v>1</v>
      </c>
      <c r="F355" s="234" t="s">
        <v>554</v>
      </c>
      <c r="G355" s="232"/>
      <c r="H355" s="235">
        <v>129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138</v>
      </c>
      <c r="AU355" s="241" t="s">
        <v>83</v>
      </c>
      <c r="AV355" s="14" t="s">
        <v>83</v>
      </c>
      <c r="AW355" s="14" t="s">
        <v>30</v>
      </c>
      <c r="AX355" s="14" t="s">
        <v>81</v>
      </c>
      <c r="AY355" s="241" t="s">
        <v>126</v>
      </c>
    </row>
    <row r="356" spans="1:65" s="2" customFormat="1" ht="21.75" customHeight="1">
      <c r="A356" s="35"/>
      <c r="B356" s="36"/>
      <c r="C356" s="204" t="s">
        <v>555</v>
      </c>
      <c r="D356" s="204" t="s">
        <v>129</v>
      </c>
      <c r="E356" s="205" t="s">
        <v>556</v>
      </c>
      <c r="F356" s="206" t="s">
        <v>557</v>
      </c>
      <c r="G356" s="207" t="s">
        <v>132</v>
      </c>
      <c r="H356" s="208">
        <v>875.7</v>
      </c>
      <c r="I356" s="209"/>
      <c r="J356" s="210">
        <f>ROUND(I356*H356,2)</f>
        <v>0</v>
      </c>
      <c r="K356" s="206" t="s">
        <v>133</v>
      </c>
      <c r="L356" s="40"/>
      <c r="M356" s="211" t="s">
        <v>1</v>
      </c>
      <c r="N356" s="212" t="s">
        <v>38</v>
      </c>
      <c r="O356" s="72"/>
      <c r="P356" s="213">
        <f>O356*H356</f>
        <v>0</v>
      </c>
      <c r="Q356" s="213">
        <v>0</v>
      </c>
      <c r="R356" s="213">
        <f>Q356*H356</f>
        <v>0</v>
      </c>
      <c r="S356" s="213">
        <v>0</v>
      </c>
      <c r="T356" s="21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5" t="s">
        <v>134</v>
      </c>
      <c r="AT356" s="215" t="s">
        <v>129</v>
      </c>
      <c r="AU356" s="215" t="s">
        <v>83</v>
      </c>
      <c r="AY356" s="18" t="s">
        <v>126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8" t="s">
        <v>81</v>
      </c>
      <c r="BK356" s="216">
        <f>ROUND(I356*H356,2)</f>
        <v>0</v>
      </c>
      <c r="BL356" s="18" t="s">
        <v>134</v>
      </c>
      <c r="BM356" s="215" t="s">
        <v>558</v>
      </c>
    </row>
    <row r="357" spans="1:47" s="2" customFormat="1" ht="18">
      <c r="A357" s="35"/>
      <c r="B357" s="36"/>
      <c r="C357" s="37"/>
      <c r="D357" s="217" t="s">
        <v>136</v>
      </c>
      <c r="E357" s="37"/>
      <c r="F357" s="218" t="s">
        <v>559</v>
      </c>
      <c r="G357" s="37"/>
      <c r="H357" s="37"/>
      <c r="I357" s="116"/>
      <c r="J357" s="37"/>
      <c r="K357" s="37"/>
      <c r="L357" s="40"/>
      <c r="M357" s="219"/>
      <c r="N357" s="220"/>
      <c r="O357" s="72"/>
      <c r="P357" s="72"/>
      <c r="Q357" s="72"/>
      <c r="R357" s="72"/>
      <c r="S357" s="72"/>
      <c r="T357" s="73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136</v>
      </c>
      <c r="AU357" s="18" t="s">
        <v>83</v>
      </c>
    </row>
    <row r="358" spans="2:51" s="14" customFormat="1" ht="10">
      <c r="B358" s="231"/>
      <c r="C358" s="232"/>
      <c r="D358" s="217" t="s">
        <v>138</v>
      </c>
      <c r="E358" s="233" t="s">
        <v>1</v>
      </c>
      <c r="F358" s="234" t="s">
        <v>238</v>
      </c>
      <c r="G358" s="232"/>
      <c r="H358" s="235">
        <v>875.7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138</v>
      </c>
      <c r="AU358" s="241" t="s">
        <v>83</v>
      </c>
      <c r="AV358" s="14" t="s">
        <v>83</v>
      </c>
      <c r="AW358" s="14" t="s">
        <v>30</v>
      </c>
      <c r="AX358" s="14" t="s">
        <v>81</v>
      </c>
      <c r="AY358" s="241" t="s">
        <v>126</v>
      </c>
    </row>
    <row r="359" spans="1:65" s="2" customFormat="1" ht="21.75" customHeight="1">
      <c r="A359" s="35"/>
      <c r="B359" s="36"/>
      <c r="C359" s="204" t="s">
        <v>560</v>
      </c>
      <c r="D359" s="204" t="s">
        <v>129</v>
      </c>
      <c r="E359" s="205" t="s">
        <v>561</v>
      </c>
      <c r="F359" s="206" t="s">
        <v>562</v>
      </c>
      <c r="G359" s="207" t="s">
        <v>132</v>
      </c>
      <c r="H359" s="208">
        <v>875.7</v>
      </c>
      <c r="I359" s="209"/>
      <c r="J359" s="210">
        <f>ROUND(I359*H359,2)</f>
        <v>0</v>
      </c>
      <c r="K359" s="206" t="s">
        <v>133</v>
      </c>
      <c r="L359" s="40"/>
      <c r="M359" s="211" t="s">
        <v>1</v>
      </c>
      <c r="N359" s="212" t="s">
        <v>38</v>
      </c>
      <c r="O359" s="72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5" t="s">
        <v>134</v>
      </c>
      <c r="AT359" s="215" t="s">
        <v>129</v>
      </c>
      <c r="AU359" s="215" t="s">
        <v>83</v>
      </c>
      <c r="AY359" s="18" t="s">
        <v>126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8" t="s">
        <v>81</v>
      </c>
      <c r="BK359" s="216">
        <f>ROUND(I359*H359,2)</f>
        <v>0</v>
      </c>
      <c r="BL359" s="18" t="s">
        <v>134</v>
      </c>
      <c r="BM359" s="215" t="s">
        <v>563</v>
      </c>
    </row>
    <row r="360" spans="1:47" s="2" customFormat="1" ht="18">
      <c r="A360" s="35"/>
      <c r="B360" s="36"/>
      <c r="C360" s="37"/>
      <c r="D360" s="217" t="s">
        <v>136</v>
      </c>
      <c r="E360" s="37"/>
      <c r="F360" s="218" t="s">
        <v>564</v>
      </c>
      <c r="G360" s="37"/>
      <c r="H360" s="37"/>
      <c r="I360" s="116"/>
      <c r="J360" s="37"/>
      <c r="K360" s="37"/>
      <c r="L360" s="40"/>
      <c r="M360" s="219"/>
      <c r="N360" s="220"/>
      <c r="O360" s="72"/>
      <c r="P360" s="72"/>
      <c r="Q360" s="72"/>
      <c r="R360" s="72"/>
      <c r="S360" s="72"/>
      <c r="T360" s="73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136</v>
      </c>
      <c r="AU360" s="18" t="s">
        <v>83</v>
      </c>
    </row>
    <row r="361" spans="2:51" s="14" customFormat="1" ht="10">
      <c r="B361" s="231"/>
      <c r="C361" s="232"/>
      <c r="D361" s="217" t="s">
        <v>138</v>
      </c>
      <c r="E361" s="233" t="s">
        <v>1</v>
      </c>
      <c r="F361" s="234" t="s">
        <v>238</v>
      </c>
      <c r="G361" s="232"/>
      <c r="H361" s="235">
        <v>875.7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138</v>
      </c>
      <c r="AU361" s="241" t="s">
        <v>83</v>
      </c>
      <c r="AV361" s="14" t="s">
        <v>83</v>
      </c>
      <c r="AW361" s="14" t="s">
        <v>30</v>
      </c>
      <c r="AX361" s="14" t="s">
        <v>81</v>
      </c>
      <c r="AY361" s="241" t="s">
        <v>126</v>
      </c>
    </row>
    <row r="362" spans="1:65" s="2" customFormat="1" ht="21.75" customHeight="1">
      <c r="A362" s="35"/>
      <c r="B362" s="36"/>
      <c r="C362" s="204" t="s">
        <v>565</v>
      </c>
      <c r="D362" s="204" t="s">
        <v>129</v>
      </c>
      <c r="E362" s="205" t="s">
        <v>566</v>
      </c>
      <c r="F362" s="206" t="s">
        <v>567</v>
      </c>
      <c r="G362" s="207" t="s">
        <v>132</v>
      </c>
      <c r="H362" s="208">
        <v>875.7</v>
      </c>
      <c r="I362" s="209"/>
      <c r="J362" s="210">
        <f>ROUND(I362*H362,2)</f>
        <v>0</v>
      </c>
      <c r="K362" s="206" t="s">
        <v>133</v>
      </c>
      <c r="L362" s="40"/>
      <c r="M362" s="211" t="s">
        <v>1</v>
      </c>
      <c r="N362" s="212" t="s">
        <v>38</v>
      </c>
      <c r="O362" s="72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5" t="s">
        <v>134</v>
      </c>
      <c r="AT362" s="215" t="s">
        <v>129</v>
      </c>
      <c r="AU362" s="215" t="s">
        <v>83</v>
      </c>
      <c r="AY362" s="18" t="s">
        <v>126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8" t="s">
        <v>81</v>
      </c>
      <c r="BK362" s="216">
        <f>ROUND(I362*H362,2)</f>
        <v>0</v>
      </c>
      <c r="BL362" s="18" t="s">
        <v>134</v>
      </c>
      <c r="BM362" s="215" t="s">
        <v>568</v>
      </c>
    </row>
    <row r="363" spans="1:47" s="2" customFormat="1" ht="18">
      <c r="A363" s="35"/>
      <c r="B363" s="36"/>
      <c r="C363" s="37"/>
      <c r="D363" s="217" t="s">
        <v>136</v>
      </c>
      <c r="E363" s="37"/>
      <c r="F363" s="218" t="s">
        <v>569</v>
      </c>
      <c r="G363" s="37"/>
      <c r="H363" s="37"/>
      <c r="I363" s="116"/>
      <c r="J363" s="37"/>
      <c r="K363" s="37"/>
      <c r="L363" s="40"/>
      <c r="M363" s="219"/>
      <c r="N363" s="220"/>
      <c r="O363" s="72"/>
      <c r="P363" s="72"/>
      <c r="Q363" s="72"/>
      <c r="R363" s="72"/>
      <c r="S363" s="72"/>
      <c r="T363" s="73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136</v>
      </c>
      <c r="AU363" s="18" t="s">
        <v>83</v>
      </c>
    </row>
    <row r="364" spans="2:51" s="14" customFormat="1" ht="10">
      <c r="B364" s="231"/>
      <c r="C364" s="232"/>
      <c r="D364" s="217" t="s">
        <v>138</v>
      </c>
      <c r="E364" s="233" t="s">
        <v>1</v>
      </c>
      <c r="F364" s="234" t="s">
        <v>238</v>
      </c>
      <c r="G364" s="232"/>
      <c r="H364" s="235">
        <v>875.7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138</v>
      </c>
      <c r="AU364" s="241" t="s">
        <v>83</v>
      </c>
      <c r="AV364" s="14" t="s">
        <v>83</v>
      </c>
      <c r="AW364" s="14" t="s">
        <v>30</v>
      </c>
      <c r="AX364" s="14" t="s">
        <v>81</v>
      </c>
      <c r="AY364" s="241" t="s">
        <v>126</v>
      </c>
    </row>
    <row r="365" spans="1:65" s="2" customFormat="1" ht="21.75" customHeight="1">
      <c r="A365" s="35"/>
      <c r="B365" s="36"/>
      <c r="C365" s="204" t="s">
        <v>570</v>
      </c>
      <c r="D365" s="204" t="s">
        <v>129</v>
      </c>
      <c r="E365" s="205" t="s">
        <v>571</v>
      </c>
      <c r="F365" s="206" t="s">
        <v>572</v>
      </c>
      <c r="G365" s="207" t="s">
        <v>132</v>
      </c>
      <c r="H365" s="208">
        <v>875.7</v>
      </c>
      <c r="I365" s="209"/>
      <c r="J365" s="210">
        <f>ROUND(I365*H365,2)</f>
        <v>0</v>
      </c>
      <c r="K365" s="206" t="s">
        <v>133</v>
      </c>
      <c r="L365" s="40"/>
      <c r="M365" s="211" t="s">
        <v>1</v>
      </c>
      <c r="N365" s="212" t="s">
        <v>38</v>
      </c>
      <c r="O365" s="72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5" t="s">
        <v>134</v>
      </c>
      <c r="AT365" s="215" t="s">
        <v>129</v>
      </c>
      <c r="AU365" s="215" t="s">
        <v>83</v>
      </c>
      <c r="AY365" s="18" t="s">
        <v>126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8" t="s">
        <v>81</v>
      </c>
      <c r="BK365" s="216">
        <f>ROUND(I365*H365,2)</f>
        <v>0</v>
      </c>
      <c r="BL365" s="18" t="s">
        <v>134</v>
      </c>
      <c r="BM365" s="215" t="s">
        <v>573</v>
      </c>
    </row>
    <row r="366" spans="1:47" s="2" customFormat="1" ht="27">
      <c r="A366" s="35"/>
      <c r="B366" s="36"/>
      <c r="C366" s="37"/>
      <c r="D366" s="217" t="s">
        <v>136</v>
      </c>
      <c r="E366" s="37"/>
      <c r="F366" s="218" t="s">
        <v>574</v>
      </c>
      <c r="G366" s="37"/>
      <c r="H366" s="37"/>
      <c r="I366" s="116"/>
      <c r="J366" s="37"/>
      <c r="K366" s="37"/>
      <c r="L366" s="40"/>
      <c r="M366" s="219"/>
      <c r="N366" s="220"/>
      <c r="O366" s="72"/>
      <c r="P366" s="72"/>
      <c r="Q366" s="72"/>
      <c r="R366" s="72"/>
      <c r="S366" s="72"/>
      <c r="T366" s="73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136</v>
      </c>
      <c r="AU366" s="18" t="s">
        <v>83</v>
      </c>
    </row>
    <row r="367" spans="2:51" s="13" customFormat="1" ht="10">
      <c r="B367" s="221"/>
      <c r="C367" s="222"/>
      <c r="D367" s="217" t="s">
        <v>138</v>
      </c>
      <c r="E367" s="223" t="s">
        <v>1</v>
      </c>
      <c r="F367" s="224" t="s">
        <v>260</v>
      </c>
      <c r="G367" s="222"/>
      <c r="H367" s="223" t="s">
        <v>1</v>
      </c>
      <c r="I367" s="225"/>
      <c r="J367" s="222"/>
      <c r="K367" s="222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138</v>
      </c>
      <c r="AU367" s="230" t="s">
        <v>83</v>
      </c>
      <c r="AV367" s="13" t="s">
        <v>81</v>
      </c>
      <c r="AW367" s="13" t="s">
        <v>30</v>
      </c>
      <c r="AX367" s="13" t="s">
        <v>73</v>
      </c>
      <c r="AY367" s="230" t="s">
        <v>126</v>
      </c>
    </row>
    <row r="368" spans="2:51" s="14" customFormat="1" ht="10">
      <c r="B368" s="231"/>
      <c r="C368" s="232"/>
      <c r="D368" s="217" t="s">
        <v>138</v>
      </c>
      <c r="E368" s="233" t="s">
        <v>238</v>
      </c>
      <c r="F368" s="234" t="s">
        <v>239</v>
      </c>
      <c r="G368" s="232"/>
      <c r="H368" s="235">
        <v>875.7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138</v>
      </c>
      <c r="AU368" s="241" t="s">
        <v>83</v>
      </c>
      <c r="AV368" s="14" t="s">
        <v>83</v>
      </c>
      <c r="AW368" s="14" t="s">
        <v>30</v>
      </c>
      <c r="AX368" s="14" t="s">
        <v>81</v>
      </c>
      <c r="AY368" s="241" t="s">
        <v>126</v>
      </c>
    </row>
    <row r="369" spans="1:65" s="2" customFormat="1" ht="21.75" customHeight="1">
      <c r="A369" s="35"/>
      <c r="B369" s="36"/>
      <c r="C369" s="204" t="s">
        <v>575</v>
      </c>
      <c r="D369" s="204" t="s">
        <v>129</v>
      </c>
      <c r="E369" s="205" t="s">
        <v>576</v>
      </c>
      <c r="F369" s="206" t="s">
        <v>577</v>
      </c>
      <c r="G369" s="207" t="s">
        <v>132</v>
      </c>
      <c r="H369" s="208">
        <v>875.7</v>
      </c>
      <c r="I369" s="209"/>
      <c r="J369" s="210">
        <f>ROUND(I369*H369,2)</f>
        <v>0</v>
      </c>
      <c r="K369" s="206" t="s">
        <v>133</v>
      </c>
      <c r="L369" s="40"/>
      <c r="M369" s="211" t="s">
        <v>1</v>
      </c>
      <c r="N369" s="212" t="s">
        <v>38</v>
      </c>
      <c r="O369" s="72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5" t="s">
        <v>134</v>
      </c>
      <c r="AT369" s="215" t="s">
        <v>129</v>
      </c>
      <c r="AU369" s="215" t="s">
        <v>83</v>
      </c>
      <c r="AY369" s="18" t="s">
        <v>126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18" t="s">
        <v>81</v>
      </c>
      <c r="BK369" s="216">
        <f>ROUND(I369*H369,2)</f>
        <v>0</v>
      </c>
      <c r="BL369" s="18" t="s">
        <v>134</v>
      </c>
      <c r="BM369" s="215" t="s">
        <v>578</v>
      </c>
    </row>
    <row r="370" spans="1:47" s="2" customFormat="1" ht="27">
      <c r="A370" s="35"/>
      <c r="B370" s="36"/>
      <c r="C370" s="37"/>
      <c r="D370" s="217" t="s">
        <v>136</v>
      </c>
      <c r="E370" s="37"/>
      <c r="F370" s="218" t="s">
        <v>579</v>
      </c>
      <c r="G370" s="37"/>
      <c r="H370" s="37"/>
      <c r="I370" s="116"/>
      <c r="J370" s="37"/>
      <c r="K370" s="37"/>
      <c r="L370" s="40"/>
      <c r="M370" s="219"/>
      <c r="N370" s="220"/>
      <c r="O370" s="72"/>
      <c r="P370" s="72"/>
      <c r="Q370" s="72"/>
      <c r="R370" s="72"/>
      <c r="S370" s="72"/>
      <c r="T370" s="73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136</v>
      </c>
      <c r="AU370" s="18" t="s">
        <v>83</v>
      </c>
    </row>
    <row r="371" spans="2:51" s="14" customFormat="1" ht="10">
      <c r="B371" s="231"/>
      <c r="C371" s="232"/>
      <c r="D371" s="217" t="s">
        <v>138</v>
      </c>
      <c r="E371" s="233" t="s">
        <v>1</v>
      </c>
      <c r="F371" s="234" t="s">
        <v>238</v>
      </c>
      <c r="G371" s="232"/>
      <c r="H371" s="235">
        <v>875.7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138</v>
      </c>
      <c r="AU371" s="241" t="s">
        <v>83</v>
      </c>
      <c r="AV371" s="14" t="s">
        <v>83</v>
      </c>
      <c r="AW371" s="14" t="s">
        <v>30</v>
      </c>
      <c r="AX371" s="14" t="s">
        <v>81</v>
      </c>
      <c r="AY371" s="241" t="s">
        <v>126</v>
      </c>
    </row>
    <row r="372" spans="1:65" s="2" customFormat="1" ht="21.75" customHeight="1">
      <c r="A372" s="35"/>
      <c r="B372" s="36"/>
      <c r="C372" s="204" t="s">
        <v>580</v>
      </c>
      <c r="D372" s="204" t="s">
        <v>129</v>
      </c>
      <c r="E372" s="205" t="s">
        <v>581</v>
      </c>
      <c r="F372" s="206" t="s">
        <v>582</v>
      </c>
      <c r="G372" s="207" t="s">
        <v>132</v>
      </c>
      <c r="H372" s="208">
        <v>280.3</v>
      </c>
      <c r="I372" s="209"/>
      <c r="J372" s="210">
        <f>ROUND(I372*H372,2)</f>
        <v>0</v>
      </c>
      <c r="K372" s="206" t="s">
        <v>133</v>
      </c>
      <c r="L372" s="40"/>
      <c r="M372" s="211" t="s">
        <v>1</v>
      </c>
      <c r="N372" s="212" t="s">
        <v>38</v>
      </c>
      <c r="O372" s="72"/>
      <c r="P372" s="213">
        <f>O372*H372</f>
        <v>0</v>
      </c>
      <c r="Q372" s="213">
        <v>0.08425</v>
      </c>
      <c r="R372" s="213">
        <f>Q372*H372</f>
        <v>23.615275000000004</v>
      </c>
      <c r="S372" s="213">
        <v>0</v>
      </c>
      <c r="T372" s="21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15" t="s">
        <v>134</v>
      </c>
      <c r="AT372" s="215" t="s">
        <v>129</v>
      </c>
      <c r="AU372" s="215" t="s">
        <v>83</v>
      </c>
      <c r="AY372" s="18" t="s">
        <v>126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8" t="s">
        <v>81</v>
      </c>
      <c r="BK372" s="216">
        <f>ROUND(I372*H372,2)</f>
        <v>0</v>
      </c>
      <c r="BL372" s="18" t="s">
        <v>134</v>
      </c>
      <c r="BM372" s="215" t="s">
        <v>583</v>
      </c>
    </row>
    <row r="373" spans="1:47" s="2" customFormat="1" ht="45">
      <c r="A373" s="35"/>
      <c r="B373" s="36"/>
      <c r="C373" s="37"/>
      <c r="D373" s="217" t="s">
        <v>136</v>
      </c>
      <c r="E373" s="37"/>
      <c r="F373" s="218" t="s">
        <v>584</v>
      </c>
      <c r="G373" s="37"/>
      <c r="H373" s="37"/>
      <c r="I373" s="116"/>
      <c r="J373" s="37"/>
      <c r="K373" s="37"/>
      <c r="L373" s="40"/>
      <c r="M373" s="219"/>
      <c r="N373" s="220"/>
      <c r="O373" s="72"/>
      <c r="P373" s="72"/>
      <c r="Q373" s="72"/>
      <c r="R373" s="72"/>
      <c r="S373" s="72"/>
      <c r="T373" s="73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136</v>
      </c>
      <c r="AU373" s="18" t="s">
        <v>83</v>
      </c>
    </row>
    <row r="374" spans="2:51" s="13" customFormat="1" ht="10">
      <c r="B374" s="221"/>
      <c r="C374" s="222"/>
      <c r="D374" s="217" t="s">
        <v>138</v>
      </c>
      <c r="E374" s="223" t="s">
        <v>1</v>
      </c>
      <c r="F374" s="224" t="s">
        <v>260</v>
      </c>
      <c r="G374" s="222"/>
      <c r="H374" s="223" t="s">
        <v>1</v>
      </c>
      <c r="I374" s="225"/>
      <c r="J374" s="222"/>
      <c r="K374" s="222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138</v>
      </c>
      <c r="AU374" s="230" t="s">
        <v>83</v>
      </c>
      <c r="AV374" s="13" t="s">
        <v>81</v>
      </c>
      <c r="AW374" s="13" t="s">
        <v>30</v>
      </c>
      <c r="AX374" s="13" t="s">
        <v>73</v>
      </c>
      <c r="AY374" s="230" t="s">
        <v>126</v>
      </c>
    </row>
    <row r="375" spans="2:51" s="14" customFormat="1" ht="10">
      <c r="B375" s="231"/>
      <c r="C375" s="232"/>
      <c r="D375" s="217" t="s">
        <v>138</v>
      </c>
      <c r="E375" s="233" t="s">
        <v>1</v>
      </c>
      <c r="F375" s="234" t="s">
        <v>519</v>
      </c>
      <c r="G375" s="232"/>
      <c r="H375" s="235">
        <v>280.3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138</v>
      </c>
      <c r="AU375" s="241" t="s">
        <v>83</v>
      </c>
      <c r="AV375" s="14" t="s">
        <v>83</v>
      </c>
      <c r="AW375" s="14" t="s">
        <v>30</v>
      </c>
      <c r="AX375" s="14" t="s">
        <v>81</v>
      </c>
      <c r="AY375" s="241" t="s">
        <v>126</v>
      </c>
    </row>
    <row r="376" spans="1:65" s="2" customFormat="1" ht="16.5" customHeight="1">
      <c r="A376" s="35"/>
      <c r="B376" s="36"/>
      <c r="C376" s="258" t="s">
        <v>585</v>
      </c>
      <c r="D376" s="258" t="s">
        <v>360</v>
      </c>
      <c r="E376" s="259" t="s">
        <v>586</v>
      </c>
      <c r="F376" s="260" t="s">
        <v>587</v>
      </c>
      <c r="G376" s="261" t="s">
        <v>132</v>
      </c>
      <c r="H376" s="262">
        <v>308.33</v>
      </c>
      <c r="I376" s="263"/>
      <c r="J376" s="264">
        <f>ROUND(I376*H376,2)</f>
        <v>0</v>
      </c>
      <c r="K376" s="260" t="s">
        <v>133</v>
      </c>
      <c r="L376" s="265"/>
      <c r="M376" s="266" t="s">
        <v>1</v>
      </c>
      <c r="N376" s="267" t="s">
        <v>38</v>
      </c>
      <c r="O376" s="72"/>
      <c r="P376" s="213">
        <f>O376*H376</f>
        <v>0</v>
      </c>
      <c r="Q376" s="213">
        <v>0.131</v>
      </c>
      <c r="R376" s="213">
        <f>Q376*H376</f>
        <v>40.39123</v>
      </c>
      <c r="S376" s="213">
        <v>0</v>
      </c>
      <c r="T376" s="21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5" t="s">
        <v>168</v>
      </c>
      <c r="AT376" s="215" t="s">
        <v>360</v>
      </c>
      <c r="AU376" s="215" t="s">
        <v>83</v>
      </c>
      <c r="AY376" s="18" t="s">
        <v>126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8" t="s">
        <v>81</v>
      </c>
      <c r="BK376" s="216">
        <f>ROUND(I376*H376,2)</f>
        <v>0</v>
      </c>
      <c r="BL376" s="18" t="s">
        <v>134</v>
      </c>
      <c r="BM376" s="215" t="s">
        <v>588</v>
      </c>
    </row>
    <row r="377" spans="1:47" s="2" customFormat="1" ht="10">
      <c r="A377" s="35"/>
      <c r="B377" s="36"/>
      <c r="C377" s="37"/>
      <c r="D377" s="217" t="s">
        <v>136</v>
      </c>
      <c r="E377" s="37"/>
      <c r="F377" s="218" t="s">
        <v>587</v>
      </c>
      <c r="G377" s="37"/>
      <c r="H377" s="37"/>
      <c r="I377" s="116"/>
      <c r="J377" s="37"/>
      <c r="K377" s="37"/>
      <c r="L377" s="40"/>
      <c r="M377" s="219"/>
      <c r="N377" s="220"/>
      <c r="O377" s="72"/>
      <c r="P377" s="72"/>
      <c r="Q377" s="72"/>
      <c r="R377" s="72"/>
      <c r="S377" s="72"/>
      <c r="T377" s="73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136</v>
      </c>
      <c r="AU377" s="18" t="s">
        <v>83</v>
      </c>
    </row>
    <row r="378" spans="2:51" s="13" customFormat="1" ht="10">
      <c r="B378" s="221"/>
      <c r="C378" s="222"/>
      <c r="D378" s="217" t="s">
        <v>138</v>
      </c>
      <c r="E378" s="223" t="s">
        <v>1</v>
      </c>
      <c r="F378" s="224" t="s">
        <v>260</v>
      </c>
      <c r="G378" s="222"/>
      <c r="H378" s="223" t="s">
        <v>1</v>
      </c>
      <c r="I378" s="225"/>
      <c r="J378" s="222"/>
      <c r="K378" s="222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138</v>
      </c>
      <c r="AU378" s="230" t="s">
        <v>83</v>
      </c>
      <c r="AV378" s="13" t="s">
        <v>81</v>
      </c>
      <c r="AW378" s="13" t="s">
        <v>30</v>
      </c>
      <c r="AX378" s="13" t="s">
        <v>73</v>
      </c>
      <c r="AY378" s="230" t="s">
        <v>126</v>
      </c>
    </row>
    <row r="379" spans="2:51" s="14" customFormat="1" ht="10">
      <c r="B379" s="231"/>
      <c r="C379" s="232"/>
      <c r="D379" s="217" t="s">
        <v>138</v>
      </c>
      <c r="E379" s="233" t="s">
        <v>1</v>
      </c>
      <c r="F379" s="234" t="s">
        <v>519</v>
      </c>
      <c r="G379" s="232"/>
      <c r="H379" s="235">
        <v>280.3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138</v>
      </c>
      <c r="AU379" s="241" t="s">
        <v>83</v>
      </c>
      <c r="AV379" s="14" t="s">
        <v>83</v>
      </c>
      <c r="AW379" s="14" t="s">
        <v>30</v>
      </c>
      <c r="AX379" s="14" t="s">
        <v>73</v>
      </c>
      <c r="AY379" s="241" t="s">
        <v>126</v>
      </c>
    </row>
    <row r="380" spans="2:51" s="14" customFormat="1" ht="10">
      <c r="B380" s="231"/>
      <c r="C380" s="232"/>
      <c r="D380" s="217" t="s">
        <v>138</v>
      </c>
      <c r="E380" s="233" t="s">
        <v>1</v>
      </c>
      <c r="F380" s="234" t="s">
        <v>589</v>
      </c>
      <c r="G380" s="232"/>
      <c r="H380" s="235">
        <v>28.03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138</v>
      </c>
      <c r="AU380" s="241" t="s">
        <v>83</v>
      </c>
      <c r="AV380" s="14" t="s">
        <v>83</v>
      </c>
      <c r="AW380" s="14" t="s">
        <v>30</v>
      </c>
      <c r="AX380" s="14" t="s">
        <v>73</v>
      </c>
      <c r="AY380" s="241" t="s">
        <v>126</v>
      </c>
    </row>
    <row r="381" spans="2:51" s="15" customFormat="1" ht="10">
      <c r="B381" s="247"/>
      <c r="C381" s="248"/>
      <c r="D381" s="217" t="s">
        <v>138</v>
      </c>
      <c r="E381" s="249" t="s">
        <v>1</v>
      </c>
      <c r="F381" s="250" t="s">
        <v>338</v>
      </c>
      <c r="G381" s="248"/>
      <c r="H381" s="251">
        <v>308.33000000000004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AT381" s="257" t="s">
        <v>138</v>
      </c>
      <c r="AU381" s="257" t="s">
        <v>83</v>
      </c>
      <c r="AV381" s="15" t="s">
        <v>134</v>
      </c>
      <c r="AW381" s="15" t="s">
        <v>30</v>
      </c>
      <c r="AX381" s="15" t="s">
        <v>81</v>
      </c>
      <c r="AY381" s="257" t="s">
        <v>126</v>
      </c>
    </row>
    <row r="382" spans="1:65" s="2" customFormat="1" ht="21.75" customHeight="1">
      <c r="A382" s="35"/>
      <c r="B382" s="36"/>
      <c r="C382" s="258" t="s">
        <v>590</v>
      </c>
      <c r="D382" s="258" t="s">
        <v>360</v>
      </c>
      <c r="E382" s="259" t="s">
        <v>591</v>
      </c>
      <c r="F382" s="260" t="s">
        <v>592</v>
      </c>
      <c r="G382" s="261" t="s">
        <v>132</v>
      </c>
      <c r="H382" s="262">
        <v>39.5</v>
      </c>
      <c r="I382" s="263"/>
      <c r="J382" s="264">
        <f>ROUND(I382*H382,2)</f>
        <v>0</v>
      </c>
      <c r="K382" s="260" t="s">
        <v>133</v>
      </c>
      <c r="L382" s="265"/>
      <c r="M382" s="266" t="s">
        <v>1</v>
      </c>
      <c r="N382" s="267" t="s">
        <v>38</v>
      </c>
      <c r="O382" s="72"/>
      <c r="P382" s="213">
        <f>O382*H382</f>
        <v>0</v>
      </c>
      <c r="Q382" s="213">
        <v>0.131</v>
      </c>
      <c r="R382" s="213">
        <f>Q382*H382</f>
        <v>5.1745</v>
      </c>
      <c r="S382" s="213">
        <v>0</v>
      </c>
      <c r="T382" s="21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5" t="s">
        <v>168</v>
      </c>
      <c r="AT382" s="215" t="s">
        <v>360</v>
      </c>
      <c r="AU382" s="215" t="s">
        <v>83</v>
      </c>
      <c r="AY382" s="18" t="s">
        <v>126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8" t="s">
        <v>81</v>
      </c>
      <c r="BK382" s="216">
        <f>ROUND(I382*H382,2)</f>
        <v>0</v>
      </c>
      <c r="BL382" s="18" t="s">
        <v>134</v>
      </c>
      <c r="BM382" s="215" t="s">
        <v>593</v>
      </c>
    </row>
    <row r="383" spans="1:47" s="2" customFormat="1" ht="18">
      <c r="A383" s="35"/>
      <c r="B383" s="36"/>
      <c r="C383" s="37"/>
      <c r="D383" s="217" t="s">
        <v>136</v>
      </c>
      <c r="E383" s="37"/>
      <c r="F383" s="218" t="s">
        <v>592</v>
      </c>
      <c r="G383" s="37"/>
      <c r="H383" s="37"/>
      <c r="I383" s="116"/>
      <c r="J383" s="37"/>
      <c r="K383" s="37"/>
      <c r="L383" s="40"/>
      <c r="M383" s="219"/>
      <c r="N383" s="220"/>
      <c r="O383" s="72"/>
      <c r="P383" s="72"/>
      <c r="Q383" s="72"/>
      <c r="R383" s="72"/>
      <c r="S383" s="72"/>
      <c r="T383" s="73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136</v>
      </c>
      <c r="AU383" s="18" t="s">
        <v>83</v>
      </c>
    </row>
    <row r="384" spans="2:51" s="13" customFormat="1" ht="10">
      <c r="B384" s="221"/>
      <c r="C384" s="222"/>
      <c r="D384" s="217" t="s">
        <v>138</v>
      </c>
      <c r="E384" s="223" t="s">
        <v>1</v>
      </c>
      <c r="F384" s="224" t="s">
        <v>260</v>
      </c>
      <c r="G384" s="222"/>
      <c r="H384" s="223" t="s">
        <v>1</v>
      </c>
      <c r="I384" s="225"/>
      <c r="J384" s="222"/>
      <c r="K384" s="222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138</v>
      </c>
      <c r="AU384" s="230" t="s">
        <v>83</v>
      </c>
      <c r="AV384" s="13" t="s">
        <v>81</v>
      </c>
      <c r="AW384" s="13" t="s">
        <v>30</v>
      </c>
      <c r="AX384" s="13" t="s">
        <v>73</v>
      </c>
      <c r="AY384" s="230" t="s">
        <v>126</v>
      </c>
    </row>
    <row r="385" spans="2:51" s="14" customFormat="1" ht="10">
      <c r="B385" s="231"/>
      <c r="C385" s="232"/>
      <c r="D385" s="217" t="s">
        <v>138</v>
      </c>
      <c r="E385" s="233" t="s">
        <v>1</v>
      </c>
      <c r="F385" s="234" t="s">
        <v>594</v>
      </c>
      <c r="G385" s="232"/>
      <c r="H385" s="235">
        <v>39.5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138</v>
      </c>
      <c r="AU385" s="241" t="s">
        <v>83</v>
      </c>
      <c r="AV385" s="14" t="s">
        <v>83</v>
      </c>
      <c r="AW385" s="14" t="s">
        <v>30</v>
      </c>
      <c r="AX385" s="14" t="s">
        <v>81</v>
      </c>
      <c r="AY385" s="241" t="s">
        <v>126</v>
      </c>
    </row>
    <row r="386" spans="1:65" s="2" customFormat="1" ht="33" customHeight="1">
      <c r="A386" s="35"/>
      <c r="B386" s="36"/>
      <c r="C386" s="204" t="s">
        <v>595</v>
      </c>
      <c r="D386" s="204" t="s">
        <v>129</v>
      </c>
      <c r="E386" s="205" t="s">
        <v>596</v>
      </c>
      <c r="F386" s="206" t="s">
        <v>597</v>
      </c>
      <c r="G386" s="207" t="s">
        <v>132</v>
      </c>
      <c r="H386" s="208">
        <v>39.5</v>
      </c>
      <c r="I386" s="209"/>
      <c r="J386" s="210">
        <f>ROUND(I386*H386,2)</f>
        <v>0</v>
      </c>
      <c r="K386" s="206" t="s">
        <v>133</v>
      </c>
      <c r="L386" s="40"/>
      <c r="M386" s="211" t="s">
        <v>1</v>
      </c>
      <c r="N386" s="212" t="s">
        <v>38</v>
      </c>
      <c r="O386" s="72"/>
      <c r="P386" s="213">
        <f>O386*H386</f>
        <v>0</v>
      </c>
      <c r="Q386" s="213">
        <v>0</v>
      </c>
      <c r="R386" s="213">
        <f>Q386*H386</f>
        <v>0</v>
      </c>
      <c r="S386" s="213">
        <v>0</v>
      </c>
      <c r="T386" s="214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15" t="s">
        <v>134</v>
      </c>
      <c r="AT386" s="215" t="s">
        <v>129</v>
      </c>
      <c r="AU386" s="215" t="s">
        <v>83</v>
      </c>
      <c r="AY386" s="18" t="s">
        <v>126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18" t="s">
        <v>81</v>
      </c>
      <c r="BK386" s="216">
        <f>ROUND(I386*H386,2)</f>
        <v>0</v>
      </c>
      <c r="BL386" s="18" t="s">
        <v>134</v>
      </c>
      <c r="BM386" s="215" t="s">
        <v>598</v>
      </c>
    </row>
    <row r="387" spans="1:47" s="2" customFormat="1" ht="45">
      <c r="A387" s="35"/>
      <c r="B387" s="36"/>
      <c r="C387" s="37"/>
      <c r="D387" s="217" t="s">
        <v>136</v>
      </c>
      <c r="E387" s="37"/>
      <c r="F387" s="218" t="s">
        <v>599</v>
      </c>
      <c r="G387" s="37"/>
      <c r="H387" s="37"/>
      <c r="I387" s="116"/>
      <c r="J387" s="37"/>
      <c r="K387" s="37"/>
      <c r="L387" s="40"/>
      <c r="M387" s="219"/>
      <c r="N387" s="220"/>
      <c r="O387" s="72"/>
      <c r="P387" s="72"/>
      <c r="Q387" s="72"/>
      <c r="R387" s="72"/>
      <c r="S387" s="72"/>
      <c r="T387" s="73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136</v>
      </c>
      <c r="AU387" s="18" t="s">
        <v>83</v>
      </c>
    </row>
    <row r="388" spans="2:51" s="13" customFormat="1" ht="10">
      <c r="B388" s="221"/>
      <c r="C388" s="222"/>
      <c r="D388" s="217" t="s">
        <v>138</v>
      </c>
      <c r="E388" s="223" t="s">
        <v>1</v>
      </c>
      <c r="F388" s="224" t="s">
        <v>260</v>
      </c>
      <c r="G388" s="222"/>
      <c r="H388" s="223" t="s">
        <v>1</v>
      </c>
      <c r="I388" s="225"/>
      <c r="J388" s="222"/>
      <c r="K388" s="222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138</v>
      </c>
      <c r="AU388" s="230" t="s">
        <v>83</v>
      </c>
      <c r="AV388" s="13" t="s">
        <v>81</v>
      </c>
      <c r="AW388" s="13" t="s">
        <v>30</v>
      </c>
      <c r="AX388" s="13" t="s">
        <v>73</v>
      </c>
      <c r="AY388" s="230" t="s">
        <v>126</v>
      </c>
    </row>
    <row r="389" spans="2:51" s="14" customFormat="1" ht="10">
      <c r="B389" s="231"/>
      <c r="C389" s="232"/>
      <c r="D389" s="217" t="s">
        <v>138</v>
      </c>
      <c r="E389" s="233" t="s">
        <v>1</v>
      </c>
      <c r="F389" s="234" t="s">
        <v>594</v>
      </c>
      <c r="G389" s="232"/>
      <c r="H389" s="235">
        <v>39.5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138</v>
      </c>
      <c r="AU389" s="241" t="s">
        <v>83</v>
      </c>
      <c r="AV389" s="14" t="s">
        <v>83</v>
      </c>
      <c r="AW389" s="14" t="s">
        <v>30</v>
      </c>
      <c r="AX389" s="14" t="s">
        <v>81</v>
      </c>
      <c r="AY389" s="241" t="s">
        <v>126</v>
      </c>
    </row>
    <row r="390" spans="1:65" s="2" customFormat="1" ht="21.75" customHeight="1">
      <c r="A390" s="35"/>
      <c r="B390" s="36"/>
      <c r="C390" s="204" t="s">
        <v>600</v>
      </c>
      <c r="D390" s="204" t="s">
        <v>129</v>
      </c>
      <c r="E390" s="205" t="s">
        <v>601</v>
      </c>
      <c r="F390" s="206" t="s">
        <v>602</v>
      </c>
      <c r="G390" s="207" t="s">
        <v>132</v>
      </c>
      <c r="H390" s="208">
        <v>395.7</v>
      </c>
      <c r="I390" s="209"/>
      <c r="J390" s="210">
        <f>ROUND(I390*H390,2)</f>
        <v>0</v>
      </c>
      <c r="K390" s="206" t="s">
        <v>133</v>
      </c>
      <c r="L390" s="40"/>
      <c r="M390" s="211" t="s">
        <v>1</v>
      </c>
      <c r="N390" s="212" t="s">
        <v>38</v>
      </c>
      <c r="O390" s="72"/>
      <c r="P390" s="213">
        <f>O390*H390</f>
        <v>0</v>
      </c>
      <c r="Q390" s="213">
        <v>0.10362</v>
      </c>
      <c r="R390" s="213">
        <f>Q390*H390</f>
        <v>41.002434</v>
      </c>
      <c r="S390" s="213">
        <v>0</v>
      </c>
      <c r="T390" s="214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15" t="s">
        <v>134</v>
      </c>
      <c r="AT390" s="215" t="s">
        <v>129</v>
      </c>
      <c r="AU390" s="215" t="s">
        <v>83</v>
      </c>
      <c r="AY390" s="18" t="s">
        <v>126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8" t="s">
        <v>81</v>
      </c>
      <c r="BK390" s="216">
        <f>ROUND(I390*H390,2)</f>
        <v>0</v>
      </c>
      <c r="BL390" s="18" t="s">
        <v>134</v>
      </c>
      <c r="BM390" s="215" t="s">
        <v>603</v>
      </c>
    </row>
    <row r="391" spans="1:47" s="2" customFormat="1" ht="45">
      <c r="A391" s="35"/>
      <c r="B391" s="36"/>
      <c r="C391" s="37"/>
      <c r="D391" s="217" t="s">
        <v>136</v>
      </c>
      <c r="E391" s="37"/>
      <c r="F391" s="218" t="s">
        <v>604</v>
      </c>
      <c r="G391" s="37"/>
      <c r="H391" s="37"/>
      <c r="I391" s="116"/>
      <c r="J391" s="37"/>
      <c r="K391" s="37"/>
      <c r="L391" s="40"/>
      <c r="M391" s="219"/>
      <c r="N391" s="220"/>
      <c r="O391" s="72"/>
      <c r="P391" s="72"/>
      <c r="Q391" s="72"/>
      <c r="R391" s="72"/>
      <c r="S391" s="72"/>
      <c r="T391" s="73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136</v>
      </c>
      <c r="AU391" s="18" t="s">
        <v>83</v>
      </c>
    </row>
    <row r="392" spans="2:51" s="13" customFormat="1" ht="10">
      <c r="B392" s="221"/>
      <c r="C392" s="222"/>
      <c r="D392" s="217" t="s">
        <v>138</v>
      </c>
      <c r="E392" s="223" t="s">
        <v>1</v>
      </c>
      <c r="F392" s="224" t="s">
        <v>260</v>
      </c>
      <c r="G392" s="222"/>
      <c r="H392" s="223" t="s">
        <v>1</v>
      </c>
      <c r="I392" s="225"/>
      <c r="J392" s="222"/>
      <c r="K392" s="222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138</v>
      </c>
      <c r="AU392" s="230" t="s">
        <v>83</v>
      </c>
      <c r="AV392" s="13" t="s">
        <v>81</v>
      </c>
      <c r="AW392" s="13" t="s">
        <v>30</v>
      </c>
      <c r="AX392" s="13" t="s">
        <v>73</v>
      </c>
      <c r="AY392" s="230" t="s">
        <v>126</v>
      </c>
    </row>
    <row r="393" spans="2:51" s="14" customFormat="1" ht="10">
      <c r="B393" s="231"/>
      <c r="C393" s="232"/>
      <c r="D393" s="217" t="s">
        <v>138</v>
      </c>
      <c r="E393" s="233" t="s">
        <v>1</v>
      </c>
      <c r="F393" s="234" t="s">
        <v>605</v>
      </c>
      <c r="G393" s="232"/>
      <c r="H393" s="235">
        <v>395.7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138</v>
      </c>
      <c r="AU393" s="241" t="s">
        <v>83</v>
      </c>
      <c r="AV393" s="14" t="s">
        <v>83</v>
      </c>
      <c r="AW393" s="14" t="s">
        <v>30</v>
      </c>
      <c r="AX393" s="14" t="s">
        <v>81</v>
      </c>
      <c r="AY393" s="241" t="s">
        <v>126</v>
      </c>
    </row>
    <row r="394" spans="1:65" s="2" customFormat="1" ht="16.5" customHeight="1">
      <c r="A394" s="35"/>
      <c r="B394" s="36"/>
      <c r="C394" s="258" t="s">
        <v>606</v>
      </c>
      <c r="D394" s="258" t="s">
        <v>360</v>
      </c>
      <c r="E394" s="259" t="s">
        <v>607</v>
      </c>
      <c r="F394" s="260" t="s">
        <v>608</v>
      </c>
      <c r="G394" s="261" t="s">
        <v>132</v>
      </c>
      <c r="H394" s="262">
        <v>141.9</v>
      </c>
      <c r="I394" s="263"/>
      <c r="J394" s="264">
        <f>ROUND(I394*H394,2)</f>
        <v>0</v>
      </c>
      <c r="K394" s="260" t="s">
        <v>133</v>
      </c>
      <c r="L394" s="265"/>
      <c r="M394" s="266" t="s">
        <v>1</v>
      </c>
      <c r="N394" s="267" t="s">
        <v>38</v>
      </c>
      <c r="O394" s="72"/>
      <c r="P394" s="213">
        <f>O394*H394</f>
        <v>0</v>
      </c>
      <c r="Q394" s="213">
        <v>0.176</v>
      </c>
      <c r="R394" s="213">
        <f>Q394*H394</f>
        <v>24.9744</v>
      </c>
      <c r="S394" s="213">
        <v>0</v>
      </c>
      <c r="T394" s="214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5" t="s">
        <v>168</v>
      </c>
      <c r="AT394" s="215" t="s">
        <v>360</v>
      </c>
      <c r="AU394" s="215" t="s">
        <v>83</v>
      </c>
      <c r="AY394" s="18" t="s">
        <v>126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8" t="s">
        <v>81</v>
      </c>
      <c r="BK394" s="216">
        <f>ROUND(I394*H394,2)</f>
        <v>0</v>
      </c>
      <c r="BL394" s="18" t="s">
        <v>134</v>
      </c>
      <c r="BM394" s="215" t="s">
        <v>609</v>
      </c>
    </row>
    <row r="395" spans="1:47" s="2" customFormat="1" ht="10">
      <c r="A395" s="35"/>
      <c r="B395" s="36"/>
      <c r="C395" s="37"/>
      <c r="D395" s="217" t="s">
        <v>136</v>
      </c>
      <c r="E395" s="37"/>
      <c r="F395" s="218" t="s">
        <v>608</v>
      </c>
      <c r="G395" s="37"/>
      <c r="H395" s="37"/>
      <c r="I395" s="116"/>
      <c r="J395" s="37"/>
      <c r="K395" s="37"/>
      <c r="L395" s="40"/>
      <c r="M395" s="219"/>
      <c r="N395" s="220"/>
      <c r="O395" s="72"/>
      <c r="P395" s="72"/>
      <c r="Q395" s="72"/>
      <c r="R395" s="72"/>
      <c r="S395" s="72"/>
      <c r="T395" s="73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136</v>
      </c>
      <c r="AU395" s="18" t="s">
        <v>83</v>
      </c>
    </row>
    <row r="396" spans="2:51" s="13" customFormat="1" ht="10">
      <c r="B396" s="221"/>
      <c r="C396" s="222"/>
      <c r="D396" s="217" t="s">
        <v>138</v>
      </c>
      <c r="E396" s="223" t="s">
        <v>1</v>
      </c>
      <c r="F396" s="224" t="s">
        <v>260</v>
      </c>
      <c r="G396" s="222"/>
      <c r="H396" s="223" t="s">
        <v>1</v>
      </c>
      <c r="I396" s="225"/>
      <c r="J396" s="222"/>
      <c r="K396" s="222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138</v>
      </c>
      <c r="AU396" s="230" t="s">
        <v>83</v>
      </c>
      <c r="AV396" s="13" t="s">
        <v>81</v>
      </c>
      <c r="AW396" s="13" t="s">
        <v>30</v>
      </c>
      <c r="AX396" s="13" t="s">
        <v>73</v>
      </c>
      <c r="AY396" s="230" t="s">
        <v>126</v>
      </c>
    </row>
    <row r="397" spans="2:51" s="14" customFormat="1" ht="10">
      <c r="B397" s="231"/>
      <c r="C397" s="232"/>
      <c r="D397" s="217" t="s">
        <v>138</v>
      </c>
      <c r="E397" s="233" t="s">
        <v>1</v>
      </c>
      <c r="F397" s="234" t="s">
        <v>554</v>
      </c>
      <c r="G397" s="232"/>
      <c r="H397" s="235">
        <v>129</v>
      </c>
      <c r="I397" s="236"/>
      <c r="J397" s="232"/>
      <c r="K397" s="232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138</v>
      </c>
      <c r="AU397" s="241" t="s">
        <v>83</v>
      </c>
      <c r="AV397" s="14" t="s">
        <v>83</v>
      </c>
      <c r="AW397" s="14" t="s">
        <v>30</v>
      </c>
      <c r="AX397" s="14" t="s">
        <v>73</v>
      </c>
      <c r="AY397" s="241" t="s">
        <v>126</v>
      </c>
    </row>
    <row r="398" spans="2:51" s="14" customFormat="1" ht="10">
      <c r="B398" s="231"/>
      <c r="C398" s="232"/>
      <c r="D398" s="217" t="s">
        <v>138</v>
      </c>
      <c r="E398" s="233" t="s">
        <v>1</v>
      </c>
      <c r="F398" s="234" t="s">
        <v>610</v>
      </c>
      <c r="G398" s="232"/>
      <c r="H398" s="235">
        <v>12.9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138</v>
      </c>
      <c r="AU398" s="241" t="s">
        <v>83</v>
      </c>
      <c r="AV398" s="14" t="s">
        <v>83</v>
      </c>
      <c r="AW398" s="14" t="s">
        <v>30</v>
      </c>
      <c r="AX398" s="14" t="s">
        <v>73</v>
      </c>
      <c r="AY398" s="241" t="s">
        <v>126</v>
      </c>
    </row>
    <row r="399" spans="2:51" s="15" customFormat="1" ht="10">
      <c r="B399" s="247"/>
      <c r="C399" s="248"/>
      <c r="D399" s="217" t="s">
        <v>138</v>
      </c>
      <c r="E399" s="249" t="s">
        <v>1</v>
      </c>
      <c r="F399" s="250" t="s">
        <v>338</v>
      </c>
      <c r="G399" s="248"/>
      <c r="H399" s="251">
        <v>141.9</v>
      </c>
      <c r="I399" s="252"/>
      <c r="J399" s="248"/>
      <c r="K399" s="248"/>
      <c r="L399" s="253"/>
      <c r="M399" s="254"/>
      <c r="N399" s="255"/>
      <c r="O399" s="255"/>
      <c r="P399" s="255"/>
      <c r="Q399" s="255"/>
      <c r="R399" s="255"/>
      <c r="S399" s="255"/>
      <c r="T399" s="256"/>
      <c r="AT399" s="257" t="s">
        <v>138</v>
      </c>
      <c r="AU399" s="257" t="s">
        <v>83</v>
      </c>
      <c r="AV399" s="15" t="s">
        <v>134</v>
      </c>
      <c r="AW399" s="15" t="s">
        <v>30</v>
      </c>
      <c r="AX399" s="15" t="s">
        <v>81</v>
      </c>
      <c r="AY399" s="257" t="s">
        <v>126</v>
      </c>
    </row>
    <row r="400" spans="1:65" s="2" customFormat="1" ht="16.5" customHeight="1">
      <c r="A400" s="35"/>
      <c r="B400" s="36"/>
      <c r="C400" s="258" t="s">
        <v>611</v>
      </c>
      <c r="D400" s="258" t="s">
        <v>360</v>
      </c>
      <c r="E400" s="259" t="s">
        <v>612</v>
      </c>
      <c r="F400" s="260" t="s">
        <v>613</v>
      </c>
      <c r="G400" s="261" t="s">
        <v>132</v>
      </c>
      <c r="H400" s="262">
        <v>293.37</v>
      </c>
      <c r="I400" s="263"/>
      <c r="J400" s="264">
        <f>ROUND(I400*H400,2)</f>
        <v>0</v>
      </c>
      <c r="K400" s="260" t="s">
        <v>1</v>
      </c>
      <c r="L400" s="265"/>
      <c r="M400" s="266" t="s">
        <v>1</v>
      </c>
      <c r="N400" s="267" t="s">
        <v>38</v>
      </c>
      <c r="O400" s="72"/>
      <c r="P400" s="213">
        <f>O400*H400</f>
        <v>0</v>
      </c>
      <c r="Q400" s="213">
        <v>0.176</v>
      </c>
      <c r="R400" s="213">
        <f>Q400*H400</f>
        <v>51.63312</v>
      </c>
      <c r="S400" s="213">
        <v>0</v>
      </c>
      <c r="T400" s="214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5" t="s">
        <v>168</v>
      </c>
      <c r="AT400" s="215" t="s">
        <v>360</v>
      </c>
      <c r="AU400" s="215" t="s">
        <v>83</v>
      </c>
      <c r="AY400" s="18" t="s">
        <v>126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8" t="s">
        <v>81</v>
      </c>
      <c r="BK400" s="216">
        <f>ROUND(I400*H400,2)</f>
        <v>0</v>
      </c>
      <c r="BL400" s="18" t="s">
        <v>134</v>
      </c>
      <c r="BM400" s="215" t="s">
        <v>614</v>
      </c>
    </row>
    <row r="401" spans="1:47" s="2" customFormat="1" ht="10">
      <c r="A401" s="35"/>
      <c r="B401" s="36"/>
      <c r="C401" s="37"/>
      <c r="D401" s="217" t="s">
        <v>136</v>
      </c>
      <c r="E401" s="37"/>
      <c r="F401" s="218" t="s">
        <v>613</v>
      </c>
      <c r="G401" s="37"/>
      <c r="H401" s="37"/>
      <c r="I401" s="116"/>
      <c r="J401" s="37"/>
      <c r="K401" s="37"/>
      <c r="L401" s="40"/>
      <c r="M401" s="219"/>
      <c r="N401" s="220"/>
      <c r="O401" s="72"/>
      <c r="P401" s="72"/>
      <c r="Q401" s="72"/>
      <c r="R401" s="72"/>
      <c r="S401" s="72"/>
      <c r="T401" s="73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136</v>
      </c>
      <c r="AU401" s="18" t="s">
        <v>83</v>
      </c>
    </row>
    <row r="402" spans="2:51" s="13" customFormat="1" ht="10">
      <c r="B402" s="221"/>
      <c r="C402" s="222"/>
      <c r="D402" s="217" t="s">
        <v>138</v>
      </c>
      <c r="E402" s="223" t="s">
        <v>1</v>
      </c>
      <c r="F402" s="224" t="s">
        <v>260</v>
      </c>
      <c r="G402" s="222"/>
      <c r="H402" s="223" t="s">
        <v>1</v>
      </c>
      <c r="I402" s="225"/>
      <c r="J402" s="222"/>
      <c r="K402" s="222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138</v>
      </c>
      <c r="AU402" s="230" t="s">
        <v>83</v>
      </c>
      <c r="AV402" s="13" t="s">
        <v>81</v>
      </c>
      <c r="AW402" s="13" t="s">
        <v>30</v>
      </c>
      <c r="AX402" s="13" t="s">
        <v>73</v>
      </c>
      <c r="AY402" s="230" t="s">
        <v>126</v>
      </c>
    </row>
    <row r="403" spans="2:51" s="14" customFormat="1" ht="10">
      <c r="B403" s="231"/>
      <c r="C403" s="232"/>
      <c r="D403" s="217" t="s">
        <v>138</v>
      </c>
      <c r="E403" s="233" t="s">
        <v>1</v>
      </c>
      <c r="F403" s="234" t="s">
        <v>531</v>
      </c>
      <c r="G403" s="232"/>
      <c r="H403" s="235">
        <v>266.7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138</v>
      </c>
      <c r="AU403" s="241" t="s">
        <v>83</v>
      </c>
      <c r="AV403" s="14" t="s">
        <v>83</v>
      </c>
      <c r="AW403" s="14" t="s">
        <v>30</v>
      </c>
      <c r="AX403" s="14" t="s">
        <v>73</v>
      </c>
      <c r="AY403" s="241" t="s">
        <v>126</v>
      </c>
    </row>
    <row r="404" spans="2:51" s="14" customFormat="1" ht="10">
      <c r="B404" s="231"/>
      <c r="C404" s="232"/>
      <c r="D404" s="217" t="s">
        <v>138</v>
      </c>
      <c r="E404" s="233" t="s">
        <v>1</v>
      </c>
      <c r="F404" s="234" t="s">
        <v>615</v>
      </c>
      <c r="G404" s="232"/>
      <c r="H404" s="235">
        <v>26.67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138</v>
      </c>
      <c r="AU404" s="241" t="s">
        <v>83</v>
      </c>
      <c r="AV404" s="14" t="s">
        <v>83</v>
      </c>
      <c r="AW404" s="14" t="s">
        <v>30</v>
      </c>
      <c r="AX404" s="14" t="s">
        <v>73</v>
      </c>
      <c r="AY404" s="241" t="s">
        <v>126</v>
      </c>
    </row>
    <row r="405" spans="2:51" s="15" customFormat="1" ht="10">
      <c r="B405" s="247"/>
      <c r="C405" s="248"/>
      <c r="D405" s="217" t="s">
        <v>138</v>
      </c>
      <c r="E405" s="249" t="s">
        <v>1</v>
      </c>
      <c r="F405" s="250" t="s">
        <v>338</v>
      </c>
      <c r="G405" s="248"/>
      <c r="H405" s="251">
        <v>293.37</v>
      </c>
      <c r="I405" s="252"/>
      <c r="J405" s="248"/>
      <c r="K405" s="248"/>
      <c r="L405" s="253"/>
      <c r="M405" s="254"/>
      <c r="N405" s="255"/>
      <c r="O405" s="255"/>
      <c r="P405" s="255"/>
      <c r="Q405" s="255"/>
      <c r="R405" s="255"/>
      <c r="S405" s="255"/>
      <c r="T405" s="256"/>
      <c r="AT405" s="257" t="s">
        <v>138</v>
      </c>
      <c r="AU405" s="257" t="s">
        <v>83</v>
      </c>
      <c r="AV405" s="15" t="s">
        <v>134</v>
      </c>
      <c r="AW405" s="15" t="s">
        <v>30</v>
      </c>
      <c r="AX405" s="15" t="s">
        <v>81</v>
      </c>
      <c r="AY405" s="257" t="s">
        <v>126</v>
      </c>
    </row>
    <row r="406" spans="2:63" s="12" customFormat="1" ht="22.75" customHeight="1">
      <c r="B406" s="188"/>
      <c r="C406" s="189"/>
      <c r="D406" s="190" t="s">
        <v>72</v>
      </c>
      <c r="E406" s="202" t="s">
        <v>168</v>
      </c>
      <c r="F406" s="202" t="s">
        <v>616</v>
      </c>
      <c r="G406" s="189"/>
      <c r="H406" s="189"/>
      <c r="I406" s="192"/>
      <c r="J406" s="203">
        <f>BK406</f>
        <v>0</v>
      </c>
      <c r="K406" s="189"/>
      <c r="L406" s="194"/>
      <c r="M406" s="195"/>
      <c r="N406" s="196"/>
      <c r="O406" s="196"/>
      <c r="P406" s="197">
        <f>SUM(P407:P420)</f>
        <v>0</v>
      </c>
      <c r="Q406" s="196"/>
      <c r="R406" s="197">
        <f>SUM(R407:R420)</f>
        <v>0.15704798</v>
      </c>
      <c r="S406" s="196"/>
      <c r="T406" s="198">
        <f>SUM(T407:T420)</f>
        <v>0</v>
      </c>
      <c r="AR406" s="199" t="s">
        <v>81</v>
      </c>
      <c r="AT406" s="200" t="s">
        <v>72</v>
      </c>
      <c r="AU406" s="200" t="s">
        <v>81</v>
      </c>
      <c r="AY406" s="199" t="s">
        <v>126</v>
      </c>
      <c r="BK406" s="201">
        <f>SUM(BK407:BK420)</f>
        <v>0</v>
      </c>
    </row>
    <row r="407" spans="1:65" s="2" customFormat="1" ht="21.75" customHeight="1">
      <c r="A407" s="35"/>
      <c r="B407" s="36"/>
      <c r="C407" s="204" t="s">
        <v>617</v>
      </c>
      <c r="D407" s="204" t="s">
        <v>129</v>
      </c>
      <c r="E407" s="205" t="s">
        <v>618</v>
      </c>
      <c r="F407" s="206" t="s">
        <v>619</v>
      </c>
      <c r="G407" s="207" t="s">
        <v>309</v>
      </c>
      <c r="H407" s="208">
        <v>134.66</v>
      </c>
      <c r="I407" s="209"/>
      <c r="J407" s="210">
        <f>ROUND(I407*H407,2)</f>
        <v>0</v>
      </c>
      <c r="K407" s="206" t="s">
        <v>1</v>
      </c>
      <c r="L407" s="40"/>
      <c r="M407" s="211" t="s">
        <v>1</v>
      </c>
      <c r="N407" s="212" t="s">
        <v>38</v>
      </c>
      <c r="O407" s="72"/>
      <c r="P407" s="213">
        <f>O407*H407</f>
        <v>0</v>
      </c>
      <c r="Q407" s="213">
        <v>0</v>
      </c>
      <c r="R407" s="213">
        <f>Q407*H407</f>
        <v>0</v>
      </c>
      <c r="S407" s="213">
        <v>0</v>
      </c>
      <c r="T407" s="214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5" t="s">
        <v>134</v>
      </c>
      <c r="AT407" s="215" t="s">
        <v>129</v>
      </c>
      <c r="AU407" s="215" t="s">
        <v>83</v>
      </c>
      <c r="AY407" s="18" t="s">
        <v>126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8" t="s">
        <v>81</v>
      </c>
      <c r="BK407" s="216">
        <f>ROUND(I407*H407,2)</f>
        <v>0</v>
      </c>
      <c r="BL407" s="18" t="s">
        <v>134</v>
      </c>
      <c r="BM407" s="215" t="s">
        <v>620</v>
      </c>
    </row>
    <row r="408" spans="1:47" s="2" customFormat="1" ht="18">
      <c r="A408" s="35"/>
      <c r="B408" s="36"/>
      <c r="C408" s="37"/>
      <c r="D408" s="217" t="s">
        <v>136</v>
      </c>
      <c r="E408" s="37"/>
      <c r="F408" s="218" t="s">
        <v>621</v>
      </c>
      <c r="G408" s="37"/>
      <c r="H408" s="37"/>
      <c r="I408" s="116"/>
      <c r="J408" s="37"/>
      <c r="K408" s="37"/>
      <c r="L408" s="40"/>
      <c r="M408" s="219"/>
      <c r="N408" s="220"/>
      <c r="O408" s="72"/>
      <c r="P408" s="72"/>
      <c r="Q408" s="72"/>
      <c r="R408" s="72"/>
      <c r="S408" s="72"/>
      <c r="T408" s="73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8" t="s">
        <v>136</v>
      </c>
      <c r="AU408" s="18" t="s">
        <v>83</v>
      </c>
    </row>
    <row r="409" spans="2:51" s="13" customFormat="1" ht="10">
      <c r="B409" s="221"/>
      <c r="C409" s="222"/>
      <c r="D409" s="217" t="s">
        <v>138</v>
      </c>
      <c r="E409" s="223" t="s">
        <v>1</v>
      </c>
      <c r="F409" s="224" t="s">
        <v>260</v>
      </c>
      <c r="G409" s="222"/>
      <c r="H409" s="223" t="s">
        <v>1</v>
      </c>
      <c r="I409" s="225"/>
      <c r="J409" s="222"/>
      <c r="K409" s="222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138</v>
      </c>
      <c r="AU409" s="230" t="s">
        <v>83</v>
      </c>
      <c r="AV409" s="13" t="s">
        <v>81</v>
      </c>
      <c r="AW409" s="13" t="s">
        <v>30</v>
      </c>
      <c r="AX409" s="13" t="s">
        <v>73</v>
      </c>
      <c r="AY409" s="230" t="s">
        <v>126</v>
      </c>
    </row>
    <row r="410" spans="2:51" s="13" customFormat="1" ht="10">
      <c r="B410" s="221"/>
      <c r="C410" s="222"/>
      <c r="D410" s="217" t="s">
        <v>138</v>
      </c>
      <c r="E410" s="223" t="s">
        <v>1</v>
      </c>
      <c r="F410" s="224" t="s">
        <v>622</v>
      </c>
      <c r="G410" s="222"/>
      <c r="H410" s="223" t="s">
        <v>1</v>
      </c>
      <c r="I410" s="225"/>
      <c r="J410" s="222"/>
      <c r="K410" s="222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138</v>
      </c>
      <c r="AU410" s="230" t="s">
        <v>83</v>
      </c>
      <c r="AV410" s="13" t="s">
        <v>81</v>
      </c>
      <c r="AW410" s="13" t="s">
        <v>30</v>
      </c>
      <c r="AX410" s="13" t="s">
        <v>73</v>
      </c>
      <c r="AY410" s="230" t="s">
        <v>126</v>
      </c>
    </row>
    <row r="411" spans="2:51" s="14" customFormat="1" ht="10">
      <c r="B411" s="231"/>
      <c r="C411" s="232"/>
      <c r="D411" s="217" t="s">
        <v>138</v>
      </c>
      <c r="E411" s="233" t="s">
        <v>1</v>
      </c>
      <c r="F411" s="234" t="s">
        <v>623</v>
      </c>
      <c r="G411" s="232"/>
      <c r="H411" s="235">
        <v>134.66</v>
      </c>
      <c r="I411" s="236"/>
      <c r="J411" s="232"/>
      <c r="K411" s="232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138</v>
      </c>
      <c r="AU411" s="241" t="s">
        <v>83</v>
      </c>
      <c r="AV411" s="14" t="s">
        <v>83</v>
      </c>
      <c r="AW411" s="14" t="s">
        <v>30</v>
      </c>
      <c r="AX411" s="14" t="s">
        <v>81</v>
      </c>
      <c r="AY411" s="241" t="s">
        <v>126</v>
      </c>
    </row>
    <row r="412" spans="1:65" s="2" customFormat="1" ht="16.5" customHeight="1">
      <c r="A412" s="35"/>
      <c r="B412" s="36"/>
      <c r="C412" s="258" t="s">
        <v>624</v>
      </c>
      <c r="D412" s="258" t="s">
        <v>360</v>
      </c>
      <c r="E412" s="259" t="s">
        <v>625</v>
      </c>
      <c r="F412" s="260" t="s">
        <v>626</v>
      </c>
      <c r="G412" s="261" t="s">
        <v>264</v>
      </c>
      <c r="H412" s="262">
        <v>4</v>
      </c>
      <c r="I412" s="263"/>
      <c r="J412" s="264">
        <f>ROUND(I412*H412,2)</f>
        <v>0</v>
      </c>
      <c r="K412" s="260" t="s">
        <v>133</v>
      </c>
      <c r="L412" s="265"/>
      <c r="M412" s="266" t="s">
        <v>1</v>
      </c>
      <c r="N412" s="267" t="s">
        <v>38</v>
      </c>
      <c r="O412" s="72"/>
      <c r="P412" s="213">
        <f>O412*H412</f>
        <v>0</v>
      </c>
      <c r="Q412" s="213">
        <v>0.0005</v>
      </c>
      <c r="R412" s="213">
        <f>Q412*H412</f>
        <v>0.002</v>
      </c>
      <c r="S412" s="213">
        <v>0</v>
      </c>
      <c r="T412" s="214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5" t="s">
        <v>168</v>
      </c>
      <c r="AT412" s="215" t="s">
        <v>360</v>
      </c>
      <c r="AU412" s="215" t="s">
        <v>83</v>
      </c>
      <c r="AY412" s="18" t="s">
        <v>126</v>
      </c>
      <c r="BE412" s="216">
        <f>IF(N412="základní",J412,0)</f>
        <v>0</v>
      </c>
      <c r="BF412" s="216">
        <f>IF(N412="snížená",J412,0)</f>
        <v>0</v>
      </c>
      <c r="BG412" s="216">
        <f>IF(N412="zákl. přenesená",J412,0)</f>
        <v>0</v>
      </c>
      <c r="BH412" s="216">
        <f>IF(N412="sníž. přenesená",J412,0)</f>
        <v>0</v>
      </c>
      <c r="BI412" s="216">
        <f>IF(N412="nulová",J412,0)</f>
        <v>0</v>
      </c>
      <c r="BJ412" s="18" t="s">
        <v>81</v>
      </c>
      <c r="BK412" s="216">
        <f>ROUND(I412*H412,2)</f>
        <v>0</v>
      </c>
      <c r="BL412" s="18" t="s">
        <v>134</v>
      </c>
      <c r="BM412" s="215" t="s">
        <v>627</v>
      </c>
    </row>
    <row r="413" spans="1:47" s="2" customFormat="1" ht="10">
      <c r="A413" s="35"/>
      <c r="B413" s="36"/>
      <c r="C413" s="37"/>
      <c r="D413" s="217" t="s">
        <v>136</v>
      </c>
      <c r="E413" s="37"/>
      <c r="F413" s="218" t="s">
        <v>626</v>
      </c>
      <c r="G413" s="37"/>
      <c r="H413" s="37"/>
      <c r="I413" s="116"/>
      <c r="J413" s="37"/>
      <c r="K413" s="37"/>
      <c r="L413" s="40"/>
      <c r="M413" s="219"/>
      <c r="N413" s="220"/>
      <c r="O413" s="72"/>
      <c r="P413" s="72"/>
      <c r="Q413" s="72"/>
      <c r="R413" s="72"/>
      <c r="S413" s="72"/>
      <c r="T413" s="73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136</v>
      </c>
      <c r="AU413" s="18" t="s">
        <v>83</v>
      </c>
    </row>
    <row r="414" spans="2:51" s="14" customFormat="1" ht="10">
      <c r="B414" s="231"/>
      <c r="C414" s="232"/>
      <c r="D414" s="217" t="s">
        <v>138</v>
      </c>
      <c r="E414" s="233" t="s">
        <v>1</v>
      </c>
      <c r="F414" s="234" t="s">
        <v>134</v>
      </c>
      <c r="G414" s="232"/>
      <c r="H414" s="235">
        <v>4</v>
      </c>
      <c r="I414" s="236"/>
      <c r="J414" s="232"/>
      <c r="K414" s="232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138</v>
      </c>
      <c r="AU414" s="241" t="s">
        <v>83</v>
      </c>
      <c r="AV414" s="14" t="s">
        <v>83</v>
      </c>
      <c r="AW414" s="14" t="s">
        <v>30</v>
      </c>
      <c r="AX414" s="14" t="s">
        <v>81</v>
      </c>
      <c r="AY414" s="241" t="s">
        <v>126</v>
      </c>
    </row>
    <row r="415" spans="1:65" s="2" customFormat="1" ht="16.5" customHeight="1">
      <c r="A415" s="35"/>
      <c r="B415" s="36"/>
      <c r="C415" s="258" t="s">
        <v>628</v>
      </c>
      <c r="D415" s="258" t="s">
        <v>360</v>
      </c>
      <c r="E415" s="259" t="s">
        <v>629</v>
      </c>
      <c r="F415" s="260" t="s">
        <v>630</v>
      </c>
      <c r="G415" s="261" t="s">
        <v>309</v>
      </c>
      <c r="H415" s="262">
        <v>136.007</v>
      </c>
      <c r="I415" s="263"/>
      <c r="J415" s="264">
        <f>ROUND(I415*H415,2)</f>
        <v>0</v>
      </c>
      <c r="K415" s="260" t="s">
        <v>133</v>
      </c>
      <c r="L415" s="265"/>
      <c r="M415" s="266" t="s">
        <v>1</v>
      </c>
      <c r="N415" s="267" t="s">
        <v>38</v>
      </c>
      <c r="O415" s="72"/>
      <c r="P415" s="213">
        <f>O415*H415</f>
        <v>0</v>
      </c>
      <c r="Q415" s="213">
        <v>0.00114</v>
      </c>
      <c r="R415" s="213">
        <f>Q415*H415</f>
        <v>0.15504798</v>
      </c>
      <c r="S415" s="213">
        <v>0</v>
      </c>
      <c r="T415" s="214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15" t="s">
        <v>168</v>
      </c>
      <c r="AT415" s="215" t="s">
        <v>360</v>
      </c>
      <c r="AU415" s="215" t="s">
        <v>83</v>
      </c>
      <c r="AY415" s="18" t="s">
        <v>126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8" t="s">
        <v>81</v>
      </c>
      <c r="BK415" s="216">
        <f>ROUND(I415*H415,2)</f>
        <v>0</v>
      </c>
      <c r="BL415" s="18" t="s">
        <v>134</v>
      </c>
      <c r="BM415" s="215" t="s">
        <v>631</v>
      </c>
    </row>
    <row r="416" spans="1:47" s="2" customFormat="1" ht="10">
      <c r="A416" s="35"/>
      <c r="B416" s="36"/>
      <c r="C416" s="37"/>
      <c r="D416" s="217" t="s">
        <v>136</v>
      </c>
      <c r="E416" s="37"/>
      <c r="F416" s="218" t="s">
        <v>630</v>
      </c>
      <c r="G416" s="37"/>
      <c r="H416" s="37"/>
      <c r="I416" s="116"/>
      <c r="J416" s="37"/>
      <c r="K416" s="37"/>
      <c r="L416" s="40"/>
      <c r="M416" s="219"/>
      <c r="N416" s="220"/>
      <c r="O416" s="72"/>
      <c r="P416" s="72"/>
      <c r="Q416" s="72"/>
      <c r="R416" s="72"/>
      <c r="S416" s="72"/>
      <c r="T416" s="73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136</v>
      </c>
      <c r="AU416" s="18" t="s">
        <v>83</v>
      </c>
    </row>
    <row r="417" spans="2:51" s="13" customFormat="1" ht="10">
      <c r="B417" s="221"/>
      <c r="C417" s="222"/>
      <c r="D417" s="217" t="s">
        <v>138</v>
      </c>
      <c r="E417" s="223" t="s">
        <v>1</v>
      </c>
      <c r="F417" s="224" t="s">
        <v>260</v>
      </c>
      <c r="G417" s="222"/>
      <c r="H417" s="223" t="s">
        <v>1</v>
      </c>
      <c r="I417" s="225"/>
      <c r="J417" s="222"/>
      <c r="K417" s="222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138</v>
      </c>
      <c r="AU417" s="230" t="s">
        <v>83</v>
      </c>
      <c r="AV417" s="13" t="s">
        <v>81</v>
      </c>
      <c r="AW417" s="13" t="s">
        <v>30</v>
      </c>
      <c r="AX417" s="13" t="s">
        <v>73</v>
      </c>
      <c r="AY417" s="230" t="s">
        <v>126</v>
      </c>
    </row>
    <row r="418" spans="2:51" s="14" customFormat="1" ht="10">
      <c r="B418" s="231"/>
      <c r="C418" s="232"/>
      <c r="D418" s="217" t="s">
        <v>138</v>
      </c>
      <c r="E418" s="233" t="s">
        <v>1</v>
      </c>
      <c r="F418" s="234" t="s">
        <v>623</v>
      </c>
      <c r="G418" s="232"/>
      <c r="H418" s="235">
        <v>134.66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138</v>
      </c>
      <c r="AU418" s="241" t="s">
        <v>83</v>
      </c>
      <c r="AV418" s="14" t="s">
        <v>83</v>
      </c>
      <c r="AW418" s="14" t="s">
        <v>30</v>
      </c>
      <c r="AX418" s="14" t="s">
        <v>73</v>
      </c>
      <c r="AY418" s="241" t="s">
        <v>126</v>
      </c>
    </row>
    <row r="419" spans="2:51" s="14" customFormat="1" ht="10">
      <c r="B419" s="231"/>
      <c r="C419" s="232"/>
      <c r="D419" s="217" t="s">
        <v>138</v>
      </c>
      <c r="E419" s="233" t="s">
        <v>1</v>
      </c>
      <c r="F419" s="234" t="s">
        <v>632</v>
      </c>
      <c r="G419" s="232"/>
      <c r="H419" s="235">
        <v>1.347</v>
      </c>
      <c r="I419" s="236"/>
      <c r="J419" s="232"/>
      <c r="K419" s="232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138</v>
      </c>
      <c r="AU419" s="241" t="s">
        <v>83</v>
      </c>
      <c r="AV419" s="14" t="s">
        <v>83</v>
      </c>
      <c r="AW419" s="14" t="s">
        <v>30</v>
      </c>
      <c r="AX419" s="14" t="s">
        <v>73</v>
      </c>
      <c r="AY419" s="241" t="s">
        <v>126</v>
      </c>
    </row>
    <row r="420" spans="2:51" s="15" customFormat="1" ht="10">
      <c r="B420" s="247"/>
      <c r="C420" s="248"/>
      <c r="D420" s="217" t="s">
        <v>138</v>
      </c>
      <c r="E420" s="249" t="s">
        <v>1</v>
      </c>
      <c r="F420" s="250" t="s">
        <v>338</v>
      </c>
      <c r="G420" s="248"/>
      <c r="H420" s="251">
        <v>136.007</v>
      </c>
      <c r="I420" s="252"/>
      <c r="J420" s="248"/>
      <c r="K420" s="248"/>
      <c r="L420" s="253"/>
      <c r="M420" s="254"/>
      <c r="N420" s="255"/>
      <c r="O420" s="255"/>
      <c r="P420" s="255"/>
      <c r="Q420" s="255"/>
      <c r="R420" s="255"/>
      <c r="S420" s="255"/>
      <c r="T420" s="256"/>
      <c r="AT420" s="257" t="s">
        <v>138</v>
      </c>
      <c r="AU420" s="257" t="s">
        <v>83</v>
      </c>
      <c r="AV420" s="15" t="s">
        <v>134</v>
      </c>
      <c r="AW420" s="15" t="s">
        <v>30</v>
      </c>
      <c r="AX420" s="15" t="s">
        <v>81</v>
      </c>
      <c r="AY420" s="257" t="s">
        <v>126</v>
      </c>
    </row>
    <row r="421" spans="2:63" s="12" customFormat="1" ht="22.75" customHeight="1">
      <c r="B421" s="188"/>
      <c r="C421" s="189"/>
      <c r="D421" s="190" t="s">
        <v>72</v>
      </c>
      <c r="E421" s="202" t="s">
        <v>127</v>
      </c>
      <c r="F421" s="202" t="s">
        <v>128</v>
      </c>
      <c r="G421" s="189"/>
      <c r="H421" s="189"/>
      <c r="I421" s="192"/>
      <c r="J421" s="203">
        <f>BK421</f>
        <v>0</v>
      </c>
      <c r="K421" s="189"/>
      <c r="L421" s="194"/>
      <c r="M421" s="195"/>
      <c r="N421" s="196"/>
      <c r="O421" s="196"/>
      <c r="P421" s="197">
        <f>SUM(P422:P498)</f>
        <v>0</v>
      </c>
      <c r="Q421" s="196"/>
      <c r="R421" s="197">
        <f>SUM(R422:R498)</f>
        <v>117.59695800000001</v>
      </c>
      <c r="S421" s="196"/>
      <c r="T421" s="198">
        <f>SUM(T422:T498)</f>
        <v>0</v>
      </c>
      <c r="AR421" s="199" t="s">
        <v>81</v>
      </c>
      <c r="AT421" s="200" t="s">
        <v>72</v>
      </c>
      <c r="AU421" s="200" t="s">
        <v>81</v>
      </c>
      <c r="AY421" s="199" t="s">
        <v>126</v>
      </c>
      <c r="BK421" s="201">
        <f>SUM(BK422:BK498)</f>
        <v>0</v>
      </c>
    </row>
    <row r="422" spans="1:65" s="2" customFormat="1" ht="21.75" customHeight="1">
      <c r="A422" s="35"/>
      <c r="B422" s="36"/>
      <c r="C422" s="204" t="s">
        <v>633</v>
      </c>
      <c r="D422" s="204" t="s">
        <v>129</v>
      </c>
      <c r="E422" s="205" t="s">
        <v>634</v>
      </c>
      <c r="F422" s="206" t="s">
        <v>635</v>
      </c>
      <c r="G422" s="207" t="s">
        <v>264</v>
      </c>
      <c r="H422" s="208">
        <v>3</v>
      </c>
      <c r="I422" s="209"/>
      <c r="J422" s="210">
        <f>ROUND(I422*H422,2)</f>
        <v>0</v>
      </c>
      <c r="K422" s="206" t="s">
        <v>133</v>
      </c>
      <c r="L422" s="40"/>
      <c r="M422" s="211" t="s">
        <v>1</v>
      </c>
      <c r="N422" s="212" t="s">
        <v>38</v>
      </c>
      <c r="O422" s="72"/>
      <c r="P422" s="213">
        <f>O422*H422</f>
        <v>0</v>
      </c>
      <c r="Q422" s="213">
        <v>1E-05</v>
      </c>
      <c r="R422" s="213">
        <f>Q422*H422</f>
        <v>3.0000000000000004E-05</v>
      </c>
      <c r="S422" s="213">
        <v>0</v>
      </c>
      <c r="T422" s="21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15" t="s">
        <v>134</v>
      </c>
      <c r="AT422" s="215" t="s">
        <v>129</v>
      </c>
      <c r="AU422" s="215" t="s">
        <v>83</v>
      </c>
      <c r="AY422" s="18" t="s">
        <v>126</v>
      </c>
      <c r="BE422" s="216">
        <f>IF(N422="základní",J422,0)</f>
        <v>0</v>
      </c>
      <c r="BF422" s="216">
        <f>IF(N422="snížená",J422,0)</f>
        <v>0</v>
      </c>
      <c r="BG422" s="216">
        <f>IF(N422="zákl. přenesená",J422,0)</f>
        <v>0</v>
      </c>
      <c r="BH422" s="216">
        <f>IF(N422="sníž. přenesená",J422,0)</f>
        <v>0</v>
      </c>
      <c r="BI422" s="216">
        <f>IF(N422="nulová",J422,0)</f>
        <v>0</v>
      </c>
      <c r="BJ422" s="18" t="s">
        <v>81</v>
      </c>
      <c r="BK422" s="216">
        <f>ROUND(I422*H422,2)</f>
        <v>0</v>
      </c>
      <c r="BL422" s="18" t="s">
        <v>134</v>
      </c>
      <c r="BM422" s="215" t="s">
        <v>636</v>
      </c>
    </row>
    <row r="423" spans="1:47" s="2" customFormat="1" ht="18">
      <c r="A423" s="35"/>
      <c r="B423" s="36"/>
      <c r="C423" s="37"/>
      <c r="D423" s="217" t="s">
        <v>136</v>
      </c>
      <c r="E423" s="37"/>
      <c r="F423" s="218" t="s">
        <v>637</v>
      </c>
      <c r="G423" s="37"/>
      <c r="H423" s="37"/>
      <c r="I423" s="116"/>
      <c r="J423" s="37"/>
      <c r="K423" s="37"/>
      <c r="L423" s="40"/>
      <c r="M423" s="219"/>
      <c r="N423" s="220"/>
      <c r="O423" s="72"/>
      <c r="P423" s="72"/>
      <c r="Q423" s="72"/>
      <c r="R423" s="72"/>
      <c r="S423" s="72"/>
      <c r="T423" s="73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136</v>
      </c>
      <c r="AU423" s="18" t="s">
        <v>83</v>
      </c>
    </row>
    <row r="424" spans="2:51" s="13" customFormat="1" ht="10">
      <c r="B424" s="221"/>
      <c r="C424" s="222"/>
      <c r="D424" s="217" t="s">
        <v>138</v>
      </c>
      <c r="E424" s="223" t="s">
        <v>1</v>
      </c>
      <c r="F424" s="224" t="s">
        <v>260</v>
      </c>
      <c r="G424" s="222"/>
      <c r="H424" s="223" t="s">
        <v>1</v>
      </c>
      <c r="I424" s="225"/>
      <c r="J424" s="222"/>
      <c r="K424" s="222"/>
      <c r="L424" s="226"/>
      <c r="M424" s="227"/>
      <c r="N424" s="228"/>
      <c r="O424" s="228"/>
      <c r="P424" s="228"/>
      <c r="Q424" s="228"/>
      <c r="R424" s="228"/>
      <c r="S424" s="228"/>
      <c r="T424" s="229"/>
      <c r="AT424" s="230" t="s">
        <v>138</v>
      </c>
      <c r="AU424" s="230" t="s">
        <v>83</v>
      </c>
      <c r="AV424" s="13" t="s">
        <v>81</v>
      </c>
      <c r="AW424" s="13" t="s">
        <v>30</v>
      </c>
      <c r="AX424" s="13" t="s">
        <v>73</v>
      </c>
      <c r="AY424" s="230" t="s">
        <v>126</v>
      </c>
    </row>
    <row r="425" spans="2:51" s="14" customFormat="1" ht="10">
      <c r="B425" s="231"/>
      <c r="C425" s="232"/>
      <c r="D425" s="217" t="s">
        <v>138</v>
      </c>
      <c r="E425" s="233" t="s">
        <v>1</v>
      </c>
      <c r="F425" s="234" t="s">
        <v>150</v>
      </c>
      <c r="G425" s="232"/>
      <c r="H425" s="235">
        <v>3</v>
      </c>
      <c r="I425" s="236"/>
      <c r="J425" s="232"/>
      <c r="K425" s="232"/>
      <c r="L425" s="237"/>
      <c r="M425" s="238"/>
      <c r="N425" s="239"/>
      <c r="O425" s="239"/>
      <c r="P425" s="239"/>
      <c r="Q425" s="239"/>
      <c r="R425" s="239"/>
      <c r="S425" s="239"/>
      <c r="T425" s="240"/>
      <c r="AT425" s="241" t="s">
        <v>138</v>
      </c>
      <c r="AU425" s="241" t="s">
        <v>83</v>
      </c>
      <c r="AV425" s="14" t="s">
        <v>83</v>
      </c>
      <c r="AW425" s="14" t="s">
        <v>30</v>
      </c>
      <c r="AX425" s="14" t="s">
        <v>81</v>
      </c>
      <c r="AY425" s="241" t="s">
        <v>126</v>
      </c>
    </row>
    <row r="426" spans="1:65" s="2" customFormat="1" ht="16.5" customHeight="1">
      <c r="A426" s="35"/>
      <c r="B426" s="36"/>
      <c r="C426" s="258" t="s">
        <v>638</v>
      </c>
      <c r="D426" s="258" t="s">
        <v>360</v>
      </c>
      <c r="E426" s="259" t="s">
        <v>639</v>
      </c>
      <c r="F426" s="260" t="s">
        <v>640</v>
      </c>
      <c r="G426" s="261" t="s">
        <v>264</v>
      </c>
      <c r="H426" s="262">
        <v>2</v>
      </c>
      <c r="I426" s="263"/>
      <c r="J426" s="264">
        <f>ROUND(I426*H426,2)</f>
        <v>0</v>
      </c>
      <c r="K426" s="260" t="s">
        <v>133</v>
      </c>
      <c r="L426" s="265"/>
      <c r="M426" s="266" t="s">
        <v>1</v>
      </c>
      <c r="N426" s="267" t="s">
        <v>38</v>
      </c>
      <c r="O426" s="72"/>
      <c r="P426" s="213">
        <f>O426*H426</f>
        <v>0</v>
      </c>
      <c r="Q426" s="213">
        <v>0.004</v>
      </c>
      <c r="R426" s="213">
        <f>Q426*H426</f>
        <v>0.008</v>
      </c>
      <c r="S426" s="213">
        <v>0</v>
      </c>
      <c r="T426" s="214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15" t="s">
        <v>168</v>
      </c>
      <c r="AT426" s="215" t="s">
        <v>360</v>
      </c>
      <c r="AU426" s="215" t="s">
        <v>83</v>
      </c>
      <c r="AY426" s="18" t="s">
        <v>126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18" t="s">
        <v>81</v>
      </c>
      <c r="BK426" s="216">
        <f>ROUND(I426*H426,2)</f>
        <v>0</v>
      </c>
      <c r="BL426" s="18" t="s">
        <v>134</v>
      </c>
      <c r="BM426" s="215" t="s">
        <v>641</v>
      </c>
    </row>
    <row r="427" spans="1:47" s="2" customFormat="1" ht="10">
      <c r="A427" s="35"/>
      <c r="B427" s="36"/>
      <c r="C427" s="37"/>
      <c r="D427" s="217" t="s">
        <v>136</v>
      </c>
      <c r="E427" s="37"/>
      <c r="F427" s="218" t="s">
        <v>640</v>
      </c>
      <c r="G427" s="37"/>
      <c r="H427" s="37"/>
      <c r="I427" s="116"/>
      <c r="J427" s="37"/>
      <c r="K427" s="37"/>
      <c r="L427" s="40"/>
      <c r="M427" s="219"/>
      <c r="N427" s="220"/>
      <c r="O427" s="72"/>
      <c r="P427" s="72"/>
      <c r="Q427" s="72"/>
      <c r="R427" s="72"/>
      <c r="S427" s="72"/>
      <c r="T427" s="73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136</v>
      </c>
      <c r="AU427" s="18" t="s">
        <v>83</v>
      </c>
    </row>
    <row r="428" spans="2:51" s="14" customFormat="1" ht="10">
      <c r="B428" s="231"/>
      <c r="C428" s="232"/>
      <c r="D428" s="217" t="s">
        <v>138</v>
      </c>
      <c r="E428" s="233" t="s">
        <v>1</v>
      </c>
      <c r="F428" s="234" t="s">
        <v>642</v>
      </c>
      <c r="G428" s="232"/>
      <c r="H428" s="235">
        <v>2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138</v>
      </c>
      <c r="AU428" s="241" t="s">
        <v>83</v>
      </c>
      <c r="AV428" s="14" t="s">
        <v>83</v>
      </c>
      <c r="AW428" s="14" t="s">
        <v>30</v>
      </c>
      <c r="AX428" s="14" t="s">
        <v>81</v>
      </c>
      <c r="AY428" s="241" t="s">
        <v>126</v>
      </c>
    </row>
    <row r="429" spans="1:65" s="2" customFormat="1" ht="16.5" customHeight="1">
      <c r="A429" s="35"/>
      <c r="B429" s="36"/>
      <c r="C429" s="258" t="s">
        <v>643</v>
      </c>
      <c r="D429" s="258" t="s">
        <v>360</v>
      </c>
      <c r="E429" s="259" t="s">
        <v>644</v>
      </c>
      <c r="F429" s="260" t="s">
        <v>645</v>
      </c>
      <c r="G429" s="261" t="s">
        <v>264</v>
      </c>
      <c r="H429" s="262">
        <v>1</v>
      </c>
      <c r="I429" s="263"/>
      <c r="J429" s="264">
        <f>ROUND(I429*H429,2)</f>
        <v>0</v>
      </c>
      <c r="K429" s="260" t="s">
        <v>133</v>
      </c>
      <c r="L429" s="265"/>
      <c r="M429" s="266" t="s">
        <v>1</v>
      </c>
      <c r="N429" s="267" t="s">
        <v>38</v>
      </c>
      <c r="O429" s="72"/>
      <c r="P429" s="213">
        <f>O429*H429</f>
        <v>0</v>
      </c>
      <c r="Q429" s="213">
        <v>0.006</v>
      </c>
      <c r="R429" s="213">
        <f>Q429*H429</f>
        <v>0.006</v>
      </c>
      <c r="S429" s="213">
        <v>0</v>
      </c>
      <c r="T429" s="21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5" t="s">
        <v>168</v>
      </c>
      <c r="AT429" s="215" t="s">
        <v>360</v>
      </c>
      <c r="AU429" s="215" t="s">
        <v>83</v>
      </c>
      <c r="AY429" s="18" t="s">
        <v>126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8" t="s">
        <v>81</v>
      </c>
      <c r="BK429" s="216">
        <f>ROUND(I429*H429,2)</f>
        <v>0</v>
      </c>
      <c r="BL429" s="18" t="s">
        <v>134</v>
      </c>
      <c r="BM429" s="215" t="s">
        <v>646</v>
      </c>
    </row>
    <row r="430" spans="1:47" s="2" customFormat="1" ht="10">
      <c r="A430" s="35"/>
      <c r="B430" s="36"/>
      <c r="C430" s="37"/>
      <c r="D430" s="217" t="s">
        <v>136</v>
      </c>
      <c r="E430" s="37"/>
      <c r="F430" s="218" t="s">
        <v>645</v>
      </c>
      <c r="G430" s="37"/>
      <c r="H430" s="37"/>
      <c r="I430" s="116"/>
      <c r="J430" s="37"/>
      <c r="K430" s="37"/>
      <c r="L430" s="40"/>
      <c r="M430" s="219"/>
      <c r="N430" s="220"/>
      <c r="O430" s="72"/>
      <c r="P430" s="72"/>
      <c r="Q430" s="72"/>
      <c r="R430" s="72"/>
      <c r="S430" s="72"/>
      <c r="T430" s="73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136</v>
      </c>
      <c r="AU430" s="18" t="s">
        <v>83</v>
      </c>
    </row>
    <row r="431" spans="2:51" s="14" customFormat="1" ht="10">
      <c r="B431" s="231"/>
      <c r="C431" s="232"/>
      <c r="D431" s="217" t="s">
        <v>138</v>
      </c>
      <c r="E431" s="233" t="s">
        <v>1</v>
      </c>
      <c r="F431" s="234" t="s">
        <v>647</v>
      </c>
      <c r="G431" s="232"/>
      <c r="H431" s="235">
        <v>1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138</v>
      </c>
      <c r="AU431" s="241" t="s">
        <v>83</v>
      </c>
      <c r="AV431" s="14" t="s">
        <v>83</v>
      </c>
      <c r="AW431" s="14" t="s">
        <v>30</v>
      </c>
      <c r="AX431" s="14" t="s">
        <v>81</v>
      </c>
      <c r="AY431" s="241" t="s">
        <v>126</v>
      </c>
    </row>
    <row r="432" spans="1:65" s="2" customFormat="1" ht="16.5" customHeight="1">
      <c r="A432" s="35"/>
      <c r="B432" s="36"/>
      <c r="C432" s="258" t="s">
        <v>648</v>
      </c>
      <c r="D432" s="258" t="s">
        <v>360</v>
      </c>
      <c r="E432" s="259" t="s">
        <v>649</v>
      </c>
      <c r="F432" s="260" t="s">
        <v>650</v>
      </c>
      <c r="G432" s="261" t="s">
        <v>264</v>
      </c>
      <c r="H432" s="262">
        <v>2</v>
      </c>
      <c r="I432" s="263"/>
      <c r="J432" s="264">
        <f>ROUND(I432*H432,2)</f>
        <v>0</v>
      </c>
      <c r="K432" s="260" t="s">
        <v>133</v>
      </c>
      <c r="L432" s="265"/>
      <c r="M432" s="266" t="s">
        <v>1</v>
      </c>
      <c r="N432" s="267" t="s">
        <v>38</v>
      </c>
      <c r="O432" s="72"/>
      <c r="P432" s="213">
        <f>O432*H432</f>
        <v>0</v>
      </c>
      <c r="Q432" s="213">
        <v>0.0061</v>
      </c>
      <c r="R432" s="213">
        <f>Q432*H432</f>
        <v>0.0122</v>
      </c>
      <c r="S432" s="213">
        <v>0</v>
      </c>
      <c r="T432" s="21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5" t="s">
        <v>168</v>
      </c>
      <c r="AT432" s="215" t="s">
        <v>360</v>
      </c>
      <c r="AU432" s="215" t="s">
        <v>83</v>
      </c>
      <c r="AY432" s="18" t="s">
        <v>126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8" t="s">
        <v>81</v>
      </c>
      <c r="BK432" s="216">
        <f>ROUND(I432*H432,2)</f>
        <v>0</v>
      </c>
      <c r="BL432" s="18" t="s">
        <v>134</v>
      </c>
      <c r="BM432" s="215" t="s">
        <v>651</v>
      </c>
    </row>
    <row r="433" spans="1:47" s="2" customFormat="1" ht="10">
      <c r="A433" s="35"/>
      <c r="B433" s="36"/>
      <c r="C433" s="37"/>
      <c r="D433" s="217" t="s">
        <v>136</v>
      </c>
      <c r="E433" s="37"/>
      <c r="F433" s="218" t="s">
        <v>650</v>
      </c>
      <c r="G433" s="37"/>
      <c r="H433" s="37"/>
      <c r="I433" s="116"/>
      <c r="J433" s="37"/>
      <c r="K433" s="37"/>
      <c r="L433" s="40"/>
      <c r="M433" s="219"/>
      <c r="N433" s="220"/>
      <c r="O433" s="72"/>
      <c r="P433" s="72"/>
      <c r="Q433" s="72"/>
      <c r="R433" s="72"/>
      <c r="S433" s="72"/>
      <c r="T433" s="73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136</v>
      </c>
      <c r="AU433" s="18" t="s">
        <v>83</v>
      </c>
    </row>
    <row r="434" spans="1:65" s="2" customFormat="1" ht="16.5" customHeight="1">
      <c r="A434" s="35"/>
      <c r="B434" s="36"/>
      <c r="C434" s="258" t="s">
        <v>652</v>
      </c>
      <c r="D434" s="258" t="s">
        <v>360</v>
      </c>
      <c r="E434" s="259" t="s">
        <v>653</v>
      </c>
      <c r="F434" s="260" t="s">
        <v>654</v>
      </c>
      <c r="G434" s="261" t="s">
        <v>264</v>
      </c>
      <c r="H434" s="262">
        <v>2</v>
      </c>
      <c r="I434" s="263"/>
      <c r="J434" s="264">
        <f>ROUND(I434*H434,2)</f>
        <v>0</v>
      </c>
      <c r="K434" s="260" t="s">
        <v>133</v>
      </c>
      <c r="L434" s="265"/>
      <c r="M434" s="266" t="s">
        <v>1</v>
      </c>
      <c r="N434" s="267" t="s">
        <v>38</v>
      </c>
      <c r="O434" s="72"/>
      <c r="P434" s="213">
        <f>O434*H434</f>
        <v>0</v>
      </c>
      <c r="Q434" s="213">
        <v>0.003</v>
      </c>
      <c r="R434" s="213">
        <f>Q434*H434</f>
        <v>0.006</v>
      </c>
      <c r="S434" s="213">
        <v>0</v>
      </c>
      <c r="T434" s="21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15" t="s">
        <v>168</v>
      </c>
      <c r="AT434" s="215" t="s">
        <v>360</v>
      </c>
      <c r="AU434" s="215" t="s">
        <v>83</v>
      </c>
      <c r="AY434" s="18" t="s">
        <v>126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8" t="s">
        <v>81</v>
      </c>
      <c r="BK434" s="216">
        <f>ROUND(I434*H434,2)</f>
        <v>0</v>
      </c>
      <c r="BL434" s="18" t="s">
        <v>134</v>
      </c>
      <c r="BM434" s="215" t="s">
        <v>655</v>
      </c>
    </row>
    <row r="435" spans="1:47" s="2" customFormat="1" ht="10">
      <c r="A435" s="35"/>
      <c r="B435" s="36"/>
      <c r="C435" s="37"/>
      <c r="D435" s="217" t="s">
        <v>136</v>
      </c>
      <c r="E435" s="37"/>
      <c r="F435" s="218" t="s">
        <v>654</v>
      </c>
      <c r="G435" s="37"/>
      <c r="H435" s="37"/>
      <c r="I435" s="116"/>
      <c r="J435" s="37"/>
      <c r="K435" s="37"/>
      <c r="L435" s="40"/>
      <c r="M435" s="219"/>
      <c r="N435" s="220"/>
      <c r="O435" s="72"/>
      <c r="P435" s="72"/>
      <c r="Q435" s="72"/>
      <c r="R435" s="72"/>
      <c r="S435" s="72"/>
      <c r="T435" s="73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136</v>
      </c>
      <c r="AU435" s="18" t="s">
        <v>83</v>
      </c>
    </row>
    <row r="436" spans="1:65" s="2" customFormat="1" ht="16.5" customHeight="1">
      <c r="A436" s="35"/>
      <c r="B436" s="36"/>
      <c r="C436" s="258" t="s">
        <v>656</v>
      </c>
      <c r="D436" s="258" t="s">
        <v>360</v>
      </c>
      <c r="E436" s="259" t="s">
        <v>657</v>
      </c>
      <c r="F436" s="260" t="s">
        <v>658</v>
      </c>
      <c r="G436" s="261" t="s">
        <v>264</v>
      </c>
      <c r="H436" s="262">
        <v>2</v>
      </c>
      <c r="I436" s="263"/>
      <c r="J436" s="264">
        <f>ROUND(I436*H436,2)</f>
        <v>0</v>
      </c>
      <c r="K436" s="260" t="s">
        <v>133</v>
      </c>
      <c r="L436" s="265"/>
      <c r="M436" s="266" t="s">
        <v>1</v>
      </c>
      <c r="N436" s="267" t="s">
        <v>38</v>
      </c>
      <c r="O436" s="72"/>
      <c r="P436" s="213">
        <f>O436*H436</f>
        <v>0</v>
      </c>
      <c r="Q436" s="213">
        <v>0.00035</v>
      </c>
      <c r="R436" s="213">
        <f>Q436*H436</f>
        <v>0.0007</v>
      </c>
      <c r="S436" s="213">
        <v>0</v>
      </c>
      <c r="T436" s="214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15" t="s">
        <v>168</v>
      </c>
      <c r="AT436" s="215" t="s">
        <v>360</v>
      </c>
      <c r="AU436" s="215" t="s">
        <v>83</v>
      </c>
      <c r="AY436" s="18" t="s">
        <v>126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8" t="s">
        <v>81</v>
      </c>
      <c r="BK436" s="216">
        <f>ROUND(I436*H436,2)</f>
        <v>0</v>
      </c>
      <c r="BL436" s="18" t="s">
        <v>134</v>
      </c>
      <c r="BM436" s="215" t="s">
        <v>659</v>
      </c>
    </row>
    <row r="437" spans="1:47" s="2" customFormat="1" ht="10">
      <c r="A437" s="35"/>
      <c r="B437" s="36"/>
      <c r="C437" s="37"/>
      <c r="D437" s="217" t="s">
        <v>136</v>
      </c>
      <c r="E437" s="37"/>
      <c r="F437" s="218" t="s">
        <v>658</v>
      </c>
      <c r="G437" s="37"/>
      <c r="H437" s="37"/>
      <c r="I437" s="116"/>
      <c r="J437" s="37"/>
      <c r="K437" s="37"/>
      <c r="L437" s="40"/>
      <c r="M437" s="219"/>
      <c r="N437" s="220"/>
      <c r="O437" s="72"/>
      <c r="P437" s="72"/>
      <c r="Q437" s="72"/>
      <c r="R437" s="72"/>
      <c r="S437" s="72"/>
      <c r="T437" s="73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136</v>
      </c>
      <c r="AU437" s="18" t="s">
        <v>83</v>
      </c>
    </row>
    <row r="438" spans="1:65" s="2" customFormat="1" ht="16.5" customHeight="1">
      <c r="A438" s="35"/>
      <c r="B438" s="36"/>
      <c r="C438" s="258" t="s">
        <v>660</v>
      </c>
      <c r="D438" s="258" t="s">
        <v>360</v>
      </c>
      <c r="E438" s="259" t="s">
        <v>661</v>
      </c>
      <c r="F438" s="260" t="s">
        <v>662</v>
      </c>
      <c r="G438" s="261" t="s">
        <v>264</v>
      </c>
      <c r="H438" s="262">
        <v>2</v>
      </c>
      <c r="I438" s="263"/>
      <c r="J438" s="264">
        <f>ROUND(I438*H438,2)</f>
        <v>0</v>
      </c>
      <c r="K438" s="260" t="s">
        <v>133</v>
      </c>
      <c r="L438" s="265"/>
      <c r="M438" s="266" t="s">
        <v>1</v>
      </c>
      <c r="N438" s="267" t="s">
        <v>38</v>
      </c>
      <c r="O438" s="72"/>
      <c r="P438" s="213">
        <f>O438*H438</f>
        <v>0</v>
      </c>
      <c r="Q438" s="213">
        <v>0.0001</v>
      </c>
      <c r="R438" s="213">
        <f>Q438*H438</f>
        <v>0.0002</v>
      </c>
      <c r="S438" s="213">
        <v>0</v>
      </c>
      <c r="T438" s="214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5" t="s">
        <v>168</v>
      </c>
      <c r="AT438" s="215" t="s">
        <v>360</v>
      </c>
      <c r="AU438" s="215" t="s">
        <v>83</v>
      </c>
      <c r="AY438" s="18" t="s">
        <v>126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8" t="s">
        <v>81</v>
      </c>
      <c r="BK438" s="216">
        <f>ROUND(I438*H438,2)</f>
        <v>0</v>
      </c>
      <c r="BL438" s="18" t="s">
        <v>134</v>
      </c>
      <c r="BM438" s="215" t="s">
        <v>663</v>
      </c>
    </row>
    <row r="439" spans="1:47" s="2" customFormat="1" ht="10">
      <c r="A439" s="35"/>
      <c r="B439" s="36"/>
      <c r="C439" s="37"/>
      <c r="D439" s="217" t="s">
        <v>136</v>
      </c>
      <c r="E439" s="37"/>
      <c r="F439" s="218" t="s">
        <v>662</v>
      </c>
      <c r="G439" s="37"/>
      <c r="H439" s="37"/>
      <c r="I439" s="116"/>
      <c r="J439" s="37"/>
      <c r="K439" s="37"/>
      <c r="L439" s="40"/>
      <c r="M439" s="219"/>
      <c r="N439" s="220"/>
      <c r="O439" s="72"/>
      <c r="P439" s="72"/>
      <c r="Q439" s="72"/>
      <c r="R439" s="72"/>
      <c r="S439" s="72"/>
      <c r="T439" s="73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136</v>
      </c>
      <c r="AU439" s="18" t="s">
        <v>83</v>
      </c>
    </row>
    <row r="440" spans="1:65" s="2" customFormat="1" ht="21.75" customHeight="1">
      <c r="A440" s="35"/>
      <c r="B440" s="36"/>
      <c r="C440" s="204" t="s">
        <v>664</v>
      </c>
      <c r="D440" s="204" t="s">
        <v>129</v>
      </c>
      <c r="E440" s="205" t="s">
        <v>665</v>
      </c>
      <c r="F440" s="206" t="s">
        <v>666</v>
      </c>
      <c r="G440" s="207" t="s">
        <v>309</v>
      </c>
      <c r="H440" s="208">
        <v>333.9</v>
      </c>
      <c r="I440" s="209"/>
      <c r="J440" s="210">
        <f>ROUND(I440*H440,2)</f>
        <v>0</v>
      </c>
      <c r="K440" s="206" t="s">
        <v>133</v>
      </c>
      <c r="L440" s="40"/>
      <c r="M440" s="211" t="s">
        <v>1</v>
      </c>
      <c r="N440" s="212" t="s">
        <v>38</v>
      </c>
      <c r="O440" s="72"/>
      <c r="P440" s="213">
        <f>O440*H440</f>
        <v>0</v>
      </c>
      <c r="Q440" s="213">
        <v>0.1554</v>
      </c>
      <c r="R440" s="213">
        <f>Q440*H440</f>
        <v>51.88806</v>
      </c>
      <c r="S440" s="213">
        <v>0</v>
      </c>
      <c r="T440" s="214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15" t="s">
        <v>134</v>
      </c>
      <c r="AT440" s="215" t="s">
        <v>129</v>
      </c>
      <c r="AU440" s="215" t="s">
        <v>83</v>
      </c>
      <c r="AY440" s="18" t="s">
        <v>126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8" t="s">
        <v>81</v>
      </c>
      <c r="BK440" s="216">
        <f>ROUND(I440*H440,2)</f>
        <v>0</v>
      </c>
      <c r="BL440" s="18" t="s">
        <v>134</v>
      </c>
      <c r="BM440" s="215" t="s">
        <v>667</v>
      </c>
    </row>
    <row r="441" spans="1:47" s="2" customFormat="1" ht="27">
      <c r="A441" s="35"/>
      <c r="B441" s="36"/>
      <c r="C441" s="37"/>
      <c r="D441" s="217" t="s">
        <v>136</v>
      </c>
      <c r="E441" s="37"/>
      <c r="F441" s="218" t="s">
        <v>668</v>
      </c>
      <c r="G441" s="37"/>
      <c r="H441" s="37"/>
      <c r="I441" s="116"/>
      <c r="J441" s="37"/>
      <c r="K441" s="37"/>
      <c r="L441" s="40"/>
      <c r="M441" s="219"/>
      <c r="N441" s="220"/>
      <c r="O441" s="72"/>
      <c r="P441" s="72"/>
      <c r="Q441" s="72"/>
      <c r="R441" s="72"/>
      <c r="S441" s="72"/>
      <c r="T441" s="73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136</v>
      </c>
      <c r="AU441" s="18" t="s">
        <v>83</v>
      </c>
    </row>
    <row r="442" spans="2:51" s="13" customFormat="1" ht="10">
      <c r="B442" s="221"/>
      <c r="C442" s="222"/>
      <c r="D442" s="217" t="s">
        <v>138</v>
      </c>
      <c r="E442" s="223" t="s">
        <v>1</v>
      </c>
      <c r="F442" s="224" t="s">
        <v>260</v>
      </c>
      <c r="G442" s="222"/>
      <c r="H442" s="223" t="s">
        <v>1</v>
      </c>
      <c r="I442" s="225"/>
      <c r="J442" s="222"/>
      <c r="K442" s="222"/>
      <c r="L442" s="226"/>
      <c r="M442" s="227"/>
      <c r="N442" s="228"/>
      <c r="O442" s="228"/>
      <c r="P442" s="228"/>
      <c r="Q442" s="228"/>
      <c r="R442" s="228"/>
      <c r="S442" s="228"/>
      <c r="T442" s="229"/>
      <c r="AT442" s="230" t="s">
        <v>138</v>
      </c>
      <c r="AU442" s="230" t="s">
        <v>83</v>
      </c>
      <c r="AV442" s="13" t="s">
        <v>81</v>
      </c>
      <c r="AW442" s="13" t="s">
        <v>30</v>
      </c>
      <c r="AX442" s="13" t="s">
        <v>73</v>
      </c>
      <c r="AY442" s="230" t="s">
        <v>126</v>
      </c>
    </row>
    <row r="443" spans="2:51" s="14" customFormat="1" ht="10">
      <c r="B443" s="231"/>
      <c r="C443" s="232"/>
      <c r="D443" s="217" t="s">
        <v>138</v>
      </c>
      <c r="E443" s="233" t="s">
        <v>1</v>
      </c>
      <c r="F443" s="234" t="s">
        <v>669</v>
      </c>
      <c r="G443" s="232"/>
      <c r="H443" s="235">
        <v>333.9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138</v>
      </c>
      <c r="AU443" s="241" t="s">
        <v>83</v>
      </c>
      <c r="AV443" s="14" t="s">
        <v>83</v>
      </c>
      <c r="AW443" s="14" t="s">
        <v>30</v>
      </c>
      <c r="AX443" s="14" t="s">
        <v>81</v>
      </c>
      <c r="AY443" s="241" t="s">
        <v>126</v>
      </c>
    </row>
    <row r="444" spans="1:65" s="2" customFormat="1" ht="16.5" customHeight="1">
      <c r="A444" s="35"/>
      <c r="B444" s="36"/>
      <c r="C444" s="258" t="s">
        <v>670</v>
      </c>
      <c r="D444" s="258" t="s">
        <v>360</v>
      </c>
      <c r="E444" s="259" t="s">
        <v>671</v>
      </c>
      <c r="F444" s="260" t="s">
        <v>672</v>
      </c>
      <c r="G444" s="261" t="s">
        <v>309</v>
      </c>
      <c r="H444" s="262">
        <v>134.31</v>
      </c>
      <c r="I444" s="263"/>
      <c r="J444" s="264">
        <f>ROUND(I444*H444,2)</f>
        <v>0</v>
      </c>
      <c r="K444" s="260" t="s">
        <v>133</v>
      </c>
      <c r="L444" s="265"/>
      <c r="M444" s="266" t="s">
        <v>1</v>
      </c>
      <c r="N444" s="267" t="s">
        <v>38</v>
      </c>
      <c r="O444" s="72"/>
      <c r="P444" s="213">
        <f>O444*H444</f>
        <v>0</v>
      </c>
      <c r="Q444" s="213">
        <v>0.085</v>
      </c>
      <c r="R444" s="213">
        <f>Q444*H444</f>
        <v>11.416350000000001</v>
      </c>
      <c r="S444" s="213">
        <v>0</v>
      </c>
      <c r="T444" s="214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15" t="s">
        <v>168</v>
      </c>
      <c r="AT444" s="215" t="s">
        <v>360</v>
      </c>
      <c r="AU444" s="215" t="s">
        <v>83</v>
      </c>
      <c r="AY444" s="18" t="s">
        <v>126</v>
      </c>
      <c r="BE444" s="216">
        <f>IF(N444="základní",J444,0)</f>
        <v>0</v>
      </c>
      <c r="BF444" s="216">
        <f>IF(N444="snížená",J444,0)</f>
        <v>0</v>
      </c>
      <c r="BG444" s="216">
        <f>IF(N444="zákl. přenesená",J444,0)</f>
        <v>0</v>
      </c>
      <c r="BH444" s="216">
        <f>IF(N444="sníž. přenesená",J444,0)</f>
        <v>0</v>
      </c>
      <c r="BI444" s="216">
        <f>IF(N444="nulová",J444,0)</f>
        <v>0</v>
      </c>
      <c r="BJ444" s="18" t="s">
        <v>81</v>
      </c>
      <c r="BK444" s="216">
        <f>ROUND(I444*H444,2)</f>
        <v>0</v>
      </c>
      <c r="BL444" s="18" t="s">
        <v>134</v>
      </c>
      <c r="BM444" s="215" t="s">
        <v>673</v>
      </c>
    </row>
    <row r="445" spans="1:47" s="2" customFormat="1" ht="10">
      <c r="A445" s="35"/>
      <c r="B445" s="36"/>
      <c r="C445" s="37"/>
      <c r="D445" s="217" t="s">
        <v>136</v>
      </c>
      <c r="E445" s="37"/>
      <c r="F445" s="218" t="s">
        <v>672</v>
      </c>
      <c r="G445" s="37"/>
      <c r="H445" s="37"/>
      <c r="I445" s="116"/>
      <c r="J445" s="37"/>
      <c r="K445" s="37"/>
      <c r="L445" s="40"/>
      <c r="M445" s="219"/>
      <c r="N445" s="220"/>
      <c r="O445" s="72"/>
      <c r="P445" s="72"/>
      <c r="Q445" s="72"/>
      <c r="R445" s="72"/>
      <c r="S445" s="72"/>
      <c r="T445" s="73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136</v>
      </c>
      <c r="AU445" s="18" t="s">
        <v>83</v>
      </c>
    </row>
    <row r="446" spans="2:51" s="13" customFormat="1" ht="10">
      <c r="B446" s="221"/>
      <c r="C446" s="222"/>
      <c r="D446" s="217" t="s">
        <v>138</v>
      </c>
      <c r="E446" s="223" t="s">
        <v>1</v>
      </c>
      <c r="F446" s="224" t="s">
        <v>260</v>
      </c>
      <c r="G446" s="222"/>
      <c r="H446" s="223" t="s">
        <v>1</v>
      </c>
      <c r="I446" s="225"/>
      <c r="J446" s="222"/>
      <c r="K446" s="222"/>
      <c r="L446" s="226"/>
      <c r="M446" s="227"/>
      <c r="N446" s="228"/>
      <c r="O446" s="228"/>
      <c r="P446" s="228"/>
      <c r="Q446" s="228"/>
      <c r="R446" s="228"/>
      <c r="S446" s="228"/>
      <c r="T446" s="229"/>
      <c r="AT446" s="230" t="s">
        <v>138</v>
      </c>
      <c r="AU446" s="230" t="s">
        <v>83</v>
      </c>
      <c r="AV446" s="13" t="s">
        <v>81</v>
      </c>
      <c r="AW446" s="13" t="s">
        <v>30</v>
      </c>
      <c r="AX446" s="13" t="s">
        <v>73</v>
      </c>
      <c r="AY446" s="230" t="s">
        <v>126</v>
      </c>
    </row>
    <row r="447" spans="2:51" s="14" customFormat="1" ht="10">
      <c r="B447" s="231"/>
      <c r="C447" s="232"/>
      <c r="D447" s="217" t="s">
        <v>138</v>
      </c>
      <c r="E447" s="233" t="s">
        <v>1</v>
      </c>
      <c r="F447" s="234" t="s">
        <v>674</v>
      </c>
      <c r="G447" s="232"/>
      <c r="H447" s="235">
        <v>122.1</v>
      </c>
      <c r="I447" s="236"/>
      <c r="J447" s="232"/>
      <c r="K447" s="232"/>
      <c r="L447" s="237"/>
      <c r="M447" s="238"/>
      <c r="N447" s="239"/>
      <c r="O447" s="239"/>
      <c r="P447" s="239"/>
      <c r="Q447" s="239"/>
      <c r="R447" s="239"/>
      <c r="S447" s="239"/>
      <c r="T447" s="240"/>
      <c r="AT447" s="241" t="s">
        <v>138</v>
      </c>
      <c r="AU447" s="241" t="s">
        <v>83</v>
      </c>
      <c r="AV447" s="14" t="s">
        <v>83</v>
      </c>
      <c r="AW447" s="14" t="s">
        <v>30</v>
      </c>
      <c r="AX447" s="14" t="s">
        <v>73</v>
      </c>
      <c r="AY447" s="241" t="s">
        <v>126</v>
      </c>
    </row>
    <row r="448" spans="2:51" s="14" customFormat="1" ht="10">
      <c r="B448" s="231"/>
      <c r="C448" s="232"/>
      <c r="D448" s="217" t="s">
        <v>138</v>
      </c>
      <c r="E448" s="233" t="s">
        <v>1</v>
      </c>
      <c r="F448" s="234" t="s">
        <v>675</v>
      </c>
      <c r="G448" s="232"/>
      <c r="H448" s="235">
        <v>12.21</v>
      </c>
      <c r="I448" s="236"/>
      <c r="J448" s="232"/>
      <c r="K448" s="232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138</v>
      </c>
      <c r="AU448" s="241" t="s">
        <v>83</v>
      </c>
      <c r="AV448" s="14" t="s">
        <v>83</v>
      </c>
      <c r="AW448" s="14" t="s">
        <v>30</v>
      </c>
      <c r="AX448" s="14" t="s">
        <v>73</v>
      </c>
      <c r="AY448" s="241" t="s">
        <v>126</v>
      </c>
    </row>
    <row r="449" spans="2:51" s="15" customFormat="1" ht="10">
      <c r="B449" s="247"/>
      <c r="C449" s="248"/>
      <c r="D449" s="217" t="s">
        <v>138</v>
      </c>
      <c r="E449" s="249" t="s">
        <v>1</v>
      </c>
      <c r="F449" s="250" t="s">
        <v>338</v>
      </c>
      <c r="G449" s="248"/>
      <c r="H449" s="251">
        <v>134.31</v>
      </c>
      <c r="I449" s="252"/>
      <c r="J449" s="248"/>
      <c r="K449" s="248"/>
      <c r="L449" s="253"/>
      <c r="M449" s="254"/>
      <c r="N449" s="255"/>
      <c r="O449" s="255"/>
      <c r="P449" s="255"/>
      <c r="Q449" s="255"/>
      <c r="R449" s="255"/>
      <c r="S449" s="255"/>
      <c r="T449" s="256"/>
      <c r="AT449" s="257" t="s">
        <v>138</v>
      </c>
      <c r="AU449" s="257" t="s">
        <v>83</v>
      </c>
      <c r="AV449" s="15" t="s">
        <v>134</v>
      </c>
      <c r="AW449" s="15" t="s">
        <v>30</v>
      </c>
      <c r="AX449" s="15" t="s">
        <v>81</v>
      </c>
      <c r="AY449" s="257" t="s">
        <v>126</v>
      </c>
    </row>
    <row r="450" spans="1:65" s="2" customFormat="1" ht="16.5" customHeight="1">
      <c r="A450" s="35"/>
      <c r="B450" s="36"/>
      <c r="C450" s="258" t="s">
        <v>676</v>
      </c>
      <c r="D450" s="258" t="s">
        <v>360</v>
      </c>
      <c r="E450" s="259" t="s">
        <v>677</v>
      </c>
      <c r="F450" s="260" t="s">
        <v>678</v>
      </c>
      <c r="G450" s="261" t="s">
        <v>309</v>
      </c>
      <c r="H450" s="262">
        <v>193.38</v>
      </c>
      <c r="I450" s="263"/>
      <c r="J450" s="264">
        <f>ROUND(I450*H450,2)</f>
        <v>0</v>
      </c>
      <c r="K450" s="260" t="s">
        <v>133</v>
      </c>
      <c r="L450" s="265"/>
      <c r="M450" s="266" t="s">
        <v>1</v>
      </c>
      <c r="N450" s="267" t="s">
        <v>38</v>
      </c>
      <c r="O450" s="72"/>
      <c r="P450" s="213">
        <f>O450*H450</f>
        <v>0</v>
      </c>
      <c r="Q450" s="213">
        <v>0.0483</v>
      </c>
      <c r="R450" s="213">
        <f>Q450*H450</f>
        <v>9.340254</v>
      </c>
      <c r="S450" s="213">
        <v>0</v>
      </c>
      <c r="T450" s="21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5" t="s">
        <v>168</v>
      </c>
      <c r="AT450" s="215" t="s">
        <v>360</v>
      </c>
      <c r="AU450" s="215" t="s">
        <v>83</v>
      </c>
      <c r="AY450" s="18" t="s">
        <v>126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8" t="s">
        <v>81</v>
      </c>
      <c r="BK450" s="216">
        <f>ROUND(I450*H450,2)</f>
        <v>0</v>
      </c>
      <c r="BL450" s="18" t="s">
        <v>134</v>
      </c>
      <c r="BM450" s="215" t="s">
        <v>679</v>
      </c>
    </row>
    <row r="451" spans="1:47" s="2" customFormat="1" ht="10">
      <c r="A451" s="35"/>
      <c r="B451" s="36"/>
      <c r="C451" s="37"/>
      <c r="D451" s="217" t="s">
        <v>136</v>
      </c>
      <c r="E451" s="37"/>
      <c r="F451" s="218" t="s">
        <v>678</v>
      </c>
      <c r="G451" s="37"/>
      <c r="H451" s="37"/>
      <c r="I451" s="116"/>
      <c r="J451" s="37"/>
      <c r="K451" s="37"/>
      <c r="L451" s="40"/>
      <c r="M451" s="219"/>
      <c r="N451" s="220"/>
      <c r="O451" s="72"/>
      <c r="P451" s="72"/>
      <c r="Q451" s="72"/>
      <c r="R451" s="72"/>
      <c r="S451" s="72"/>
      <c r="T451" s="73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136</v>
      </c>
      <c r="AU451" s="18" t="s">
        <v>83</v>
      </c>
    </row>
    <row r="452" spans="2:51" s="13" customFormat="1" ht="10">
      <c r="B452" s="221"/>
      <c r="C452" s="222"/>
      <c r="D452" s="217" t="s">
        <v>138</v>
      </c>
      <c r="E452" s="223" t="s">
        <v>1</v>
      </c>
      <c r="F452" s="224" t="s">
        <v>260</v>
      </c>
      <c r="G452" s="222"/>
      <c r="H452" s="223" t="s">
        <v>1</v>
      </c>
      <c r="I452" s="225"/>
      <c r="J452" s="222"/>
      <c r="K452" s="222"/>
      <c r="L452" s="226"/>
      <c r="M452" s="227"/>
      <c r="N452" s="228"/>
      <c r="O452" s="228"/>
      <c r="P452" s="228"/>
      <c r="Q452" s="228"/>
      <c r="R452" s="228"/>
      <c r="S452" s="228"/>
      <c r="T452" s="229"/>
      <c r="AT452" s="230" t="s">
        <v>138</v>
      </c>
      <c r="AU452" s="230" t="s">
        <v>83</v>
      </c>
      <c r="AV452" s="13" t="s">
        <v>81</v>
      </c>
      <c r="AW452" s="13" t="s">
        <v>30</v>
      </c>
      <c r="AX452" s="13" t="s">
        <v>73</v>
      </c>
      <c r="AY452" s="230" t="s">
        <v>126</v>
      </c>
    </row>
    <row r="453" spans="2:51" s="14" customFormat="1" ht="10">
      <c r="B453" s="231"/>
      <c r="C453" s="232"/>
      <c r="D453" s="217" t="s">
        <v>138</v>
      </c>
      <c r="E453" s="233" t="s">
        <v>1</v>
      </c>
      <c r="F453" s="234" t="s">
        <v>680</v>
      </c>
      <c r="G453" s="232"/>
      <c r="H453" s="235">
        <v>175.8</v>
      </c>
      <c r="I453" s="236"/>
      <c r="J453" s="232"/>
      <c r="K453" s="232"/>
      <c r="L453" s="237"/>
      <c r="M453" s="238"/>
      <c r="N453" s="239"/>
      <c r="O453" s="239"/>
      <c r="P453" s="239"/>
      <c r="Q453" s="239"/>
      <c r="R453" s="239"/>
      <c r="S453" s="239"/>
      <c r="T453" s="240"/>
      <c r="AT453" s="241" t="s">
        <v>138</v>
      </c>
      <c r="AU453" s="241" t="s">
        <v>83</v>
      </c>
      <c r="AV453" s="14" t="s">
        <v>83</v>
      </c>
      <c r="AW453" s="14" t="s">
        <v>30</v>
      </c>
      <c r="AX453" s="14" t="s">
        <v>73</v>
      </c>
      <c r="AY453" s="241" t="s">
        <v>126</v>
      </c>
    </row>
    <row r="454" spans="2:51" s="14" customFormat="1" ht="10">
      <c r="B454" s="231"/>
      <c r="C454" s="232"/>
      <c r="D454" s="217" t="s">
        <v>138</v>
      </c>
      <c r="E454" s="233" t="s">
        <v>1</v>
      </c>
      <c r="F454" s="234" t="s">
        <v>681</v>
      </c>
      <c r="G454" s="232"/>
      <c r="H454" s="235">
        <v>17.58</v>
      </c>
      <c r="I454" s="236"/>
      <c r="J454" s="232"/>
      <c r="K454" s="232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138</v>
      </c>
      <c r="AU454" s="241" t="s">
        <v>83</v>
      </c>
      <c r="AV454" s="14" t="s">
        <v>83</v>
      </c>
      <c r="AW454" s="14" t="s">
        <v>30</v>
      </c>
      <c r="AX454" s="14" t="s">
        <v>73</v>
      </c>
      <c r="AY454" s="241" t="s">
        <v>126</v>
      </c>
    </row>
    <row r="455" spans="2:51" s="15" customFormat="1" ht="10">
      <c r="B455" s="247"/>
      <c r="C455" s="248"/>
      <c r="D455" s="217" t="s">
        <v>138</v>
      </c>
      <c r="E455" s="249" t="s">
        <v>1</v>
      </c>
      <c r="F455" s="250" t="s">
        <v>338</v>
      </c>
      <c r="G455" s="248"/>
      <c r="H455" s="251">
        <v>193.38</v>
      </c>
      <c r="I455" s="252"/>
      <c r="J455" s="248"/>
      <c r="K455" s="248"/>
      <c r="L455" s="253"/>
      <c r="M455" s="254"/>
      <c r="N455" s="255"/>
      <c r="O455" s="255"/>
      <c r="P455" s="255"/>
      <c r="Q455" s="255"/>
      <c r="R455" s="255"/>
      <c r="S455" s="255"/>
      <c r="T455" s="256"/>
      <c r="AT455" s="257" t="s">
        <v>138</v>
      </c>
      <c r="AU455" s="257" t="s">
        <v>83</v>
      </c>
      <c r="AV455" s="15" t="s">
        <v>134</v>
      </c>
      <c r="AW455" s="15" t="s">
        <v>30</v>
      </c>
      <c r="AX455" s="15" t="s">
        <v>81</v>
      </c>
      <c r="AY455" s="257" t="s">
        <v>126</v>
      </c>
    </row>
    <row r="456" spans="1:65" s="2" customFormat="1" ht="21.75" customHeight="1">
      <c r="A456" s="35"/>
      <c r="B456" s="36"/>
      <c r="C456" s="258" t="s">
        <v>682</v>
      </c>
      <c r="D456" s="258" t="s">
        <v>360</v>
      </c>
      <c r="E456" s="259" t="s">
        <v>683</v>
      </c>
      <c r="F456" s="260" t="s">
        <v>684</v>
      </c>
      <c r="G456" s="261" t="s">
        <v>309</v>
      </c>
      <c r="H456" s="262">
        <v>39.6</v>
      </c>
      <c r="I456" s="263"/>
      <c r="J456" s="264">
        <f>ROUND(I456*H456,2)</f>
        <v>0</v>
      </c>
      <c r="K456" s="260" t="s">
        <v>133</v>
      </c>
      <c r="L456" s="265"/>
      <c r="M456" s="266" t="s">
        <v>1</v>
      </c>
      <c r="N456" s="267" t="s">
        <v>38</v>
      </c>
      <c r="O456" s="72"/>
      <c r="P456" s="213">
        <f>O456*H456</f>
        <v>0</v>
      </c>
      <c r="Q456" s="213">
        <v>0.064</v>
      </c>
      <c r="R456" s="213">
        <f>Q456*H456</f>
        <v>2.5344</v>
      </c>
      <c r="S456" s="213">
        <v>0</v>
      </c>
      <c r="T456" s="214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5" t="s">
        <v>168</v>
      </c>
      <c r="AT456" s="215" t="s">
        <v>360</v>
      </c>
      <c r="AU456" s="215" t="s">
        <v>83</v>
      </c>
      <c r="AY456" s="18" t="s">
        <v>126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18" t="s">
        <v>81</v>
      </c>
      <c r="BK456" s="216">
        <f>ROUND(I456*H456,2)</f>
        <v>0</v>
      </c>
      <c r="BL456" s="18" t="s">
        <v>134</v>
      </c>
      <c r="BM456" s="215" t="s">
        <v>685</v>
      </c>
    </row>
    <row r="457" spans="1:47" s="2" customFormat="1" ht="10">
      <c r="A457" s="35"/>
      <c r="B457" s="36"/>
      <c r="C457" s="37"/>
      <c r="D457" s="217" t="s">
        <v>136</v>
      </c>
      <c r="E457" s="37"/>
      <c r="F457" s="218" t="s">
        <v>684</v>
      </c>
      <c r="G457" s="37"/>
      <c r="H457" s="37"/>
      <c r="I457" s="116"/>
      <c r="J457" s="37"/>
      <c r="K457" s="37"/>
      <c r="L457" s="40"/>
      <c r="M457" s="219"/>
      <c r="N457" s="220"/>
      <c r="O457" s="72"/>
      <c r="P457" s="72"/>
      <c r="Q457" s="72"/>
      <c r="R457" s="72"/>
      <c r="S457" s="72"/>
      <c r="T457" s="73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8" t="s">
        <v>136</v>
      </c>
      <c r="AU457" s="18" t="s">
        <v>83</v>
      </c>
    </row>
    <row r="458" spans="2:51" s="13" customFormat="1" ht="10">
      <c r="B458" s="221"/>
      <c r="C458" s="222"/>
      <c r="D458" s="217" t="s">
        <v>138</v>
      </c>
      <c r="E458" s="223" t="s">
        <v>1</v>
      </c>
      <c r="F458" s="224" t="s">
        <v>260</v>
      </c>
      <c r="G458" s="222"/>
      <c r="H458" s="223" t="s">
        <v>1</v>
      </c>
      <c r="I458" s="225"/>
      <c r="J458" s="222"/>
      <c r="K458" s="222"/>
      <c r="L458" s="226"/>
      <c r="M458" s="227"/>
      <c r="N458" s="228"/>
      <c r="O458" s="228"/>
      <c r="P458" s="228"/>
      <c r="Q458" s="228"/>
      <c r="R458" s="228"/>
      <c r="S458" s="228"/>
      <c r="T458" s="229"/>
      <c r="AT458" s="230" t="s">
        <v>138</v>
      </c>
      <c r="AU458" s="230" t="s">
        <v>83</v>
      </c>
      <c r="AV458" s="13" t="s">
        <v>81</v>
      </c>
      <c r="AW458" s="13" t="s">
        <v>30</v>
      </c>
      <c r="AX458" s="13" t="s">
        <v>73</v>
      </c>
      <c r="AY458" s="230" t="s">
        <v>126</v>
      </c>
    </row>
    <row r="459" spans="2:51" s="14" customFormat="1" ht="10">
      <c r="B459" s="231"/>
      <c r="C459" s="232"/>
      <c r="D459" s="217" t="s">
        <v>138</v>
      </c>
      <c r="E459" s="233" t="s">
        <v>1</v>
      </c>
      <c r="F459" s="234" t="s">
        <v>430</v>
      </c>
      <c r="G459" s="232"/>
      <c r="H459" s="235">
        <v>36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138</v>
      </c>
      <c r="AU459" s="241" t="s">
        <v>83</v>
      </c>
      <c r="AV459" s="14" t="s">
        <v>83</v>
      </c>
      <c r="AW459" s="14" t="s">
        <v>30</v>
      </c>
      <c r="AX459" s="14" t="s">
        <v>73</v>
      </c>
      <c r="AY459" s="241" t="s">
        <v>126</v>
      </c>
    </row>
    <row r="460" spans="2:51" s="14" customFormat="1" ht="10">
      <c r="B460" s="231"/>
      <c r="C460" s="232"/>
      <c r="D460" s="217" t="s">
        <v>138</v>
      </c>
      <c r="E460" s="233" t="s">
        <v>1</v>
      </c>
      <c r="F460" s="234" t="s">
        <v>686</v>
      </c>
      <c r="G460" s="232"/>
      <c r="H460" s="235">
        <v>3.6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138</v>
      </c>
      <c r="AU460" s="241" t="s">
        <v>83</v>
      </c>
      <c r="AV460" s="14" t="s">
        <v>83</v>
      </c>
      <c r="AW460" s="14" t="s">
        <v>30</v>
      </c>
      <c r="AX460" s="14" t="s">
        <v>73</v>
      </c>
      <c r="AY460" s="241" t="s">
        <v>126</v>
      </c>
    </row>
    <row r="461" spans="2:51" s="15" customFormat="1" ht="10">
      <c r="B461" s="247"/>
      <c r="C461" s="248"/>
      <c r="D461" s="217" t="s">
        <v>138</v>
      </c>
      <c r="E461" s="249" t="s">
        <v>1</v>
      </c>
      <c r="F461" s="250" t="s">
        <v>338</v>
      </c>
      <c r="G461" s="248"/>
      <c r="H461" s="251">
        <v>39.6</v>
      </c>
      <c r="I461" s="252"/>
      <c r="J461" s="248"/>
      <c r="K461" s="248"/>
      <c r="L461" s="253"/>
      <c r="M461" s="254"/>
      <c r="N461" s="255"/>
      <c r="O461" s="255"/>
      <c r="P461" s="255"/>
      <c r="Q461" s="255"/>
      <c r="R461" s="255"/>
      <c r="S461" s="255"/>
      <c r="T461" s="256"/>
      <c r="AT461" s="257" t="s">
        <v>138</v>
      </c>
      <c r="AU461" s="257" t="s">
        <v>83</v>
      </c>
      <c r="AV461" s="15" t="s">
        <v>134</v>
      </c>
      <c r="AW461" s="15" t="s">
        <v>30</v>
      </c>
      <c r="AX461" s="15" t="s">
        <v>81</v>
      </c>
      <c r="AY461" s="257" t="s">
        <v>126</v>
      </c>
    </row>
    <row r="462" spans="1:65" s="2" customFormat="1" ht="21.75" customHeight="1">
      <c r="A462" s="35"/>
      <c r="B462" s="36"/>
      <c r="C462" s="204" t="s">
        <v>687</v>
      </c>
      <c r="D462" s="204" t="s">
        <v>129</v>
      </c>
      <c r="E462" s="205" t="s">
        <v>688</v>
      </c>
      <c r="F462" s="206" t="s">
        <v>689</v>
      </c>
      <c r="G462" s="207" t="s">
        <v>309</v>
      </c>
      <c r="H462" s="208">
        <v>211.1</v>
      </c>
      <c r="I462" s="209"/>
      <c r="J462" s="210">
        <f>ROUND(I462*H462,2)</f>
        <v>0</v>
      </c>
      <c r="K462" s="206" t="s">
        <v>133</v>
      </c>
      <c r="L462" s="40"/>
      <c r="M462" s="211" t="s">
        <v>1</v>
      </c>
      <c r="N462" s="212" t="s">
        <v>38</v>
      </c>
      <c r="O462" s="72"/>
      <c r="P462" s="213">
        <f>O462*H462</f>
        <v>0</v>
      </c>
      <c r="Q462" s="213">
        <v>0.1295</v>
      </c>
      <c r="R462" s="213">
        <f>Q462*H462</f>
        <v>27.33745</v>
      </c>
      <c r="S462" s="213">
        <v>0</v>
      </c>
      <c r="T462" s="214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5" t="s">
        <v>134</v>
      </c>
      <c r="AT462" s="215" t="s">
        <v>129</v>
      </c>
      <c r="AU462" s="215" t="s">
        <v>83</v>
      </c>
      <c r="AY462" s="18" t="s">
        <v>126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8" t="s">
        <v>81</v>
      </c>
      <c r="BK462" s="216">
        <f>ROUND(I462*H462,2)</f>
        <v>0</v>
      </c>
      <c r="BL462" s="18" t="s">
        <v>134</v>
      </c>
      <c r="BM462" s="215" t="s">
        <v>690</v>
      </c>
    </row>
    <row r="463" spans="1:47" s="2" customFormat="1" ht="27">
      <c r="A463" s="35"/>
      <c r="B463" s="36"/>
      <c r="C463" s="37"/>
      <c r="D463" s="217" t="s">
        <v>136</v>
      </c>
      <c r="E463" s="37"/>
      <c r="F463" s="218" t="s">
        <v>691</v>
      </c>
      <c r="G463" s="37"/>
      <c r="H463" s="37"/>
      <c r="I463" s="116"/>
      <c r="J463" s="37"/>
      <c r="K463" s="37"/>
      <c r="L463" s="40"/>
      <c r="M463" s="219"/>
      <c r="N463" s="220"/>
      <c r="O463" s="72"/>
      <c r="P463" s="72"/>
      <c r="Q463" s="72"/>
      <c r="R463" s="72"/>
      <c r="S463" s="72"/>
      <c r="T463" s="73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8" t="s">
        <v>136</v>
      </c>
      <c r="AU463" s="18" t="s">
        <v>83</v>
      </c>
    </row>
    <row r="464" spans="2:51" s="13" customFormat="1" ht="10">
      <c r="B464" s="221"/>
      <c r="C464" s="222"/>
      <c r="D464" s="217" t="s">
        <v>138</v>
      </c>
      <c r="E464" s="223" t="s">
        <v>1</v>
      </c>
      <c r="F464" s="224" t="s">
        <v>260</v>
      </c>
      <c r="G464" s="222"/>
      <c r="H464" s="223" t="s">
        <v>1</v>
      </c>
      <c r="I464" s="225"/>
      <c r="J464" s="222"/>
      <c r="K464" s="222"/>
      <c r="L464" s="226"/>
      <c r="M464" s="227"/>
      <c r="N464" s="228"/>
      <c r="O464" s="228"/>
      <c r="P464" s="228"/>
      <c r="Q464" s="228"/>
      <c r="R464" s="228"/>
      <c r="S464" s="228"/>
      <c r="T464" s="229"/>
      <c r="AT464" s="230" t="s">
        <v>138</v>
      </c>
      <c r="AU464" s="230" t="s">
        <v>83</v>
      </c>
      <c r="AV464" s="13" t="s">
        <v>81</v>
      </c>
      <c r="AW464" s="13" t="s">
        <v>30</v>
      </c>
      <c r="AX464" s="13" t="s">
        <v>73</v>
      </c>
      <c r="AY464" s="230" t="s">
        <v>126</v>
      </c>
    </row>
    <row r="465" spans="2:51" s="14" customFormat="1" ht="10">
      <c r="B465" s="231"/>
      <c r="C465" s="232"/>
      <c r="D465" s="217" t="s">
        <v>138</v>
      </c>
      <c r="E465" s="233" t="s">
        <v>1</v>
      </c>
      <c r="F465" s="234" t="s">
        <v>692</v>
      </c>
      <c r="G465" s="232"/>
      <c r="H465" s="235">
        <v>211.1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138</v>
      </c>
      <c r="AU465" s="241" t="s">
        <v>83</v>
      </c>
      <c r="AV465" s="14" t="s">
        <v>83</v>
      </c>
      <c r="AW465" s="14" t="s">
        <v>30</v>
      </c>
      <c r="AX465" s="14" t="s">
        <v>81</v>
      </c>
      <c r="AY465" s="241" t="s">
        <v>126</v>
      </c>
    </row>
    <row r="466" spans="1:65" s="2" customFormat="1" ht="16.5" customHeight="1">
      <c r="A466" s="35"/>
      <c r="B466" s="36"/>
      <c r="C466" s="258" t="s">
        <v>693</v>
      </c>
      <c r="D466" s="258" t="s">
        <v>360</v>
      </c>
      <c r="E466" s="259" t="s">
        <v>694</v>
      </c>
      <c r="F466" s="260" t="s">
        <v>695</v>
      </c>
      <c r="G466" s="261" t="s">
        <v>309</v>
      </c>
      <c r="H466" s="262">
        <v>232.21</v>
      </c>
      <c r="I466" s="263"/>
      <c r="J466" s="264">
        <f>ROUND(I466*H466,2)</f>
        <v>0</v>
      </c>
      <c r="K466" s="260" t="s">
        <v>133</v>
      </c>
      <c r="L466" s="265"/>
      <c r="M466" s="266" t="s">
        <v>1</v>
      </c>
      <c r="N466" s="267" t="s">
        <v>38</v>
      </c>
      <c r="O466" s="72"/>
      <c r="P466" s="213">
        <f>O466*H466</f>
        <v>0</v>
      </c>
      <c r="Q466" s="213">
        <v>0.058</v>
      </c>
      <c r="R466" s="213">
        <f>Q466*H466</f>
        <v>13.46818</v>
      </c>
      <c r="S466" s="213">
        <v>0</v>
      </c>
      <c r="T466" s="214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15" t="s">
        <v>168</v>
      </c>
      <c r="AT466" s="215" t="s">
        <v>360</v>
      </c>
      <c r="AU466" s="215" t="s">
        <v>83</v>
      </c>
      <c r="AY466" s="18" t="s">
        <v>126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18" t="s">
        <v>81</v>
      </c>
      <c r="BK466" s="216">
        <f>ROUND(I466*H466,2)</f>
        <v>0</v>
      </c>
      <c r="BL466" s="18" t="s">
        <v>134</v>
      </c>
      <c r="BM466" s="215" t="s">
        <v>696</v>
      </c>
    </row>
    <row r="467" spans="1:47" s="2" customFormat="1" ht="10">
      <c r="A467" s="35"/>
      <c r="B467" s="36"/>
      <c r="C467" s="37"/>
      <c r="D467" s="217" t="s">
        <v>136</v>
      </c>
      <c r="E467" s="37"/>
      <c r="F467" s="218" t="s">
        <v>695</v>
      </c>
      <c r="G467" s="37"/>
      <c r="H467" s="37"/>
      <c r="I467" s="116"/>
      <c r="J467" s="37"/>
      <c r="K467" s="37"/>
      <c r="L467" s="40"/>
      <c r="M467" s="219"/>
      <c r="N467" s="220"/>
      <c r="O467" s="72"/>
      <c r="P467" s="72"/>
      <c r="Q467" s="72"/>
      <c r="R467" s="72"/>
      <c r="S467" s="72"/>
      <c r="T467" s="73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T467" s="18" t="s">
        <v>136</v>
      </c>
      <c r="AU467" s="18" t="s">
        <v>83</v>
      </c>
    </row>
    <row r="468" spans="2:51" s="13" customFormat="1" ht="10">
      <c r="B468" s="221"/>
      <c r="C468" s="222"/>
      <c r="D468" s="217" t="s">
        <v>138</v>
      </c>
      <c r="E468" s="223" t="s">
        <v>1</v>
      </c>
      <c r="F468" s="224" t="s">
        <v>260</v>
      </c>
      <c r="G468" s="222"/>
      <c r="H468" s="223" t="s">
        <v>1</v>
      </c>
      <c r="I468" s="225"/>
      <c r="J468" s="222"/>
      <c r="K468" s="222"/>
      <c r="L468" s="226"/>
      <c r="M468" s="227"/>
      <c r="N468" s="228"/>
      <c r="O468" s="228"/>
      <c r="P468" s="228"/>
      <c r="Q468" s="228"/>
      <c r="R468" s="228"/>
      <c r="S468" s="228"/>
      <c r="T468" s="229"/>
      <c r="AT468" s="230" t="s">
        <v>138</v>
      </c>
      <c r="AU468" s="230" t="s">
        <v>83</v>
      </c>
      <c r="AV468" s="13" t="s">
        <v>81</v>
      </c>
      <c r="AW468" s="13" t="s">
        <v>30</v>
      </c>
      <c r="AX468" s="13" t="s">
        <v>73</v>
      </c>
      <c r="AY468" s="230" t="s">
        <v>126</v>
      </c>
    </row>
    <row r="469" spans="2:51" s="14" customFormat="1" ht="10">
      <c r="B469" s="231"/>
      <c r="C469" s="232"/>
      <c r="D469" s="217" t="s">
        <v>138</v>
      </c>
      <c r="E469" s="233" t="s">
        <v>1</v>
      </c>
      <c r="F469" s="234" t="s">
        <v>692</v>
      </c>
      <c r="G469" s="232"/>
      <c r="H469" s="235">
        <v>211.1</v>
      </c>
      <c r="I469" s="236"/>
      <c r="J469" s="232"/>
      <c r="K469" s="232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138</v>
      </c>
      <c r="AU469" s="241" t="s">
        <v>83</v>
      </c>
      <c r="AV469" s="14" t="s">
        <v>83</v>
      </c>
      <c r="AW469" s="14" t="s">
        <v>30</v>
      </c>
      <c r="AX469" s="14" t="s">
        <v>73</v>
      </c>
      <c r="AY469" s="241" t="s">
        <v>126</v>
      </c>
    </row>
    <row r="470" spans="2:51" s="14" customFormat="1" ht="10">
      <c r="B470" s="231"/>
      <c r="C470" s="232"/>
      <c r="D470" s="217" t="s">
        <v>138</v>
      </c>
      <c r="E470" s="233" t="s">
        <v>1</v>
      </c>
      <c r="F470" s="234" t="s">
        <v>697</v>
      </c>
      <c r="G470" s="232"/>
      <c r="H470" s="235">
        <v>21.11</v>
      </c>
      <c r="I470" s="236"/>
      <c r="J470" s="232"/>
      <c r="K470" s="232"/>
      <c r="L470" s="237"/>
      <c r="M470" s="238"/>
      <c r="N470" s="239"/>
      <c r="O470" s="239"/>
      <c r="P470" s="239"/>
      <c r="Q470" s="239"/>
      <c r="R470" s="239"/>
      <c r="S470" s="239"/>
      <c r="T470" s="240"/>
      <c r="AT470" s="241" t="s">
        <v>138</v>
      </c>
      <c r="AU470" s="241" t="s">
        <v>83</v>
      </c>
      <c r="AV470" s="14" t="s">
        <v>83</v>
      </c>
      <c r="AW470" s="14" t="s">
        <v>30</v>
      </c>
      <c r="AX470" s="14" t="s">
        <v>73</v>
      </c>
      <c r="AY470" s="241" t="s">
        <v>126</v>
      </c>
    </row>
    <row r="471" spans="2:51" s="15" customFormat="1" ht="10">
      <c r="B471" s="247"/>
      <c r="C471" s="248"/>
      <c r="D471" s="217" t="s">
        <v>138</v>
      </c>
      <c r="E471" s="249" t="s">
        <v>1</v>
      </c>
      <c r="F471" s="250" t="s">
        <v>338</v>
      </c>
      <c r="G471" s="248"/>
      <c r="H471" s="251">
        <v>232.20999999999998</v>
      </c>
      <c r="I471" s="252"/>
      <c r="J471" s="248"/>
      <c r="K471" s="248"/>
      <c r="L471" s="253"/>
      <c r="M471" s="254"/>
      <c r="N471" s="255"/>
      <c r="O471" s="255"/>
      <c r="P471" s="255"/>
      <c r="Q471" s="255"/>
      <c r="R471" s="255"/>
      <c r="S471" s="255"/>
      <c r="T471" s="256"/>
      <c r="AT471" s="257" t="s">
        <v>138</v>
      </c>
      <c r="AU471" s="257" t="s">
        <v>83</v>
      </c>
      <c r="AV471" s="15" t="s">
        <v>134</v>
      </c>
      <c r="AW471" s="15" t="s">
        <v>30</v>
      </c>
      <c r="AX471" s="15" t="s">
        <v>81</v>
      </c>
      <c r="AY471" s="257" t="s">
        <v>126</v>
      </c>
    </row>
    <row r="472" spans="1:65" s="2" customFormat="1" ht="21.75" customHeight="1">
      <c r="A472" s="35"/>
      <c r="B472" s="36"/>
      <c r="C472" s="204" t="s">
        <v>698</v>
      </c>
      <c r="D472" s="204" t="s">
        <v>129</v>
      </c>
      <c r="E472" s="205" t="s">
        <v>699</v>
      </c>
      <c r="F472" s="206" t="s">
        <v>700</v>
      </c>
      <c r="G472" s="207" t="s">
        <v>309</v>
      </c>
      <c r="H472" s="208">
        <v>23.4</v>
      </c>
      <c r="I472" s="209"/>
      <c r="J472" s="210">
        <f>ROUND(I472*H472,2)</f>
        <v>0</v>
      </c>
      <c r="K472" s="206" t="s">
        <v>133</v>
      </c>
      <c r="L472" s="40"/>
      <c r="M472" s="211" t="s">
        <v>1</v>
      </c>
      <c r="N472" s="212" t="s">
        <v>38</v>
      </c>
      <c r="O472" s="72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5" t="s">
        <v>134</v>
      </c>
      <c r="AT472" s="215" t="s">
        <v>129</v>
      </c>
      <c r="AU472" s="215" t="s">
        <v>83</v>
      </c>
      <c r="AY472" s="18" t="s">
        <v>126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18" t="s">
        <v>81</v>
      </c>
      <c r="BK472" s="216">
        <f>ROUND(I472*H472,2)</f>
        <v>0</v>
      </c>
      <c r="BL472" s="18" t="s">
        <v>134</v>
      </c>
      <c r="BM472" s="215" t="s">
        <v>701</v>
      </c>
    </row>
    <row r="473" spans="1:47" s="2" customFormat="1" ht="18">
      <c r="A473" s="35"/>
      <c r="B473" s="36"/>
      <c r="C473" s="37"/>
      <c r="D473" s="217" t="s">
        <v>136</v>
      </c>
      <c r="E473" s="37"/>
      <c r="F473" s="218" t="s">
        <v>702</v>
      </c>
      <c r="G473" s="37"/>
      <c r="H473" s="37"/>
      <c r="I473" s="116"/>
      <c r="J473" s="37"/>
      <c r="K473" s="37"/>
      <c r="L473" s="40"/>
      <c r="M473" s="219"/>
      <c r="N473" s="220"/>
      <c r="O473" s="72"/>
      <c r="P473" s="72"/>
      <c r="Q473" s="72"/>
      <c r="R473" s="72"/>
      <c r="S473" s="72"/>
      <c r="T473" s="73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8" t="s">
        <v>136</v>
      </c>
      <c r="AU473" s="18" t="s">
        <v>83</v>
      </c>
    </row>
    <row r="474" spans="2:51" s="13" customFormat="1" ht="10">
      <c r="B474" s="221"/>
      <c r="C474" s="222"/>
      <c r="D474" s="217" t="s">
        <v>138</v>
      </c>
      <c r="E474" s="223" t="s">
        <v>1</v>
      </c>
      <c r="F474" s="224" t="s">
        <v>260</v>
      </c>
      <c r="G474" s="222"/>
      <c r="H474" s="223" t="s">
        <v>1</v>
      </c>
      <c r="I474" s="225"/>
      <c r="J474" s="222"/>
      <c r="K474" s="222"/>
      <c r="L474" s="226"/>
      <c r="M474" s="227"/>
      <c r="N474" s="228"/>
      <c r="O474" s="228"/>
      <c r="P474" s="228"/>
      <c r="Q474" s="228"/>
      <c r="R474" s="228"/>
      <c r="S474" s="228"/>
      <c r="T474" s="229"/>
      <c r="AT474" s="230" t="s">
        <v>138</v>
      </c>
      <c r="AU474" s="230" t="s">
        <v>83</v>
      </c>
      <c r="AV474" s="13" t="s">
        <v>81</v>
      </c>
      <c r="AW474" s="13" t="s">
        <v>30</v>
      </c>
      <c r="AX474" s="13" t="s">
        <v>73</v>
      </c>
      <c r="AY474" s="230" t="s">
        <v>126</v>
      </c>
    </row>
    <row r="475" spans="2:51" s="14" customFormat="1" ht="10">
      <c r="B475" s="231"/>
      <c r="C475" s="232"/>
      <c r="D475" s="217" t="s">
        <v>138</v>
      </c>
      <c r="E475" s="233" t="s">
        <v>1</v>
      </c>
      <c r="F475" s="234" t="s">
        <v>703</v>
      </c>
      <c r="G475" s="232"/>
      <c r="H475" s="235">
        <v>23.4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138</v>
      </c>
      <c r="AU475" s="241" t="s">
        <v>83</v>
      </c>
      <c r="AV475" s="14" t="s">
        <v>83</v>
      </c>
      <c r="AW475" s="14" t="s">
        <v>30</v>
      </c>
      <c r="AX475" s="14" t="s">
        <v>81</v>
      </c>
      <c r="AY475" s="241" t="s">
        <v>126</v>
      </c>
    </row>
    <row r="476" spans="1:65" s="2" customFormat="1" ht="21.75" customHeight="1">
      <c r="A476" s="35"/>
      <c r="B476" s="36"/>
      <c r="C476" s="204" t="s">
        <v>704</v>
      </c>
      <c r="D476" s="204" t="s">
        <v>129</v>
      </c>
      <c r="E476" s="205" t="s">
        <v>705</v>
      </c>
      <c r="F476" s="206" t="s">
        <v>706</v>
      </c>
      <c r="G476" s="207" t="s">
        <v>309</v>
      </c>
      <c r="H476" s="208">
        <v>23.4</v>
      </c>
      <c r="I476" s="209"/>
      <c r="J476" s="210">
        <f>ROUND(I476*H476,2)</f>
        <v>0</v>
      </c>
      <c r="K476" s="206" t="s">
        <v>133</v>
      </c>
      <c r="L476" s="40"/>
      <c r="M476" s="211" t="s">
        <v>1</v>
      </c>
      <c r="N476" s="212" t="s">
        <v>38</v>
      </c>
      <c r="O476" s="72"/>
      <c r="P476" s="213">
        <f>O476*H476</f>
        <v>0</v>
      </c>
      <c r="Q476" s="213">
        <v>0.00011</v>
      </c>
      <c r="R476" s="213">
        <f>Q476*H476</f>
        <v>0.002574</v>
      </c>
      <c r="S476" s="213">
        <v>0</v>
      </c>
      <c r="T476" s="214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5" t="s">
        <v>134</v>
      </c>
      <c r="AT476" s="215" t="s">
        <v>129</v>
      </c>
      <c r="AU476" s="215" t="s">
        <v>83</v>
      </c>
      <c r="AY476" s="18" t="s">
        <v>126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18" t="s">
        <v>81</v>
      </c>
      <c r="BK476" s="216">
        <f>ROUND(I476*H476,2)</f>
        <v>0</v>
      </c>
      <c r="BL476" s="18" t="s">
        <v>134</v>
      </c>
      <c r="BM476" s="215" t="s">
        <v>707</v>
      </c>
    </row>
    <row r="477" spans="1:47" s="2" customFormat="1" ht="27">
      <c r="A477" s="35"/>
      <c r="B477" s="36"/>
      <c r="C477" s="37"/>
      <c r="D477" s="217" t="s">
        <v>136</v>
      </c>
      <c r="E477" s="37"/>
      <c r="F477" s="218" t="s">
        <v>708</v>
      </c>
      <c r="G477" s="37"/>
      <c r="H477" s="37"/>
      <c r="I477" s="116"/>
      <c r="J477" s="37"/>
      <c r="K477" s="37"/>
      <c r="L477" s="40"/>
      <c r="M477" s="219"/>
      <c r="N477" s="220"/>
      <c r="O477" s="72"/>
      <c r="P477" s="72"/>
      <c r="Q477" s="72"/>
      <c r="R477" s="72"/>
      <c r="S477" s="72"/>
      <c r="T477" s="73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136</v>
      </c>
      <c r="AU477" s="18" t="s">
        <v>83</v>
      </c>
    </row>
    <row r="478" spans="2:51" s="13" customFormat="1" ht="10">
      <c r="B478" s="221"/>
      <c r="C478" s="222"/>
      <c r="D478" s="217" t="s">
        <v>138</v>
      </c>
      <c r="E478" s="223" t="s">
        <v>1</v>
      </c>
      <c r="F478" s="224" t="s">
        <v>260</v>
      </c>
      <c r="G478" s="222"/>
      <c r="H478" s="223" t="s">
        <v>1</v>
      </c>
      <c r="I478" s="225"/>
      <c r="J478" s="222"/>
      <c r="K478" s="222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138</v>
      </c>
      <c r="AU478" s="230" t="s">
        <v>83</v>
      </c>
      <c r="AV478" s="13" t="s">
        <v>81</v>
      </c>
      <c r="AW478" s="13" t="s">
        <v>30</v>
      </c>
      <c r="AX478" s="13" t="s">
        <v>73</v>
      </c>
      <c r="AY478" s="230" t="s">
        <v>126</v>
      </c>
    </row>
    <row r="479" spans="2:51" s="14" customFormat="1" ht="10">
      <c r="B479" s="231"/>
      <c r="C479" s="232"/>
      <c r="D479" s="217" t="s">
        <v>138</v>
      </c>
      <c r="E479" s="233" t="s">
        <v>1</v>
      </c>
      <c r="F479" s="234" t="s">
        <v>703</v>
      </c>
      <c r="G479" s="232"/>
      <c r="H479" s="235">
        <v>23.4</v>
      </c>
      <c r="I479" s="236"/>
      <c r="J479" s="232"/>
      <c r="K479" s="232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138</v>
      </c>
      <c r="AU479" s="241" t="s">
        <v>83</v>
      </c>
      <c r="AV479" s="14" t="s">
        <v>83</v>
      </c>
      <c r="AW479" s="14" t="s">
        <v>30</v>
      </c>
      <c r="AX479" s="14" t="s">
        <v>81</v>
      </c>
      <c r="AY479" s="241" t="s">
        <v>126</v>
      </c>
    </row>
    <row r="480" spans="1:65" s="2" customFormat="1" ht="21.75" customHeight="1">
      <c r="A480" s="35"/>
      <c r="B480" s="36"/>
      <c r="C480" s="204" t="s">
        <v>709</v>
      </c>
      <c r="D480" s="204" t="s">
        <v>129</v>
      </c>
      <c r="E480" s="205" t="s">
        <v>710</v>
      </c>
      <c r="F480" s="206" t="s">
        <v>711</v>
      </c>
      <c r="G480" s="207" t="s">
        <v>132</v>
      </c>
      <c r="H480" s="208">
        <v>45</v>
      </c>
      <c r="I480" s="209"/>
      <c r="J480" s="210">
        <f>ROUND(I480*H480,2)</f>
        <v>0</v>
      </c>
      <c r="K480" s="206" t="s">
        <v>133</v>
      </c>
      <c r="L480" s="40"/>
      <c r="M480" s="211" t="s">
        <v>1</v>
      </c>
      <c r="N480" s="212" t="s">
        <v>38</v>
      </c>
      <c r="O480" s="72"/>
      <c r="P480" s="213">
        <f>O480*H480</f>
        <v>0</v>
      </c>
      <c r="Q480" s="213">
        <v>0.00036</v>
      </c>
      <c r="R480" s="213">
        <f>Q480*H480</f>
        <v>0.016200000000000003</v>
      </c>
      <c r="S480" s="213">
        <v>0</v>
      </c>
      <c r="T480" s="214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5" t="s">
        <v>134</v>
      </c>
      <c r="AT480" s="215" t="s">
        <v>129</v>
      </c>
      <c r="AU480" s="215" t="s">
        <v>83</v>
      </c>
      <c r="AY480" s="18" t="s">
        <v>126</v>
      </c>
      <c r="BE480" s="216">
        <f>IF(N480="základní",J480,0)</f>
        <v>0</v>
      </c>
      <c r="BF480" s="216">
        <f>IF(N480="snížená",J480,0)</f>
        <v>0</v>
      </c>
      <c r="BG480" s="216">
        <f>IF(N480="zákl. přenesená",J480,0)</f>
        <v>0</v>
      </c>
      <c r="BH480" s="216">
        <f>IF(N480="sníž. přenesená",J480,0)</f>
        <v>0</v>
      </c>
      <c r="BI480" s="216">
        <f>IF(N480="nulová",J480,0)</f>
        <v>0</v>
      </c>
      <c r="BJ480" s="18" t="s">
        <v>81</v>
      </c>
      <c r="BK480" s="216">
        <f>ROUND(I480*H480,2)</f>
        <v>0</v>
      </c>
      <c r="BL480" s="18" t="s">
        <v>134</v>
      </c>
      <c r="BM480" s="215" t="s">
        <v>712</v>
      </c>
    </row>
    <row r="481" spans="1:47" s="2" customFormat="1" ht="18">
      <c r="A481" s="35"/>
      <c r="B481" s="36"/>
      <c r="C481" s="37"/>
      <c r="D481" s="217" t="s">
        <v>136</v>
      </c>
      <c r="E481" s="37"/>
      <c r="F481" s="218" t="s">
        <v>713</v>
      </c>
      <c r="G481" s="37"/>
      <c r="H481" s="37"/>
      <c r="I481" s="116"/>
      <c r="J481" s="37"/>
      <c r="K481" s="37"/>
      <c r="L481" s="40"/>
      <c r="M481" s="219"/>
      <c r="N481" s="220"/>
      <c r="O481" s="72"/>
      <c r="P481" s="72"/>
      <c r="Q481" s="72"/>
      <c r="R481" s="72"/>
      <c r="S481" s="72"/>
      <c r="T481" s="73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136</v>
      </c>
      <c r="AU481" s="18" t="s">
        <v>83</v>
      </c>
    </row>
    <row r="482" spans="2:51" s="13" customFormat="1" ht="10">
      <c r="B482" s="221"/>
      <c r="C482" s="222"/>
      <c r="D482" s="217" t="s">
        <v>138</v>
      </c>
      <c r="E482" s="223" t="s">
        <v>1</v>
      </c>
      <c r="F482" s="224" t="s">
        <v>260</v>
      </c>
      <c r="G482" s="222"/>
      <c r="H482" s="223" t="s">
        <v>1</v>
      </c>
      <c r="I482" s="225"/>
      <c r="J482" s="222"/>
      <c r="K482" s="222"/>
      <c r="L482" s="226"/>
      <c r="M482" s="227"/>
      <c r="N482" s="228"/>
      <c r="O482" s="228"/>
      <c r="P482" s="228"/>
      <c r="Q482" s="228"/>
      <c r="R482" s="228"/>
      <c r="S482" s="228"/>
      <c r="T482" s="229"/>
      <c r="AT482" s="230" t="s">
        <v>138</v>
      </c>
      <c r="AU482" s="230" t="s">
        <v>83</v>
      </c>
      <c r="AV482" s="13" t="s">
        <v>81</v>
      </c>
      <c r="AW482" s="13" t="s">
        <v>30</v>
      </c>
      <c r="AX482" s="13" t="s">
        <v>73</v>
      </c>
      <c r="AY482" s="230" t="s">
        <v>126</v>
      </c>
    </row>
    <row r="483" spans="2:51" s="13" customFormat="1" ht="20">
      <c r="B483" s="221"/>
      <c r="C483" s="222"/>
      <c r="D483" s="217" t="s">
        <v>138</v>
      </c>
      <c r="E483" s="223" t="s">
        <v>1</v>
      </c>
      <c r="F483" s="224" t="s">
        <v>714</v>
      </c>
      <c r="G483" s="222"/>
      <c r="H483" s="223" t="s">
        <v>1</v>
      </c>
      <c r="I483" s="225"/>
      <c r="J483" s="222"/>
      <c r="K483" s="222"/>
      <c r="L483" s="226"/>
      <c r="M483" s="227"/>
      <c r="N483" s="228"/>
      <c r="O483" s="228"/>
      <c r="P483" s="228"/>
      <c r="Q483" s="228"/>
      <c r="R483" s="228"/>
      <c r="S483" s="228"/>
      <c r="T483" s="229"/>
      <c r="AT483" s="230" t="s">
        <v>138</v>
      </c>
      <c r="AU483" s="230" t="s">
        <v>83</v>
      </c>
      <c r="AV483" s="13" t="s">
        <v>81</v>
      </c>
      <c r="AW483" s="13" t="s">
        <v>30</v>
      </c>
      <c r="AX483" s="13" t="s">
        <v>73</v>
      </c>
      <c r="AY483" s="230" t="s">
        <v>126</v>
      </c>
    </row>
    <row r="484" spans="2:51" s="14" customFormat="1" ht="10">
      <c r="B484" s="231"/>
      <c r="C484" s="232"/>
      <c r="D484" s="217" t="s">
        <v>138</v>
      </c>
      <c r="E484" s="233" t="s">
        <v>1</v>
      </c>
      <c r="F484" s="234" t="s">
        <v>715</v>
      </c>
      <c r="G484" s="232"/>
      <c r="H484" s="235">
        <v>45</v>
      </c>
      <c r="I484" s="236"/>
      <c r="J484" s="232"/>
      <c r="K484" s="232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138</v>
      </c>
      <c r="AU484" s="241" t="s">
        <v>83</v>
      </c>
      <c r="AV484" s="14" t="s">
        <v>83</v>
      </c>
      <c r="AW484" s="14" t="s">
        <v>30</v>
      </c>
      <c r="AX484" s="14" t="s">
        <v>81</v>
      </c>
      <c r="AY484" s="241" t="s">
        <v>126</v>
      </c>
    </row>
    <row r="485" spans="1:65" s="2" customFormat="1" ht="21.75" customHeight="1">
      <c r="A485" s="35"/>
      <c r="B485" s="36"/>
      <c r="C485" s="204" t="s">
        <v>716</v>
      </c>
      <c r="D485" s="204" t="s">
        <v>129</v>
      </c>
      <c r="E485" s="205" t="s">
        <v>717</v>
      </c>
      <c r="F485" s="206" t="s">
        <v>718</v>
      </c>
      <c r="G485" s="207" t="s">
        <v>132</v>
      </c>
      <c r="H485" s="208">
        <v>1529</v>
      </c>
      <c r="I485" s="209"/>
      <c r="J485" s="210">
        <f>ROUND(I485*H485,2)</f>
        <v>0</v>
      </c>
      <c r="K485" s="206" t="s">
        <v>133</v>
      </c>
      <c r="L485" s="40"/>
      <c r="M485" s="211" t="s">
        <v>1</v>
      </c>
      <c r="N485" s="212" t="s">
        <v>38</v>
      </c>
      <c r="O485" s="72"/>
      <c r="P485" s="213">
        <f>O485*H485</f>
        <v>0</v>
      </c>
      <c r="Q485" s="213">
        <v>0.00102</v>
      </c>
      <c r="R485" s="213">
        <f>Q485*H485</f>
        <v>1.5595800000000002</v>
      </c>
      <c r="S485" s="213">
        <v>0</v>
      </c>
      <c r="T485" s="214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15" t="s">
        <v>134</v>
      </c>
      <c r="AT485" s="215" t="s">
        <v>129</v>
      </c>
      <c r="AU485" s="215" t="s">
        <v>83</v>
      </c>
      <c r="AY485" s="18" t="s">
        <v>126</v>
      </c>
      <c r="BE485" s="216">
        <f>IF(N485="základní",J485,0)</f>
        <v>0</v>
      </c>
      <c r="BF485" s="216">
        <f>IF(N485="snížená",J485,0)</f>
        <v>0</v>
      </c>
      <c r="BG485" s="216">
        <f>IF(N485="zákl. přenesená",J485,0)</f>
        <v>0</v>
      </c>
      <c r="BH485" s="216">
        <f>IF(N485="sníž. přenesená",J485,0)</f>
        <v>0</v>
      </c>
      <c r="BI485" s="216">
        <f>IF(N485="nulová",J485,0)</f>
        <v>0</v>
      </c>
      <c r="BJ485" s="18" t="s">
        <v>81</v>
      </c>
      <c r="BK485" s="216">
        <f>ROUND(I485*H485,2)</f>
        <v>0</v>
      </c>
      <c r="BL485" s="18" t="s">
        <v>134</v>
      </c>
      <c r="BM485" s="215" t="s">
        <v>719</v>
      </c>
    </row>
    <row r="486" spans="1:47" s="2" customFormat="1" ht="18">
      <c r="A486" s="35"/>
      <c r="B486" s="36"/>
      <c r="C486" s="37"/>
      <c r="D486" s="217" t="s">
        <v>136</v>
      </c>
      <c r="E486" s="37"/>
      <c r="F486" s="218" t="s">
        <v>720</v>
      </c>
      <c r="G486" s="37"/>
      <c r="H486" s="37"/>
      <c r="I486" s="116"/>
      <c r="J486" s="37"/>
      <c r="K486" s="37"/>
      <c r="L486" s="40"/>
      <c r="M486" s="219"/>
      <c r="N486" s="220"/>
      <c r="O486" s="72"/>
      <c r="P486" s="72"/>
      <c r="Q486" s="72"/>
      <c r="R486" s="72"/>
      <c r="S486" s="72"/>
      <c r="T486" s="73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136</v>
      </c>
      <c r="AU486" s="18" t="s">
        <v>83</v>
      </c>
    </row>
    <row r="487" spans="2:51" s="14" customFormat="1" ht="10">
      <c r="B487" s="231"/>
      <c r="C487" s="232"/>
      <c r="D487" s="217" t="s">
        <v>138</v>
      </c>
      <c r="E487" s="233" t="s">
        <v>1</v>
      </c>
      <c r="F487" s="234" t="s">
        <v>721</v>
      </c>
      <c r="G487" s="232"/>
      <c r="H487" s="235">
        <v>653.3</v>
      </c>
      <c r="I487" s="236"/>
      <c r="J487" s="232"/>
      <c r="K487" s="232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138</v>
      </c>
      <c r="AU487" s="241" t="s">
        <v>83</v>
      </c>
      <c r="AV487" s="14" t="s">
        <v>83</v>
      </c>
      <c r="AW487" s="14" t="s">
        <v>30</v>
      </c>
      <c r="AX487" s="14" t="s">
        <v>73</v>
      </c>
      <c r="AY487" s="241" t="s">
        <v>126</v>
      </c>
    </row>
    <row r="488" spans="2:51" s="14" customFormat="1" ht="10">
      <c r="B488" s="231"/>
      <c r="C488" s="232"/>
      <c r="D488" s="217" t="s">
        <v>138</v>
      </c>
      <c r="E488" s="233" t="s">
        <v>1</v>
      </c>
      <c r="F488" s="234" t="s">
        <v>238</v>
      </c>
      <c r="G488" s="232"/>
      <c r="H488" s="235">
        <v>875.7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138</v>
      </c>
      <c r="AU488" s="241" t="s">
        <v>83</v>
      </c>
      <c r="AV488" s="14" t="s">
        <v>83</v>
      </c>
      <c r="AW488" s="14" t="s">
        <v>30</v>
      </c>
      <c r="AX488" s="14" t="s">
        <v>73</v>
      </c>
      <c r="AY488" s="241" t="s">
        <v>126</v>
      </c>
    </row>
    <row r="489" spans="2:51" s="15" customFormat="1" ht="10">
      <c r="B489" s="247"/>
      <c r="C489" s="248"/>
      <c r="D489" s="217" t="s">
        <v>138</v>
      </c>
      <c r="E489" s="249" t="s">
        <v>1</v>
      </c>
      <c r="F489" s="250" t="s">
        <v>338</v>
      </c>
      <c r="G489" s="248"/>
      <c r="H489" s="251">
        <v>1529</v>
      </c>
      <c r="I489" s="252"/>
      <c r="J489" s="248"/>
      <c r="K489" s="248"/>
      <c r="L489" s="253"/>
      <c r="M489" s="254"/>
      <c r="N489" s="255"/>
      <c r="O489" s="255"/>
      <c r="P489" s="255"/>
      <c r="Q489" s="255"/>
      <c r="R489" s="255"/>
      <c r="S489" s="255"/>
      <c r="T489" s="256"/>
      <c r="AT489" s="257" t="s">
        <v>138</v>
      </c>
      <c r="AU489" s="257" t="s">
        <v>83</v>
      </c>
      <c r="AV489" s="15" t="s">
        <v>134</v>
      </c>
      <c r="AW489" s="15" t="s">
        <v>30</v>
      </c>
      <c r="AX489" s="15" t="s">
        <v>81</v>
      </c>
      <c r="AY489" s="257" t="s">
        <v>126</v>
      </c>
    </row>
    <row r="490" spans="1:65" s="2" customFormat="1" ht="16.5" customHeight="1">
      <c r="A490" s="35"/>
      <c r="B490" s="36"/>
      <c r="C490" s="204" t="s">
        <v>722</v>
      </c>
      <c r="D490" s="204" t="s">
        <v>129</v>
      </c>
      <c r="E490" s="205" t="s">
        <v>723</v>
      </c>
      <c r="F490" s="206" t="s">
        <v>724</v>
      </c>
      <c r="G490" s="207" t="s">
        <v>309</v>
      </c>
      <c r="H490" s="208">
        <v>23.4</v>
      </c>
      <c r="I490" s="209"/>
      <c r="J490" s="210">
        <f>ROUND(I490*H490,2)</f>
        <v>0</v>
      </c>
      <c r="K490" s="206" t="s">
        <v>133</v>
      </c>
      <c r="L490" s="40"/>
      <c r="M490" s="211" t="s">
        <v>1</v>
      </c>
      <c r="N490" s="212" t="s">
        <v>38</v>
      </c>
      <c r="O490" s="72"/>
      <c r="P490" s="213">
        <f>O490*H490</f>
        <v>0</v>
      </c>
      <c r="Q490" s="213">
        <v>0</v>
      </c>
      <c r="R490" s="213">
        <f>Q490*H490</f>
        <v>0</v>
      </c>
      <c r="S490" s="213">
        <v>0</v>
      </c>
      <c r="T490" s="214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5" t="s">
        <v>134</v>
      </c>
      <c r="AT490" s="215" t="s">
        <v>129</v>
      </c>
      <c r="AU490" s="215" t="s">
        <v>83</v>
      </c>
      <c r="AY490" s="18" t="s">
        <v>126</v>
      </c>
      <c r="BE490" s="216">
        <f>IF(N490="základní",J490,0)</f>
        <v>0</v>
      </c>
      <c r="BF490" s="216">
        <f>IF(N490="snížená",J490,0)</f>
        <v>0</v>
      </c>
      <c r="BG490" s="216">
        <f>IF(N490="zákl. přenesená",J490,0)</f>
        <v>0</v>
      </c>
      <c r="BH490" s="216">
        <f>IF(N490="sníž. přenesená",J490,0)</f>
        <v>0</v>
      </c>
      <c r="BI490" s="216">
        <f>IF(N490="nulová",J490,0)</f>
        <v>0</v>
      </c>
      <c r="BJ490" s="18" t="s">
        <v>81</v>
      </c>
      <c r="BK490" s="216">
        <f>ROUND(I490*H490,2)</f>
        <v>0</v>
      </c>
      <c r="BL490" s="18" t="s">
        <v>134</v>
      </c>
      <c r="BM490" s="215" t="s">
        <v>725</v>
      </c>
    </row>
    <row r="491" spans="1:47" s="2" customFormat="1" ht="18">
      <c r="A491" s="35"/>
      <c r="B491" s="36"/>
      <c r="C491" s="37"/>
      <c r="D491" s="217" t="s">
        <v>136</v>
      </c>
      <c r="E491" s="37"/>
      <c r="F491" s="218" t="s">
        <v>726</v>
      </c>
      <c r="G491" s="37"/>
      <c r="H491" s="37"/>
      <c r="I491" s="116"/>
      <c r="J491" s="37"/>
      <c r="K491" s="37"/>
      <c r="L491" s="40"/>
      <c r="M491" s="219"/>
      <c r="N491" s="220"/>
      <c r="O491" s="72"/>
      <c r="P491" s="72"/>
      <c r="Q491" s="72"/>
      <c r="R491" s="72"/>
      <c r="S491" s="72"/>
      <c r="T491" s="73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136</v>
      </c>
      <c r="AU491" s="18" t="s">
        <v>83</v>
      </c>
    </row>
    <row r="492" spans="2:51" s="13" customFormat="1" ht="10">
      <c r="B492" s="221"/>
      <c r="C492" s="222"/>
      <c r="D492" s="217" t="s">
        <v>138</v>
      </c>
      <c r="E492" s="223" t="s">
        <v>1</v>
      </c>
      <c r="F492" s="224" t="s">
        <v>260</v>
      </c>
      <c r="G492" s="222"/>
      <c r="H492" s="223" t="s">
        <v>1</v>
      </c>
      <c r="I492" s="225"/>
      <c r="J492" s="222"/>
      <c r="K492" s="222"/>
      <c r="L492" s="226"/>
      <c r="M492" s="227"/>
      <c r="N492" s="228"/>
      <c r="O492" s="228"/>
      <c r="P492" s="228"/>
      <c r="Q492" s="228"/>
      <c r="R492" s="228"/>
      <c r="S492" s="228"/>
      <c r="T492" s="229"/>
      <c r="AT492" s="230" t="s">
        <v>138</v>
      </c>
      <c r="AU492" s="230" t="s">
        <v>83</v>
      </c>
      <c r="AV492" s="13" t="s">
        <v>81</v>
      </c>
      <c r="AW492" s="13" t="s">
        <v>30</v>
      </c>
      <c r="AX492" s="13" t="s">
        <v>73</v>
      </c>
      <c r="AY492" s="230" t="s">
        <v>126</v>
      </c>
    </row>
    <row r="493" spans="2:51" s="14" customFormat="1" ht="10">
      <c r="B493" s="231"/>
      <c r="C493" s="232"/>
      <c r="D493" s="217" t="s">
        <v>138</v>
      </c>
      <c r="E493" s="233" t="s">
        <v>1</v>
      </c>
      <c r="F493" s="234" t="s">
        <v>703</v>
      </c>
      <c r="G493" s="232"/>
      <c r="H493" s="235">
        <v>23.4</v>
      </c>
      <c r="I493" s="236"/>
      <c r="J493" s="232"/>
      <c r="K493" s="232"/>
      <c r="L493" s="237"/>
      <c r="M493" s="238"/>
      <c r="N493" s="239"/>
      <c r="O493" s="239"/>
      <c r="P493" s="239"/>
      <c r="Q493" s="239"/>
      <c r="R493" s="239"/>
      <c r="S493" s="239"/>
      <c r="T493" s="240"/>
      <c r="AT493" s="241" t="s">
        <v>138</v>
      </c>
      <c r="AU493" s="241" t="s">
        <v>83</v>
      </c>
      <c r="AV493" s="14" t="s">
        <v>83</v>
      </c>
      <c r="AW493" s="14" t="s">
        <v>30</v>
      </c>
      <c r="AX493" s="14" t="s">
        <v>81</v>
      </c>
      <c r="AY493" s="241" t="s">
        <v>126</v>
      </c>
    </row>
    <row r="494" spans="1:65" s="2" customFormat="1" ht="21.75" customHeight="1">
      <c r="A494" s="35"/>
      <c r="B494" s="36"/>
      <c r="C494" s="204" t="s">
        <v>727</v>
      </c>
      <c r="D494" s="204" t="s">
        <v>129</v>
      </c>
      <c r="E494" s="205" t="s">
        <v>728</v>
      </c>
      <c r="F494" s="206" t="s">
        <v>729</v>
      </c>
      <c r="G494" s="207" t="s">
        <v>309</v>
      </c>
      <c r="H494" s="208">
        <v>3.9</v>
      </c>
      <c r="I494" s="209"/>
      <c r="J494" s="210">
        <f>ROUND(I494*H494,2)</f>
        <v>0</v>
      </c>
      <c r="K494" s="206" t="s">
        <v>133</v>
      </c>
      <c r="L494" s="40"/>
      <c r="M494" s="211" t="s">
        <v>1</v>
      </c>
      <c r="N494" s="212" t="s">
        <v>38</v>
      </c>
      <c r="O494" s="72"/>
      <c r="P494" s="213">
        <f>O494*H494</f>
        <v>0</v>
      </c>
      <c r="Q494" s="213">
        <v>0.0002</v>
      </c>
      <c r="R494" s="213">
        <f>Q494*H494</f>
        <v>0.00078</v>
      </c>
      <c r="S494" s="213">
        <v>0</v>
      </c>
      <c r="T494" s="214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15" t="s">
        <v>134</v>
      </c>
      <c r="AT494" s="215" t="s">
        <v>129</v>
      </c>
      <c r="AU494" s="215" t="s">
        <v>83</v>
      </c>
      <c r="AY494" s="18" t="s">
        <v>126</v>
      </c>
      <c r="BE494" s="216">
        <f>IF(N494="základní",J494,0)</f>
        <v>0</v>
      </c>
      <c r="BF494" s="216">
        <f>IF(N494="snížená",J494,0)</f>
        <v>0</v>
      </c>
      <c r="BG494" s="216">
        <f>IF(N494="zákl. přenesená",J494,0)</f>
        <v>0</v>
      </c>
      <c r="BH494" s="216">
        <f>IF(N494="sníž. přenesená",J494,0)</f>
        <v>0</v>
      </c>
      <c r="BI494" s="216">
        <f>IF(N494="nulová",J494,0)</f>
        <v>0</v>
      </c>
      <c r="BJ494" s="18" t="s">
        <v>81</v>
      </c>
      <c r="BK494" s="216">
        <f>ROUND(I494*H494,2)</f>
        <v>0</v>
      </c>
      <c r="BL494" s="18" t="s">
        <v>134</v>
      </c>
      <c r="BM494" s="215" t="s">
        <v>730</v>
      </c>
    </row>
    <row r="495" spans="1:47" s="2" customFormat="1" ht="18">
      <c r="A495" s="35"/>
      <c r="B495" s="36"/>
      <c r="C495" s="37"/>
      <c r="D495" s="217" t="s">
        <v>136</v>
      </c>
      <c r="E495" s="37"/>
      <c r="F495" s="218" t="s">
        <v>731</v>
      </c>
      <c r="G495" s="37"/>
      <c r="H495" s="37"/>
      <c r="I495" s="116"/>
      <c r="J495" s="37"/>
      <c r="K495" s="37"/>
      <c r="L495" s="40"/>
      <c r="M495" s="219"/>
      <c r="N495" s="220"/>
      <c r="O495" s="72"/>
      <c r="P495" s="72"/>
      <c r="Q495" s="72"/>
      <c r="R495" s="72"/>
      <c r="S495" s="72"/>
      <c r="T495" s="73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136</v>
      </c>
      <c r="AU495" s="18" t="s">
        <v>83</v>
      </c>
    </row>
    <row r="496" spans="2:51" s="13" customFormat="1" ht="10">
      <c r="B496" s="221"/>
      <c r="C496" s="222"/>
      <c r="D496" s="217" t="s">
        <v>138</v>
      </c>
      <c r="E496" s="223" t="s">
        <v>1</v>
      </c>
      <c r="F496" s="224" t="s">
        <v>260</v>
      </c>
      <c r="G496" s="222"/>
      <c r="H496" s="223" t="s">
        <v>1</v>
      </c>
      <c r="I496" s="225"/>
      <c r="J496" s="222"/>
      <c r="K496" s="222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138</v>
      </c>
      <c r="AU496" s="230" t="s">
        <v>83</v>
      </c>
      <c r="AV496" s="13" t="s">
        <v>81</v>
      </c>
      <c r="AW496" s="13" t="s">
        <v>30</v>
      </c>
      <c r="AX496" s="13" t="s">
        <v>73</v>
      </c>
      <c r="AY496" s="230" t="s">
        <v>126</v>
      </c>
    </row>
    <row r="497" spans="2:51" s="13" customFormat="1" ht="10">
      <c r="B497" s="221"/>
      <c r="C497" s="222"/>
      <c r="D497" s="217" t="s">
        <v>138</v>
      </c>
      <c r="E497" s="223" t="s">
        <v>1</v>
      </c>
      <c r="F497" s="224" t="s">
        <v>732</v>
      </c>
      <c r="G497" s="222"/>
      <c r="H497" s="223" t="s">
        <v>1</v>
      </c>
      <c r="I497" s="225"/>
      <c r="J497" s="222"/>
      <c r="K497" s="222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138</v>
      </c>
      <c r="AU497" s="230" t="s">
        <v>83</v>
      </c>
      <c r="AV497" s="13" t="s">
        <v>81</v>
      </c>
      <c r="AW497" s="13" t="s">
        <v>30</v>
      </c>
      <c r="AX497" s="13" t="s">
        <v>73</v>
      </c>
      <c r="AY497" s="230" t="s">
        <v>126</v>
      </c>
    </row>
    <row r="498" spans="2:51" s="14" customFormat="1" ht="10">
      <c r="B498" s="231"/>
      <c r="C498" s="232"/>
      <c r="D498" s="217" t="s">
        <v>138</v>
      </c>
      <c r="E498" s="233" t="s">
        <v>1</v>
      </c>
      <c r="F498" s="234" t="s">
        <v>733</v>
      </c>
      <c r="G498" s="232"/>
      <c r="H498" s="235">
        <v>3.9</v>
      </c>
      <c r="I498" s="236"/>
      <c r="J498" s="232"/>
      <c r="K498" s="232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138</v>
      </c>
      <c r="AU498" s="241" t="s">
        <v>83</v>
      </c>
      <c r="AV498" s="14" t="s">
        <v>83</v>
      </c>
      <c r="AW498" s="14" t="s">
        <v>30</v>
      </c>
      <c r="AX498" s="14" t="s">
        <v>81</v>
      </c>
      <c r="AY498" s="241" t="s">
        <v>126</v>
      </c>
    </row>
    <row r="499" spans="2:63" s="12" customFormat="1" ht="22.75" customHeight="1">
      <c r="B499" s="188"/>
      <c r="C499" s="189"/>
      <c r="D499" s="190" t="s">
        <v>72</v>
      </c>
      <c r="E499" s="202" t="s">
        <v>734</v>
      </c>
      <c r="F499" s="202" t="s">
        <v>735</v>
      </c>
      <c r="G499" s="189"/>
      <c r="H499" s="189"/>
      <c r="I499" s="192"/>
      <c r="J499" s="203">
        <f>BK499</f>
        <v>0</v>
      </c>
      <c r="K499" s="189"/>
      <c r="L499" s="194"/>
      <c r="M499" s="195"/>
      <c r="N499" s="196"/>
      <c r="O499" s="196"/>
      <c r="P499" s="197">
        <f>SUM(P500:P516)</f>
        <v>0</v>
      </c>
      <c r="Q499" s="196"/>
      <c r="R499" s="197">
        <f>SUM(R500:R516)</f>
        <v>0</v>
      </c>
      <c r="S499" s="196"/>
      <c r="T499" s="198">
        <f>SUM(T500:T516)</f>
        <v>0</v>
      </c>
      <c r="AR499" s="199" t="s">
        <v>81</v>
      </c>
      <c r="AT499" s="200" t="s">
        <v>72</v>
      </c>
      <c r="AU499" s="200" t="s">
        <v>81</v>
      </c>
      <c r="AY499" s="199" t="s">
        <v>126</v>
      </c>
      <c r="BK499" s="201">
        <f>SUM(BK500:BK516)</f>
        <v>0</v>
      </c>
    </row>
    <row r="500" spans="1:65" s="2" customFormat="1" ht="21.75" customHeight="1">
      <c r="A500" s="35"/>
      <c r="B500" s="36"/>
      <c r="C500" s="204" t="s">
        <v>736</v>
      </c>
      <c r="D500" s="204" t="s">
        <v>129</v>
      </c>
      <c r="E500" s="205" t="s">
        <v>737</v>
      </c>
      <c r="F500" s="206" t="s">
        <v>738</v>
      </c>
      <c r="G500" s="207" t="s">
        <v>351</v>
      </c>
      <c r="H500" s="208">
        <v>3.19</v>
      </c>
      <c r="I500" s="209"/>
      <c r="J500" s="210">
        <f>ROUND(I500*H500,2)</f>
        <v>0</v>
      </c>
      <c r="K500" s="206" t="s">
        <v>133</v>
      </c>
      <c r="L500" s="40"/>
      <c r="M500" s="211" t="s">
        <v>1</v>
      </c>
      <c r="N500" s="212" t="s">
        <v>38</v>
      </c>
      <c r="O500" s="72"/>
      <c r="P500" s="213">
        <f>O500*H500</f>
        <v>0</v>
      </c>
      <c r="Q500" s="213">
        <v>0</v>
      </c>
      <c r="R500" s="213">
        <f>Q500*H500</f>
        <v>0</v>
      </c>
      <c r="S500" s="213">
        <v>0</v>
      </c>
      <c r="T500" s="214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15" t="s">
        <v>134</v>
      </c>
      <c r="AT500" s="215" t="s">
        <v>129</v>
      </c>
      <c r="AU500" s="215" t="s">
        <v>83</v>
      </c>
      <c r="AY500" s="18" t="s">
        <v>126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8" t="s">
        <v>81</v>
      </c>
      <c r="BK500" s="216">
        <f>ROUND(I500*H500,2)</f>
        <v>0</v>
      </c>
      <c r="BL500" s="18" t="s">
        <v>134</v>
      </c>
      <c r="BM500" s="215" t="s">
        <v>739</v>
      </c>
    </row>
    <row r="501" spans="1:47" s="2" customFormat="1" ht="18">
      <c r="A501" s="35"/>
      <c r="B501" s="36"/>
      <c r="C501" s="37"/>
      <c r="D501" s="217" t="s">
        <v>136</v>
      </c>
      <c r="E501" s="37"/>
      <c r="F501" s="218" t="s">
        <v>740</v>
      </c>
      <c r="G501" s="37"/>
      <c r="H501" s="37"/>
      <c r="I501" s="116"/>
      <c r="J501" s="37"/>
      <c r="K501" s="37"/>
      <c r="L501" s="40"/>
      <c r="M501" s="219"/>
      <c r="N501" s="220"/>
      <c r="O501" s="72"/>
      <c r="P501" s="72"/>
      <c r="Q501" s="72"/>
      <c r="R501" s="72"/>
      <c r="S501" s="72"/>
      <c r="T501" s="73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136</v>
      </c>
      <c r="AU501" s="18" t="s">
        <v>83</v>
      </c>
    </row>
    <row r="502" spans="2:51" s="14" customFormat="1" ht="10">
      <c r="B502" s="231"/>
      <c r="C502" s="232"/>
      <c r="D502" s="217" t="s">
        <v>138</v>
      </c>
      <c r="E502" s="233" t="s">
        <v>1</v>
      </c>
      <c r="F502" s="234" t="s">
        <v>741</v>
      </c>
      <c r="G502" s="232"/>
      <c r="H502" s="235">
        <v>3.19</v>
      </c>
      <c r="I502" s="236"/>
      <c r="J502" s="232"/>
      <c r="K502" s="232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138</v>
      </c>
      <c r="AU502" s="241" t="s">
        <v>83</v>
      </c>
      <c r="AV502" s="14" t="s">
        <v>83</v>
      </c>
      <c r="AW502" s="14" t="s">
        <v>30</v>
      </c>
      <c r="AX502" s="14" t="s">
        <v>81</v>
      </c>
      <c r="AY502" s="241" t="s">
        <v>126</v>
      </c>
    </row>
    <row r="503" spans="1:65" s="2" customFormat="1" ht="16.5" customHeight="1">
      <c r="A503" s="35"/>
      <c r="B503" s="36"/>
      <c r="C503" s="204" t="s">
        <v>742</v>
      </c>
      <c r="D503" s="204" t="s">
        <v>129</v>
      </c>
      <c r="E503" s="205" t="s">
        <v>743</v>
      </c>
      <c r="F503" s="206" t="s">
        <v>744</v>
      </c>
      <c r="G503" s="207" t="s">
        <v>351</v>
      </c>
      <c r="H503" s="208">
        <v>845.769</v>
      </c>
      <c r="I503" s="209"/>
      <c r="J503" s="210">
        <f>ROUND(I503*H503,2)</f>
        <v>0</v>
      </c>
      <c r="K503" s="206" t="s">
        <v>133</v>
      </c>
      <c r="L503" s="40"/>
      <c r="M503" s="211" t="s">
        <v>1</v>
      </c>
      <c r="N503" s="212" t="s">
        <v>38</v>
      </c>
      <c r="O503" s="72"/>
      <c r="P503" s="213">
        <f>O503*H503</f>
        <v>0</v>
      </c>
      <c r="Q503" s="213">
        <v>0</v>
      </c>
      <c r="R503" s="213">
        <f>Q503*H503</f>
        <v>0</v>
      </c>
      <c r="S503" s="213">
        <v>0</v>
      </c>
      <c r="T503" s="214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15" t="s">
        <v>134</v>
      </c>
      <c r="AT503" s="215" t="s">
        <v>129</v>
      </c>
      <c r="AU503" s="215" t="s">
        <v>83</v>
      </c>
      <c r="AY503" s="18" t="s">
        <v>126</v>
      </c>
      <c r="BE503" s="216">
        <f>IF(N503="základní",J503,0)</f>
        <v>0</v>
      </c>
      <c r="BF503" s="216">
        <f>IF(N503="snížená",J503,0)</f>
        <v>0</v>
      </c>
      <c r="BG503" s="216">
        <f>IF(N503="zákl. přenesená",J503,0)</f>
        <v>0</v>
      </c>
      <c r="BH503" s="216">
        <f>IF(N503="sníž. přenesená",J503,0)</f>
        <v>0</v>
      </c>
      <c r="BI503" s="216">
        <f>IF(N503="nulová",J503,0)</f>
        <v>0</v>
      </c>
      <c r="BJ503" s="18" t="s">
        <v>81</v>
      </c>
      <c r="BK503" s="216">
        <f>ROUND(I503*H503,2)</f>
        <v>0</v>
      </c>
      <c r="BL503" s="18" t="s">
        <v>134</v>
      </c>
      <c r="BM503" s="215" t="s">
        <v>745</v>
      </c>
    </row>
    <row r="504" spans="1:47" s="2" customFormat="1" ht="18">
      <c r="A504" s="35"/>
      <c r="B504" s="36"/>
      <c r="C504" s="37"/>
      <c r="D504" s="217" t="s">
        <v>136</v>
      </c>
      <c r="E504" s="37"/>
      <c r="F504" s="218" t="s">
        <v>746</v>
      </c>
      <c r="G504" s="37"/>
      <c r="H504" s="37"/>
      <c r="I504" s="116"/>
      <c r="J504" s="37"/>
      <c r="K504" s="37"/>
      <c r="L504" s="40"/>
      <c r="M504" s="219"/>
      <c r="N504" s="220"/>
      <c r="O504" s="72"/>
      <c r="P504" s="72"/>
      <c r="Q504" s="72"/>
      <c r="R504" s="72"/>
      <c r="S504" s="72"/>
      <c r="T504" s="73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T504" s="18" t="s">
        <v>136</v>
      </c>
      <c r="AU504" s="18" t="s">
        <v>83</v>
      </c>
    </row>
    <row r="505" spans="1:65" s="2" customFormat="1" ht="21.75" customHeight="1">
      <c r="A505" s="35"/>
      <c r="B505" s="36"/>
      <c r="C505" s="204" t="s">
        <v>747</v>
      </c>
      <c r="D505" s="204" t="s">
        <v>129</v>
      </c>
      <c r="E505" s="205" t="s">
        <v>748</v>
      </c>
      <c r="F505" s="206" t="s">
        <v>749</v>
      </c>
      <c r="G505" s="207" t="s">
        <v>351</v>
      </c>
      <c r="H505" s="208">
        <v>10149.228</v>
      </c>
      <c r="I505" s="209"/>
      <c r="J505" s="210">
        <f>ROUND(I505*H505,2)</f>
        <v>0</v>
      </c>
      <c r="K505" s="206" t="s">
        <v>133</v>
      </c>
      <c r="L505" s="40"/>
      <c r="M505" s="211" t="s">
        <v>1</v>
      </c>
      <c r="N505" s="212" t="s">
        <v>38</v>
      </c>
      <c r="O505" s="72"/>
      <c r="P505" s="213">
        <f>O505*H505</f>
        <v>0</v>
      </c>
      <c r="Q505" s="213">
        <v>0</v>
      </c>
      <c r="R505" s="213">
        <f>Q505*H505</f>
        <v>0</v>
      </c>
      <c r="S505" s="213">
        <v>0</v>
      </c>
      <c r="T505" s="214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15" t="s">
        <v>134</v>
      </c>
      <c r="AT505" s="215" t="s">
        <v>129</v>
      </c>
      <c r="AU505" s="215" t="s">
        <v>83</v>
      </c>
      <c r="AY505" s="18" t="s">
        <v>126</v>
      </c>
      <c r="BE505" s="216">
        <f>IF(N505="základní",J505,0)</f>
        <v>0</v>
      </c>
      <c r="BF505" s="216">
        <f>IF(N505="snížená",J505,0)</f>
        <v>0</v>
      </c>
      <c r="BG505" s="216">
        <f>IF(N505="zákl. přenesená",J505,0)</f>
        <v>0</v>
      </c>
      <c r="BH505" s="216">
        <f>IF(N505="sníž. přenesená",J505,0)</f>
        <v>0</v>
      </c>
      <c r="BI505" s="216">
        <f>IF(N505="nulová",J505,0)</f>
        <v>0</v>
      </c>
      <c r="BJ505" s="18" t="s">
        <v>81</v>
      </c>
      <c r="BK505" s="216">
        <f>ROUND(I505*H505,2)</f>
        <v>0</v>
      </c>
      <c r="BL505" s="18" t="s">
        <v>134</v>
      </c>
      <c r="BM505" s="215" t="s">
        <v>750</v>
      </c>
    </row>
    <row r="506" spans="1:47" s="2" customFormat="1" ht="18">
      <c r="A506" s="35"/>
      <c r="B506" s="36"/>
      <c r="C506" s="37"/>
      <c r="D506" s="217" t="s">
        <v>136</v>
      </c>
      <c r="E506" s="37"/>
      <c r="F506" s="218" t="s">
        <v>751</v>
      </c>
      <c r="G506" s="37"/>
      <c r="H506" s="37"/>
      <c r="I506" s="116"/>
      <c r="J506" s="37"/>
      <c r="K506" s="37"/>
      <c r="L506" s="40"/>
      <c r="M506" s="219"/>
      <c r="N506" s="220"/>
      <c r="O506" s="72"/>
      <c r="P506" s="72"/>
      <c r="Q506" s="72"/>
      <c r="R506" s="72"/>
      <c r="S506" s="72"/>
      <c r="T506" s="73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136</v>
      </c>
      <c r="AU506" s="18" t="s">
        <v>83</v>
      </c>
    </row>
    <row r="507" spans="2:51" s="14" customFormat="1" ht="10">
      <c r="B507" s="231"/>
      <c r="C507" s="232"/>
      <c r="D507" s="217" t="s">
        <v>138</v>
      </c>
      <c r="E507" s="232"/>
      <c r="F507" s="234" t="s">
        <v>752</v>
      </c>
      <c r="G507" s="232"/>
      <c r="H507" s="235">
        <v>10149.228</v>
      </c>
      <c r="I507" s="236"/>
      <c r="J507" s="232"/>
      <c r="K507" s="232"/>
      <c r="L507" s="237"/>
      <c r="M507" s="238"/>
      <c r="N507" s="239"/>
      <c r="O507" s="239"/>
      <c r="P507" s="239"/>
      <c r="Q507" s="239"/>
      <c r="R507" s="239"/>
      <c r="S507" s="239"/>
      <c r="T507" s="240"/>
      <c r="AT507" s="241" t="s">
        <v>138</v>
      </c>
      <c r="AU507" s="241" t="s">
        <v>83</v>
      </c>
      <c r="AV507" s="14" t="s">
        <v>83</v>
      </c>
      <c r="AW507" s="14" t="s">
        <v>4</v>
      </c>
      <c r="AX507" s="14" t="s">
        <v>81</v>
      </c>
      <c r="AY507" s="241" t="s">
        <v>126</v>
      </c>
    </row>
    <row r="508" spans="1:65" s="2" customFormat="1" ht="21.75" customHeight="1">
      <c r="A508" s="35"/>
      <c r="B508" s="36"/>
      <c r="C508" s="204" t="s">
        <v>753</v>
      </c>
      <c r="D508" s="204" t="s">
        <v>129</v>
      </c>
      <c r="E508" s="205" t="s">
        <v>754</v>
      </c>
      <c r="F508" s="206" t="s">
        <v>755</v>
      </c>
      <c r="G508" s="207" t="s">
        <v>351</v>
      </c>
      <c r="H508" s="208">
        <v>139.96</v>
      </c>
      <c r="I508" s="209"/>
      <c r="J508" s="210">
        <f>ROUND(I508*H508,2)</f>
        <v>0</v>
      </c>
      <c r="K508" s="206" t="s">
        <v>133</v>
      </c>
      <c r="L508" s="40"/>
      <c r="M508" s="211" t="s">
        <v>1</v>
      </c>
      <c r="N508" s="212" t="s">
        <v>38</v>
      </c>
      <c r="O508" s="72"/>
      <c r="P508" s="213">
        <f>O508*H508</f>
        <v>0</v>
      </c>
      <c r="Q508" s="213">
        <v>0</v>
      </c>
      <c r="R508" s="213">
        <f>Q508*H508</f>
        <v>0</v>
      </c>
      <c r="S508" s="213">
        <v>0</v>
      </c>
      <c r="T508" s="214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15" t="s">
        <v>134</v>
      </c>
      <c r="AT508" s="215" t="s">
        <v>129</v>
      </c>
      <c r="AU508" s="215" t="s">
        <v>83</v>
      </c>
      <c r="AY508" s="18" t="s">
        <v>126</v>
      </c>
      <c r="BE508" s="216">
        <f>IF(N508="základní",J508,0)</f>
        <v>0</v>
      </c>
      <c r="BF508" s="216">
        <f>IF(N508="snížená",J508,0)</f>
        <v>0</v>
      </c>
      <c r="BG508" s="216">
        <f>IF(N508="zákl. přenesená",J508,0)</f>
        <v>0</v>
      </c>
      <c r="BH508" s="216">
        <f>IF(N508="sníž. přenesená",J508,0)</f>
        <v>0</v>
      </c>
      <c r="BI508" s="216">
        <f>IF(N508="nulová",J508,0)</f>
        <v>0</v>
      </c>
      <c r="BJ508" s="18" t="s">
        <v>81</v>
      </c>
      <c r="BK508" s="216">
        <f>ROUND(I508*H508,2)</f>
        <v>0</v>
      </c>
      <c r="BL508" s="18" t="s">
        <v>134</v>
      </c>
      <c r="BM508" s="215" t="s">
        <v>756</v>
      </c>
    </row>
    <row r="509" spans="1:47" s="2" customFormat="1" ht="27">
      <c r="A509" s="35"/>
      <c r="B509" s="36"/>
      <c r="C509" s="37"/>
      <c r="D509" s="217" t="s">
        <v>136</v>
      </c>
      <c r="E509" s="37"/>
      <c r="F509" s="218" t="s">
        <v>757</v>
      </c>
      <c r="G509" s="37"/>
      <c r="H509" s="37"/>
      <c r="I509" s="116"/>
      <c r="J509" s="37"/>
      <c r="K509" s="37"/>
      <c r="L509" s="40"/>
      <c r="M509" s="219"/>
      <c r="N509" s="220"/>
      <c r="O509" s="72"/>
      <c r="P509" s="72"/>
      <c r="Q509" s="72"/>
      <c r="R509" s="72"/>
      <c r="S509" s="72"/>
      <c r="T509" s="73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136</v>
      </c>
      <c r="AU509" s="18" t="s">
        <v>83</v>
      </c>
    </row>
    <row r="510" spans="2:51" s="14" customFormat="1" ht="10">
      <c r="B510" s="231"/>
      <c r="C510" s="232"/>
      <c r="D510" s="217" t="s">
        <v>138</v>
      </c>
      <c r="E510" s="233" t="s">
        <v>1</v>
      </c>
      <c r="F510" s="234" t="s">
        <v>758</v>
      </c>
      <c r="G510" s="232"/>
      <c r="H510" s="235">
        <v>139.96</v>
      </c>
      <c r="I510" s="236"/>
      <c r="J510" s="232"/>
      <c r="K510" s="232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138</v>
      </c>
      <c r="AU510" s="241" t="s">
        <v>83</v>
      </c>
      <c r="AV510" s="14" t="s">
        <v>83</v>
      </c>
      <c r="AW510" s="14" t="s">
        <v>30</v>
      </c>
      <c r="AX510" s="14" t="s">
        <v>81</v>
      </c>
      <c r="AY510" s="241" t="s">
        <v>126</v>
      </c>
    </row>
    <row r="511" spans="1:65" s="2" customFormat="1" ht="21.75" customHeight="1">
      <c r="A511" s="35"/>
      <c r="B511" s="36"/>
      <c r="C511" s="204" t="s">
        <v>759</v>
      </c>
      <c r="D511" s="204" t="s">
        <v>129</v>
      </c>
      <c r="E511" s="205" t="s">
        <v>760</v>
      </c>
      <c r="F511" s="206" t="s">
        <v>761</v>
      </c>
      <c r="G511" s="207" t="s">
        <v>351</v>
      </c>
      <c r="H511" s="208">
        <v>289.45</v>
      </c>
      <c r="I511" s="209"/>
      <c r="J511" s="210">
        <f>ROUND(I511*H511,2)</f>
        <v>0</v>
      </c>
      <c r="K511" s="206" t="s">
        <v>133</v>
      </c>
      <c r="L511" s="40"/>
      <c r="M511" s="211" t="s">
        <v>1</v>
      </c>
      <c r="N511" s="212" t="s">
        <v>38</v>
      </c>
      <c r="O511" s="72"/>
      <c r="P511" s="213">
        <f>O511*H511</f>
        <v>0</v>
      </c>
      <c r="Q511" s="213">
        <v>0</v>
      </c>
      <c r="R511" s="213">
        <f>Q511*H511</f>
        <v>0</v>
      </c>
      <c r="S511" s="213">
        <v>0</v>
      </c>
      <c r="T511" s="214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215" t="s">
        <v>134</v>
      </c>
      <c r="AT511" s="215" t="s">
        <v>129</v>
      </c>
      <c r="AU511" s="215" t="s">
        <v>83</v>
      </c>
      <c r="AY511" s="18" t="s">
        <v>126</v>
      </c>
      <c r="BE511" s="216">
        <f>IF(N511="základní",J511,0)</f>
        <v>0</v>
      </c>
      <c r="BF511" s="216">
        <f>IF(N511="snížená",J511,0)</f>
        <v>0</v>
      </c>
      <c r="BG511" s="216">
        <f>IF(N511="zákl. přenesená",J511,0)</f>
        <v>0</v>
      </c>
      <c r="BH511" s="216">
        <f>IF(N511="sníž. přenesená",J511,0)</f>
        <v>0</v>
      </c>
      <c r="BI511" s="216">
        <f>IF(N511="nulová",J511,0)</f>
        <v>0</v>
      </c>
      <c r="BJ511" s="18" t="s">
        <v>81</v>
      </c>
      <c r="BK511" s="216">
        <f>ROUND(I511*H511,2)</f>
        <v>0</v>
      </c>
      <c r="BL511" s="18" t="s">
        <v>134</v>
      </c>
      <c r="BM511" s="215" t="s">
        <v>762</v>
      </c>
    </row>
    <row r="512" spans="1:47" s="2" customFormat="1" ht="27">
      <c r="A512" s="35"/>
      <c r="B512" s="36"/>
      <c r="C512" s="37"/>
      <c r="D512" s="217" t="s">
        <v>136</v>
      </c>
      <c r="E512" s="37"/>
      <c r="F512" s="218" t="s">
        <v>763</v>
      </c>
      <c r="G512" s="37"/>
      <c r="H512" s="37"/>
      <c r="I512" s="116"/>
      <c r="J512" s="37"/>
      <c r="K512" s="37"/>
      <c r="L512" s="40"/>
      <c r="M512" s="219"/>
      <c r="N512" s="220"/>
      <c r="O512" s="72"/>
      <c r="P512" s="72"/>
      <c r="Q512" s="72"/>
      <c r="R512" s="72"/>
      <c r="S512" s="72"/>
      <c r="T512" s="73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136</v>
      </c>
      <c r="AU512" s="18" t="s">
        <v>83</v>
      </c>
    </row>
    <row r="513" spans="2:51" s="14" customFormat="1" ht="10">
      <c r="B513" s="231"/>
      <c r="C513" s="232"/>
      <c r="D513" s="217" t="s">
        <v>138</v>
      </c>
      <c r="E513" s="233" t="s">
        <v>1</v>
      </c>
      <c r="F513" s="234" t="s">
        <v>764</v>
      </c>
      <c r="G513" s="232"/>
      <c r="H513" s="235">
        <v>289.45</v>
      </c>
      <c r="I513" s="236"/>
      <c r="J513" s="232"/>
      <c r="K513" s="232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138</v>
      </c>
      <c r="AU513" s="241" t="s">
        <v>83</v>
      </c>
      <c r="AV513" s="14" t="s">
        <v>83</v>
      </c>
      <c r="AW513" s="14" t="s">
        <v>30</v>
      </c>
      <c r="AX513" s="14" t="s">
        <v>81</v>
      </c>
      <c r="AY513" s="241" t="s">
        <v>126</v>
      </c>
    </row>
    <row r="514" spans="1:65" s="2" customFormat="1" ht="21.75" customHeight="1">
      <c r="A514" s="35"/>
      <c r="B514" s="36"/>
      <c r="C514" s="204" t="s">
        <v>765</v>
      </c>
      <c r="D514" s="204" t="s">
        <v>129</v>
      </c>
      <c r="E514" s="205" t="s">
        <v>766</v>
      </c>
      <c r="F514" s="206" t="s">
        <v>767</v>
      </c>
      <c r="G514" s="207" t="s">
        <v>351</v>
      </c>
      <c r="H514" s="208">
        <v>416.359</v>
      </c>
      <c r="I514" s="209"/>
      <c r="J514" s="210">
        <f>ROUND(I514*H514,2)</f>
        <v>0</v>
      </c>
      <c r="K514" s="206" t="s">
        <v>133</v>
      </c>
      <c r="L514" s="40"/>
      <c r="M514" s="211" t="s">
        <v>1</v>
      </c>
      <c r="N514" s="212" t="s">
        <v>38</v>
      </c>
      <c r="O514" s="72"/>
      <c r="P514" s="213">
        <f>O514*H514</f>
        <v>0</v>
      </c>
      <c r="Q514" s="213">
        <v>0</v>
      </c>
      <c r="R514" s="213">
        <f>Q514*H514</f>
        <v>0</v>
      </c>
      <c r="S514" s="213">
        <v>0</v>
      </c>
      <c r="T514" s="21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15" t="s">
        <v>134</v>
      </c>
      <c r="AT514" s="215" t="s">
        <v>129</v>
      </c>
      <c r="AU514" s="215" t="s">
        <v>83</v>
      </c>
      <c r="AY514" s="18" t="s">
        <v>126</v>
      </c>
      <c r="BE514" s="216">
        <f>IF(N514="základní",J514,0)</f>
        <v>0</v>
      </c>
      <c r="BF514" s="216">
        <f>IF(N514="snížená",J514,0)</f>
        <v>0</v>
      </c>
      <c r="BG514" s="216">
        <f>IF(N514="zákl. přenesená",J514,0)</f>
        <v>0</v>
      </c>
      <c r="BH514" s="216">
        <f>IF(N514="sníž. přenesená",J514,0)</f>
        <v>0</v>
      </c>
      <c r="BI514" s="216">
        <f>IF(N514="nulová",J514,0)</f>
        <v>0</v>
      </c>
      <c r="BJ514" s="18" t="s">
        <v>81</v>
      </c>
      <c r="BK514" s="216">
        <f>ROUND(I514*H514,2)</f>
        <v>0</v>
      </c>
      <c r="BL514" s="18" t="s">
        <v>134</v>
      </c>
      <c r="BM514" s="215" t="s">
        <v>768</v>
      </c>
    </row>
    <row r="515" spans="1:47" s="2" customFormat="1" ht="27">
      <c r="A515" s="35"/>
      <c r="B515" s="36"/>
      <c r="C515" s="37"/>
      <c r="D515" s="217" t="s">
        <v>136</v>
      </c>
      <c r="E515" s="37"/>
      <c r="F515" s="218" t="s">
        <v>353</v>
      </c>
      <c r="G515" s="37"/>
      <c r="H515" s="37"/>
      <c r="I515" s="116"/>
      <c r="J515" s="37"/>
      <c r="K515" s="37"/>
      <c r="L515" s="40"/>
      <c r="M515" s="219"/>
      <c r="N515" s="220"/>
      <c r="O515" s="72"/>
      <c r="P515" s="72"/>
      <c r="Q515" s="72"/>
      <c r="R515" s="72"/>
      <c r="S515" s="72"/>
      <c r="T515" s="73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136</v>
      </c>
      <c r="AU515" s="18" t="s">
        <v>83</v>
      </c>
    </row>
    <row r="516" spans="2:51" s="14" customFormat="1" ht="10">
      <c r="B516" s="231"/>
      <c r="C516" s="232"/>
      <c r="D516" s="217" t="s">
        <v>138</v>
      </c>
      <c r="E516" s="233" t="s">
        <v>1</v>
      </c>
      <c r="F516" s="234" t="s">
        <v>769</v>
      </c>
      <c r="G516" s="232"/>
      <c r="H516" s="235">
        <v>416.359</v>
      </c>
      <c r="I516" s="236"/>
      <c r="J516" s="232"/>
      <c r="K516" s="232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138</v>
      </c>
      <c r="AU516" s="241" t="s">
        <v>83</v>
      </c>
      <c r="AV516" s="14" t="s">
        <v>83</v>
      </c>
      <c r="AW516" s="14" t="s">
        <v>30</v>
      </c>
      <c r="AX516" s="14" t="s">
        <v>81</v>
      </c>
      <c r="AY516" s="241" t="s">
        <v>126</v>
      </c>
    </row>
    <row r="517" spans="2:63" s="12" customFormat="1" ht="22.75" customHeight="1">
      <c r="B517" s="188"/>
      <c r="C517" s="189"/>
      <c r="D517" s="190" t="s">
        <v>72</v>
      </c>
      <c r="E517" s="202" t="s">
        <v>770</v>
      </c>
      <c r="F517" s="202" t="s">
        <v>771</v>
      </c>
      <c r="G517" s="189"/>
      <c r="H517" s="189"/>
      <c r="I517" s="192"/>
      <c r="J517" s="203">
        <f>BK517</f>
        <v>0</v>
      </c>
      <c r="K517" s="189"/>
      <c r="L517" s="194"/>
      <c r="M517" s="195"/>
      <c r="N517" s="196"/>
      <c r="O517" s="196"/>
      <c r="P517" s="197">
        <f>SUM(P518:P519)</f>
        <v>0</v>
      </c>
      <c r="Q517" s="196"/>
      <c r="R517" s="197">
        <f>SUM(R518:R519)</f>
        <v>0</v>
      </c>
      <c r="S517" s="196"/>
      <c r="T517" s="198">
        <f>SUM(T518:T519)</f>
        <v>0</v>
      </c>
      <c r="AR517" s="199" t="s">
        <v>81</v>
      </c>
      <c r="AT517" s="200" t="s">
        <v>72</v>
      </c>
      <c r="AU517" s="200" t="s">
        <v>81</v>
      </c>
      <c r="AY517" s="199" t="s">
        <v>126</v>
      </c>
      <c r="BK517" s="201">
        <f>SUM(BK518:BK519)</f>
        <v>0</v>
      </c>
    </row>
    <row r="518" spans="1:65" s="2" customFormat="1" ht="21.75" customHeight="1">
      <c r="A518" s="35"/>
      <c r="B518" s="36"/>
      <c r="C518" s="204" t="s">
        <v>772</v>
      </c>
      <c r="D518" s="204" t="s">
        <v>129</v>
      </c>
      <c r="E518" s="205" t="s">
        <v>773</v>
      </c>
      <c r="F518" s="206" t="s">
        <v>774</v>
      </c>
      <c r="G518" s="207" t="s">
        <v>351</v>
      </c>
      <c r="H518" s="208">
        <v>1828.553</v>
      </c>
      <c r="I518" s="209"/>
      <c r="J518" s="210">
        <f>ROUND(I518*H518,2)</f>
        <v>0</v>
      </c>
      <c r="K518" s="206" t="s">
        <v>133</v>
      </c>
      <c r="L518" s="40"/>
      <c r="M518" s="211" t="s">
        <v>1</v>
      </c>
      <c r="N518" s="212" t="s">
        <v>38</v>
      </c>
      <c r="O518" s="72"/>
      <c r="P518" s="213">
        <f>O518*H518</f>
        <v>0</v>
      </c>
      <c r="Q518" s="213">
        <v>0</v>
      </c>
      <c r="R518" s="213">
        <f>Q518*H518</f>
        <v>0</v>
      </c>
      <c r="S518" s="213">
        <v>0</v>
      </c>
      <c r="T518" s="214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15" t="s">
        <v>134</v>
      </c>
      <c r="AT518" s="215" t="s">
        <v>129</v>
      </c>
      <c r="AU518" s="215" t="s">
        <v>83</v>
      </c>
      <c r="AY518" s="18" t="s">
        <v>126</v>
      </c>
      <c r="BE518" s="216">
        <f>IF(N518="základní",J518,0)</f>
        <v>0</v>
      </c>
      <c r="BF518" s="216">
        <f>IF(N518="snížená",J518,0)</f>
        <v>0</v>
      </c>
      <c r="BG518" s="216">
        <f>IF(N518="zákl. přenesená",J518,0)</f>
        <v>0</v>
      </c>
      <c r="BH518" s="216">
        <f>IF(N518="sníž. přenesená",J518,0)</f>
        <v>0</v>
      </c>
      <c r="BI518" s="216">
        <f>IF(N518="nulová",J518,0)</f>
        <v>0</v>
      </c>
      <c r="BJ518" s="18" t="s">
        <v>81</v>
      </c>
      <c r="BK518" s="216">
        <f>ROUND(I518*H518,2)</f>
        <v>0</v>
      </c>
      <c r="BL518" s="18" t="s">
        <v>134</v>
      </c>
      <c r="BM518" s="215" t="s">
        <v>775</v>
      </c>
    </row>
    <row r="519" spans="1:47" s="2" customFormat="1" ht="27">
      <c r="A519" s="35"/>
      <c r="B519" s="36"/>
      <c r="C519" s="37"/>
      <c r="D519" s="217" t="s">
        <v>136</v>
      </c>
      <c r="E519" s="37"/>
      <c r="F519" s="218" t="s">
        <v>776</v>
      </c>
      <c r="G519" s="37"/>
      <c r="H519" s="37"/>
      <c r="I519" s="116"/>
      <c r="J519" s="37"/>
      <c r="K519" s="37"/>
      <c r="L519" s="40"/>
      <c r="M519" s="242"/>
      <c r="N519" s="243"/>
      <c r="O519" s="244"/>
      <c r="P519" s="244"/>
      <c r="Q519" s="244"/>
      <c r="R519" s="244"/>
      <c r="S519" s="244"/>
      <c r="T519" s="24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136</v>
      </c>
      <c r="AU519" s="18" t="s">
        <v>83</v>
      </c>
    </row>
    <row r="520" spans="1:31" s="2" customFormat="1" ht="7" customHeight="1">
      <c r="A520" s="35"/>
      <c r="B520" s="55"/>
      <c r="C520" s="56"/>
      <c r="D520" s="56"/>
      <c r="E520" s="56"/>
      <c r="F520" s="56"/>
      <c r="G520" s="56"/>
      <c r="H520" s="56"/>
      <c r="I520" s="153"/>
      <c r="J520" s="56"/>
      <c r="K520" s="56"/>
      <c r="L520" s="40"/>
      <c r="M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</row>
  </sheetData>
  <sheetProtection algorithmName="SHA-512" hashValue="UIlOuYYPBgLfRsVwgGKYV4xwQ0ZJ7rsWdU3TmwXJs9243FXHU9LBOl61cJvMzNQjyOzarEYi3Izp6Gvj+94LfQ==" saltValue="esM6JBIGoxeRRAYcAbP9/pW7ErCeP9f42HPpy8G6aG/uUhuzH0mlaA8SUxpkP8U6wAm915ABy0VwuboBk4gOUQ==" spinCount="100000" sheet="1" objects="1" scenarios="1" formatColumns="0" formatRows="0" autoFilter="0"/>
  <autoFilter ref="C123:K51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545"/>
  <sheetViews>
    <sheetView showGridLines="0" tabSelected="1" workbookViewId="0" topLeftCell="A215">
      <selection activeCell="C209" sqref="C20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89</v>
      </c>
      <c r="AZ2" s="246" t="s">
        <v>777</v>
      </c>
      <c r="BA2" s="246" t="s">
        <v>778</v>
      </c>
      <c r="BB2" s="246" t="s">
        <v>1</v>
      </c>
      <c r="BC2" s="246" t="s">
        <v>779</v>
      </c>
      <c r="BD2" s="246" t="s">
        <v>83</v>
      </c>
    </row>
    <row r="3" spans="2:5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  <c r="AZ3" s="246" t="s">
        <v>780</v>
      </c>
      <c r="BA3" s="246" t="s">
        <v>780</v>
      </c>
      <c r="BB3" s="246" t="s">
        <v>1</v>
      </c>
      <c r="BC3" s="246" t="s">
        <v>781</v>
      </c>
      <c r="BD3" s="246" t="s">
        <v>83</v>
      </c>
    </row>
    <row r="4" spans="2:5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  <c r="AZ4" s="246" t="s">
        <v>782</v>
      </c>
      <c r="BA4" s="246" t="s">
        <v>782</v>
      </c>
      <c r="BB4" s="246" t="s">
        <v>1</v>
      </c>
      <c r="BC4" s="246" t="s">
        <v>783</v>
      </c>
      <c r="BD4" s="246" t="s">
        <v>83</v>
      </c>
    </row>
    <row r="5" spans="2:56" s="1" customFormat="1" ht="7" customHeight="1">
      <c r="B5" s="21"/>
      <c r="I5" s="109"/>
      <c r="L5" s="21"/>
      <c r="AZ5" s="246" t="s">
        <v>784</v>
      </c>
      <c r="BA5" s="246" t="s">
        <v>784</v>
      </c>
      <c r="BB5" s="246" t="s">
        <v>1</v>
      </c>
      <c r="BC5" s="246" t="s">
        <v>134</v>
      </c>
      <c r="BD5" s="246" t="s">
        <v>83</v>
      </c>
    </row>
    <row r="6" spans="2:56" s="1" customFormat="1" ht="12" customHeight="1">
      <c r="B6" s="21"/>
      <c r="D6" s="115" t="s">
        <v>16</v>
      </c>
      <c r="I6" s="109"/>
      <c r="L6" s="21"/>
      <c r="AZ6" s="246" t="s">
        <v>785</v>
      </c>
      <c r="BA6" s="246" t="s">
        <v>785</v>
      </c>
      <c r="BB6" s="246" t="s">
        <v>1</v>
      </c>
      <c r="BC6" s="246" t="s">
        <v>134</v>
      </c>
      <c r="BD6" s="246" t="s">
        <v>83</v>
      </c>
    </row>
    <row r="7" spans="2:56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  <c r="AZ7" s="246" t="s">
        <v>786</v>
      </c>
      <c r="BA7" s="246" t="s">
        <v>786</v>
      </c>
      <c r="BB7" s="246" t="s">
        <v>1</v>
      </c>
      <c r="BC7" s="246" t="s">
        <v>787</v>
      </c>
      <c r="BD7" s="246" t="s">
        <v>83</v>
      </c>
    </row>
    <row r="8" spans="1:56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246" t="s">
        <v>244</v>
      </c>
      <c r="BA8" s="246" t="s">
        <v>244</v>
      </c>
      <c r="BB8" s="246" t="s">
        <v>1</v>
      </c>
      <c r="BC8" s="246" t="s">
        <v>788</v>
      </c>
      <c r="BD8" s="246" t="s">
        <v>83</v>
      </c>
    </row>
    <row r="9" spans="1:56" s="2" customFormat="1" ht="16.5" customHeight="1">
      <c r="A9" s="35"/>
      <c r="B9" s="40"/>
      <c r="C9" s="35"/>
      <c r="D9" s="35"/>
      <c r="E9" s="340" t="s">
        <v>789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246" t="s">
        <v>246</v>
      </c>
      <c r="BA9" s="246" t="s">
        <v>246</v>
      </c>
      <c r="BB9" s="246" t="s">
        <v>1</v>
      </c>
      <c r="BC9" s="246" t="s">
        <v>790</v>
      </c>
      <c r="BD9" s="246" t="s">
        <v>83</v>
      </c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ROUND(J130,2)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ROUND((SUM(BE130:BE544)),2)</f>
        <v>0</v>
      </c>
      <c r="G33" s="35"/>
      <c r="H33" s="35"/>
      <c r="I33" s="132">
        <v>0.21</v>
      </c>
      <c r="J33" s="131">
        <f>ROUND(((SUM(BE130:BE544))*I33),2)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ROUND((SUM(BF130:BF544)),2)</f>
        <v>0</v>
      </c>
      <c r="G34" s="35"/>
      <c r="H34" s="35"/>
      <c r="I34" s="132">
        <v>0.15</v>
      </c>
      <c r="J34" s="131">
        <f>ROUND(((SUM(BF130:BF544))*I34),2)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40</v>
      </c>
      <c r="F35" s="131">
        <f>ROUND((SUM(BG130:BG544)),2)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41</v>
      </c>
      <c r="F36" s="131">
        <f>ROUND((SUM(BH130:BH544)),2)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42</v>
      </c>
      <c r="F37" s="131">
        <f>ROUND((SUM(BI130:BI544)),2)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7" t="str">
        <f>E9</f>
        <v>SO-02 - Opěrné zdi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2:12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2:12" s="10" customFormat="1" ht="19.9" customHeight="1">
      <c r="B98" s="169"/>
      <c r="C98" s="170"/>
      <c r="D98" s="171" t="s">
        <v>249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2:12" s="10" customFormat="1" ht="19.9" customHeight="1">
      <c r="B99" s="169"/>
      <c r="C99" s="170"/>
      <c r="D99" s="171" t="s">
        <v>791</v>
      </c>
      <c r="E99" s="172"/>
      <c r="F99" s="172"/>
      <c r="G99" s="172"/>
      <c r="H99" s="172"/>
      <c r="I99" s="173"/>
      <c r="J99" s="174">
        <f>J191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250</v>
      </c>
      <c r="E100" s="172"/>
      <c r="F100" s="172"/>
      <c r="G100" s="172"/>
      <c r="H100" s="172"/>
      <c r="I100" s="173"/>
      <c r="J100" s="174">
        <f>J252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792</v>
      </c>
      <c r="E101" s="172"/>
      <c r="F101" s="172"/>
      <c r="G101" s="172"/>
      <c r="H101" s="172"/>
      <c r="I101" s="173"/>
      <c r="J101" s="174">
        <f>J283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251</v>
      </c>
      <c r="E102" s="172"/>
      <c r="F102" s="172"/>
      <c r="G102" s="172"/>
      <c r="H102" s="172"/>
      <c r="I102" s="173"/>
      <c r="J102" s="174">
        <f>J307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252</v>
      </c>
      <c r="E103" s="172"/>
      <c r="F103" s="172"/>
      <c r="G103" s="172"/>
      <c r="H103" s="172"/>
      <c r="I103" s="173"/>
      <c r="J103" s="174">
        <f>J322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105</v>
      </c>
      <c r="E104" s="172"/>
      <c r="F104" s="172"/>
      <c r="G104" s="172"/>
      <c r="H104" s="172"/>
      <c r="I104" s="173"/>
      <c r="J104" s="174">
        <f>J340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253</v>
      </c>
      <c r="E105" s="172"/>
      <c r="F105" s="172"/>
      <c r="G105" s="172"/>
      <c r="H105" s="172"/>
      <c r="I105" s="173"/>
      <c r="J105" s="174">
        <f>J453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254</v>
      </c>
      <c r="E106" s="172"/>
      <c r="F106" s="172"/>
      <c r="G106" s="172"/>
      <c r="H106" s="172"/>
      <c r="I106" s="173"/>
      <c r="J106" s="174">
        <f>J467</f>
        <v>0</v>
      </c>
      <c r="K106" s="170"/>
      <c r="L106" s="175"/>
    </row>
    <row r="107" spans="2:12" s="9" customFormat="1" ht="25" customHeight="1">
      <c r="B107" s="162"/>
      <c r="C107" s="163"/>
      <c r="D107" s="164" t="s">
        <v>793</v>
      </c>
      <c r="E107" s="165"/>
      <c r="F107" s="165"/>
      <c r="G107" s="165"/>
      <c r="H107" s="165"/>
      <c r="I107" s="166"/>
      <c r="J107" s="167">
        <f>J470</f>
        <v>0</v>
      </c>
      <c r="K107" s="163"/>
      <c r="L107" s="168"/>
    </row>
    <row r="108" spans="2:12" s="10" customFormat="1" ht="19.9" customHeight="1">
      <c r="B108" s="169"/>
      <c r="C108" s="170"/>
      <c r="D108" s="171" t="s">
        <v>794</v>
      </c>
      <c r="E108" s="172"/>
      <c r="F108" s="172"/>
      <c r="G108" s="172"/>
      <c r="H108" s="172"/>
      <c r="I108" s="173"/>
      <c r="J108" s="174">
        <f>J471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795</v>
      </c>
      <c r="E109" s="172"/>
      <c r="F109" s="172"/>
      <c r="G109" s="172"/>
      <c r="H109" s="172"/>
      <c r="I109" s="173"/>
      <c r="J109" s="174">
        <f>J515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796</v>
      </c>
      <c r="E110" s="172"/>
      <c r="F110" s="172"/>
      <c r="G110" s="172"/>
      <c r="H110" s="172"/>
      <c r="I110" s="173"/>
      <c r="J110" s="174">
        <f>J530</f>
        <v>0</v>
      </c>
      <c r="K110" s="170"/>
      <c r="L110" s="175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7" customHeight="1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7" customHeight="1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5" customHeight="1">
      <c r="A117" s="35"/>
      <c r="B117" s="36"/>
      <c r="C117" s="24" t="s">
        <v>111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7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45" t="str">
        <f>E7</f>
        <v>RK - Rozšíření komunikace Bochořákova</v>
      </c>
      <c r="F120" s="346"/>
      <c r="G120" s="346"/>
      <c r="H120" s="346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97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297" t="str">
        <f>E9</f>
        <v>SO-02 - Opěrné zdi</v>
      </c>
      <c r="F122" s="347"/>
      <c r="G122" s="347"/>
      <c r="H122" s="34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7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 xml:space="preserve"> </v>
      </c>
      <c r="G124" s="37"/>
      <c r="H124" s="37"/>
      <c r="I124" s="118" t="s">
        <v>22</v>
      </c>
      <c r="J124" s="67" t="str">
        <f>IF(J12="","",J12)</f>
        <v>2. 5. 2019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7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24</v>
      </c>
      <c r="D126" s="37"/>
      <c r="E126" s="37"/>
      <c r="F126" s="28" t="str">
        <f>E15</f>
        <v xml:space="preserve"> </v>
      </c>
      <c r="G126" s="37"/>
      <c r="H126" s="37"/>
      <c r="I126" s="118" t="s">
        <v>29</v>
      </c>
      <c r="J126" s="33" t="str">
        <f>E21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118" t="s">
        <v>31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25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76"/>
      <c r="B129" s="177"/>
      <c r="C129" s="178" t="s">
        <v>112</v>
      </c>
      <c r="D129" s="179" t="s">
        <v>58</v>
      </c>
      <c r="E129" s="179" t="s">
        <v>54</v>
      </c>
      <c r="F129" s="179" t="s">
        <v>55</v>
      </c>
      <c r="G129" s="179" t="s">
        <v>113</v>
      </c>
      <c r="H129" s="179" t="s">
        <v>114</v>
      </c>
      <c r="I129" s="180" t="s">
        <v>115</v>
      </c>
      <c r="J129" s="179" t="s">
        <v>101</v>
      </c>
      <c r="K129" s="181" t="s">
        <v>116</v>
      </c>
      <c r="L129" s="182"/>
      <c r="M129" s="76" t="s">
        <v>1</v>
      </c>
      <c r="N129" s="77" t="s">
        <v>37</v>
      </c>
      <c r="O129" s="77" t="s">
        <v>117</v>
      </c>
      <c r="P129" s="77" t="s">
        <v>118</v>
      </c>
      <c r="Q129" s="77" t="s">
        <v>119</v>
      </c>
      <c r="R129" s="77" t="s">
        <v>120</v>
      </c>
      <c r="S129" s="77" t="s">
        <v>121</v>
      </c>
      <c r="T129" s="78" t="s">
        <v>122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3" s="2" customFormat="1" ht="22.75" customHeight="1">
      <c r="A130" s="35"/>
      <c r="B130" s="36"/>
      <c r="C130" s="83" t="s">
        <v>123</v>
      </c>
      <c r="D130" s="37"/>
      <c r="E130" s="37"/>
      <c r="F130" s="37"/>
      <c r="G130" s="37"/>
      <c r="H130" s="37"/>
      <c r="I130" s="116"/>
      <c r="J130" s="183">
        <f>BK130</f>
        <v>0</v>
      </c>
      <c r="K130" s="37"/>
      <c r="L130" s="40"/>
      <c r="M130" s="79"/>
      <c r="N130" s="184"/>
      <c r="O130" s="80"/>
      <c r="P130" s="185">
        <f>P131+P470</f>
        <v>0</v>
      </c>
      <c r="Q130" s="80"/>
      <c r="R130" s="185">
        <f>R131+R470</f>
        <v>1211.1109678300002</v>
      </c>
      <c r="S130" s="80"/>
      <c r="T130" s="186">
        <f>T131+T470</f>
        <v>41.90252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72</v>
      </c>
      <c r="AU130" s="18" t="s">
        <v>103</v>
      </c>
      <c r="BK130" s="187">
        <f>BK131+BK470</f>
        <v>0</v>
      </c>
    </row>
    <row r="131" spans="2:63" s="12" customFormat="1" ht="25.9" customHeight="1">
      <c r="B131" s="188"/>
      <c r="C131" s="189"/>
      <c r="D131" s="190" t="s">
        <v>72</v>
      </c>
      <c r="E131" s="191" t="s">
        <v>124</v>
      </c>
      <c r="F131" s="191" t="s">
        <v>125</v>
      </c>
      <c r="G131" s="189"/>
      <c r="H131" s="189"/>
      <c r="I131" s="192"/>
      <c r="J131" s="193">
        <f>BK131</f>
        <v>0</v>
      </c>
      <c r="K131" s="189"/>
      <c r="L131" s="194"/>
      <c r="M131" s="195"/>
      <c r="N131" s="196"/>
      <c r="O131" s="196"/>
      <c r="P131" s="197">
        <f>P132+P191+P252+P283+P307+P322+P340+P453+P467</f>
        <v>0</v>
      </c>
      <c r="Q131" s="196"/>
      <c r="R131" s="197">
        <f>R132+R191+R252+R283+R307+R322+R340+R453+R467</f>
        <v>1209.5912475100001</v>
      </c>
      <c r="S131" s="196"/>
      <c r="T131" s="198">
        <f>T132+T191+T252+T283+T307+T322+T340+T453+T467</f>
        <v>41.90252</v>
      </c>
      <c r="AR131" s="199" t="s">
        <v>81</v>
      </c>
      <c r="AT131" s="200" t="s">
        <v>72</v>
      </c>
      <c r="AU131" s="200" t="s">
        <v>73</v>
      </c>
      <c r="AY131" s="199" t="s">
        <v>126</v>
      </c>
      <c r="BK131" s="201">
        <f>BK132+BK191+BK252+BK283+BK307+BK322+BK340+BK453+BK467</f>
        <v>0</v>
      </c>
    </row>
    <row r="132" spans="2:63" s="12" customFormat="1" ht="22.75" customHeight="1">
      <c r="B132" s="188"/>
      <c r="C132" s="189"/>
      <c r="D132" s="190" t="s">
        <v>72</v>
      </c>
      <c r="E132" s="202" t="s">
        <v>81</v>
      </c>
      <c r="F132" s="202" t="s">
        <v>255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SUM(P133:P190)</f>
        <v>0</v>
      </c>
      <c r="Q132" s="196"/>
      <c r="R132" s="197">
        <f>SUM(R133:R190)</f>
        <v>183.6</v>
      </c>
      <c r="S132" s="196"/>
      <c r="T132" s="198">
        <f>SUM(T133:T190)</f>
        <v>4.16</v>
      </c>
      <c r="AR132" s="199" t="s">
        <v>81</v>
      </c>
      <c r="AT132" s="200" t="s">
        <v>72</v>
      </c>
      <c r="AU132" s="200" t="s">
        <v>81</v>
      </c>
      <c r="AY132" s="199" t="s">
        <v>126</v>
      </c>
      <c r="BK132" s="201">
        <f>SUM(BK133:BK190)</f>
        <v>0</v>
      </c>
    </row>
    <row r="133" spans="1:65" s="2" customFormat="1" ht="21.75" customHeight="1">
      <c r="A133" s="35"/>
      <c r="B133" s="36"/>
      <c r="C133" s="204" t="s">
        <v>81</v>
      </c>
      <c r="D133" s="204" t="s">
        <v>129</v>
      </c>
      <c r="E133" s="205" t="s">
        <v>797</v>
      </c>
      <c r="F133" s="206" t="s">
        <v>798</v>
      </c>
      <c r="G133" s="207" t="s">
        <v>132</v>
      </c>
      <c r="H133" s="208">
        <v>4</v>
      </c>
      <c r="I133" s="209"/>
      <c r="J133" s="210">
        <f>ROUND(I133*H133,2)</f>
        <v>0</v>
      </c>
      <c r="K133" s="206" t="s">
        <v>133</v>
      </c>
      <c r="L133" s="40"/>
      <c r="M133" s="211" t="s">
        <v>1</v>
      </c>
      <c r="N133" s="212" t="s">
        <v>38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0.255</v>
      </c>
      <c r="T133" s="214">
        <f>S133*H133</f>
        <v>1.02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134</v>
      </c>
      <c r="AT133" s="215" t="s">
        <v>129</v>
      </c>
      <c r="AU133" s="215" t="s">
        <v>83</v>
      </c>
      <c r="AY133" s="18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81</v>
      </c>
      <c r="BK133" s="216">
        <f>ROUND(I133*H133,2)</f>
        <v>0</v>
      </c>
      <c r="BL133" s="18" t="s">
        <v>134</v>
      </c>
      <c r="BM133" s="215" t="s">
        <v>799</v>
      </c>
    </row>
    <row r="134" spans="1:47" s="2" customFormat="1" ht="36">
      <c r="A134" s="35"/>
      <c r="B134" s="36"/>
      <c r="C134" s="37"/>
      <c r="D134" s="217" t="s">
        <v>136</v>
      </c>
      <c r="E134" s="37"/>
      <c r="F134" s="218" t="s">
        <v>800</v>
      </c>
      <c r="G134" s="37"/>
      <c r="H134" s="37"/>
      <c r="I134" s="116"/>
      <c r="J134" s="37"/>
      <c r="K134" s="37"/>
      <c r="L134" s="40"/>
      <c r="M134" s="219"/>
      <c r="N134" s="220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136</v>
      </c>
      <c r="AU134" s="18" t="s">
        <v>83</v>
      </c>
    </row>
    <row r="135" spans="2:51" s="13" customFormat="1" ht="10">
      <c r="B135" s="221"/>
      <c r="C135" s="222"/>
      <c r="D135" s="217" t="s">
        <v>138</v>
      </c>
      <c r="E135" s="223" t="s">
        <v>1</v>
      </c>
      <c r="F135" s="224" t="s">
        <v>260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138</v>
      </c>
      <c r="AU135" s="230" t="s">
        <v>83</v>
      </c>
      <c r="AV135" s="13" t="s">
        <v>81</v>
      </c>
      <c r="AW135" s="13" t="s">
        <v>30</v>
      </c>
      <c r="AX135" s="13" t="s">
        <v>73</v>
      </c>
      <c r="AY135" s="230" t="s">
        <v>126</v>
      </c>
    </row>
    <row r="136" spans="2:51" s="14" customFormat="1" ht="10">
      <c r="B136" s="231"/>
      <c r="C136" s="232"/>
      <c r="D136" s="217" t="s">
        <v>138</v>
      </c>
      <c r="E136" s="233" t="s">
        <v>784</v>
      </c>
      <c r="F136" s="234" t="s">
        <v>134</v>
      </c>
      <c r="G136" s="232"/>
      <c r="H136" s="235">
        <v>4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138</v>
      </c>
      <c r="AU136" s="241" t="s">
        <v>83</v>
      </c>
      <c r="AV136" s="14" t="s">
        <v>83</v>
      </c>
      <c r="AW136" s="14" t="s">
        <v>30</v>
      </c>
      <c r="AX136" s="14" t="s">
        <v>81</v>
      </c>
      <c r="AY136" s="241" t="s">
        <v>126</v>
      </c>
    </row>
    <row r="137" spans="1:65" s="2" customFormat="1" ht="21.75" customHeight="1">
      <c r="A137" s="35"/>
      <c r="B137" s="36"/>
      <c r="C137" s="204" t="s">
        <v>83</v>
      </c>
      <c r="D137" s="204" t="s">
        <v>129</v>
      </c>
      <c r="E137" s="205" t="s">
        <v>801</v>
      </c>
      <c r="F137" s="206" t="s">
        <v>802</v>
      </c>
      <c r="G137" s="207" t="s">
        <v>132</v>
      </c>
      <c r="H137" s="208">
        <v>4</v>
      </c>
      <c r="I137" s="209"/>
      <c r="J137" s="210">
        <f>ROUND(I137*H137,2)</f>
        <v>0</v>
      </c>
      <c r="K137" s="206" t="s">
        <v>133</v>
      </c>
      <c r="L137" s="40"/>
      <c r="M137" s="211" t="s">
        <v>1</v>
      </c>
      <c r="N137" s="212" t="s">
        <v>38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0.58</v>
      </c>
      <c r="T137" s="214">
        <f>S137*H137</f>
        <v>2.32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134</v>
      </c>
      <c r="AT137" s="215" t="s">
        <v>129</v>
      </c>
      <c r="AU137" s="215" t="s">
        <v>83</v>
      </c>
      <c r="AY137" s="18" t="s">
        <v>126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81</v>
      </c>
      <c r="BK137" s="216">
        <f>ROUND(I137*H137,2)</f>
        <v>0</v>
      </c>
      <c r="BL137" s="18" t="s">
        <v>134</v>
      </c>
      <c r="BM137" s="215" t="s">
        <v>803</v>
      </c>
    </row>
    <row r="138" spans="1:47" s="2" customFormat="1" ht="36">
      <c r="A138" s="35"/>
      <c r="B138" s="36"/>
      <c r="C138" s="37"/>
      <c r="D138" s="217" t="s">
        <v>136</v>
      </c>
      <c r="E138" s="37"/>
      <c r="F138" s="218" t="s">
        <v>804</v>
      </c>
      <c r="G138" s="37"/>
      <c r="H138" s="37"/>
      <c r="I138" s="116"/>
      <c r="J138" s="37"/>
      <c r="K138" s="37"/>
      <c r="L138" s="40"/>
      <c r="M138" s="219"/>
      <c r="N138" s="220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136</v>
      </c>
      <c r="AU138" s="18" t="s">
        <v>83</v>
      </c>
    </row>
    <row r="139" spans="2:51" s="13" customFormat="1" ht="10">
      <c r="B139" s="221"/>
      <c r="C139" s="222"/>
      <c r="D139" s="217" t="s">
        <v>138</v>
      </c>
      <c r="E139" s="223" t="s">
        <v>1</v>
      </c>
      <c r="F139" s="224" t="s">
        <v>260</v>
      </c>
      <c r="G139" s="222"/>
      <c r="H139" s="223" t="s">
        <v>1</v>
      </c>
      <c r="I139" s="225"/>
      <c r="J139" s="222"/>
      <c r="K139" s="222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138</v>
      </c>
      <c r="AU139" s="230" t="s">
        <v>83</v>
      </c>
      <c r="AV139" s="13" t="s">
        <v>81</v>
      </c>
      <c r="AW139" s="13" t="s">
        <v>30</v>
      </c>
      <c r="AX139" s="13" t="s">
        <v>73</v>
      </c>
      <c r="AY139" s="230" t="s">
        <v>126</v>
      </c>
    </row>
    <row r="140" spans="2:51" s="14" customFormat="1" ht="10">
      <c r="B140" s="231"/>
      <c r="C140" s="232"/>
      <c r="D140" s="217" t="s">
        <v>138</v>
      </c>
      <c r="E140" s="233" t="s">
        <v>1</v>
      </c>
      <c r="F140" s="234" t="s">
        <v>784</v>
      </c>
      <c r="G140" s="232"/>
      <c r="H140" s="235">
        <v>4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138</v>
      </c>
      <c r="AU140" s="241" t="s">
        <v>83</v>
      </c>
      <c r="AV140" s="14" t="s">
        <v>83</v>
      </c>
      <c r="AW140" s="14" t="s">
        <v>30</v>
      </c>
      <c r="AX140" s="14" t="s">
        <v>81</v>
      </c>
      <c r="AY140" s="241" t="s">
        <v>126</v>
      </c>
    </row>
    <row r="141" spans="1:65" s="2" customFormat="1" ht="16.5" customHeight="1">
      <c r="A141" s="35"/>
      <c r="B141" s="36"/>
      <c r="C141" s="204" t="s">
        <v>150</v>
      </c>
      <c r="D141" s="204" t="s">
        <v>129</v>
      </c>
      <c r="E141" s="205" t="s">
        <v>307</v>
      </c>
      <c r="F141" s="206" t="s">
        <v>308</v>
      </c>
      <c r="G141" s="207" t="s">
        <v>309</v>
      </c>
      <c r="H141" s="208">
        <v>4</v>
      </c>
      <c r="I141" s="209"/>
      <c r="J141" s="210">
        <f>ROUND(I141*H141,2)</f>
        <v>0</v>
      </c>
      <c r="K141" s="206" t="s">
        <v>133</v>
      </c>
      <c r="L141" s="40"/>
      <c r="M141" s="211" t="s">
        <v>1</v>
      </c>
      <c r="N141" s="212" t="s">
        <v>38</v>
      </c>
      <c r="O141" s="72"/>
      <c r="P141" s="213">
        <f>O141*H141</f>
        <v>0</v>
      </c>
      <c r="Q141" s="213">
        <v>0</v>
      </c>
      <c r="R141" s="213">
        <f>Q141*H141</f>
        <v>0</v>
      </c>
      <c r="S141" s="213">
        <v>0.205</v>
      </c>
      <c r="T141" s="214">
        <f>S141*H141</f>
        <v>0.82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5" t="s">
        <v>134</v>
      </c>
      <c r="AT141" s="215" t="s">
        <v>129</v>
      </c>
      <c r="AU141" s="215" t="s">
        <v>83</v>
      </c>
      <c r="AY141" s="18" t="s">
        <v>126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8" t="s">
        <v>81</v>
      </c>
      <c r="BK141" s="216">
        <f>ROUND(I141*H141,2)</f>
        <v>0</v>
      </c>
      <c r="BL141" s="18" t="s">
        <v>134</v>
      </c>
      <c r="BM141" s="215" t="s">
        <v>805</v>
      </c>
    </row>
    <row r="142" spans="1:47" s="2" customFormat="1" ht="27">
      <c r="A142" s="35"/>
      <c r="B142" s="36"/>
      <c r="C142" s="37"/>
      <c r="D142" s="217" t="s">
        <v>136</v>
      </c>
      <c r="E142" s="37"/>
      <c r="F142" s="218" t="s">
        <v>311</v>
      </c>
      <c r="G142" s="37"/>
      <c r="H142" s="37"/>
      <c r="I142" s="116"/>
      <c r="J142" s="37"/>
      <c r="K142" s="37"/>
      <c r="L142" s="40"/>
      <c r="M142" s="219"/>
      <c r="N142" s="220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136</v>
      </c>
      <c r="AU142" s="18" t="s">
        <v>83</v>
      </c>
    </row>
    <row r="143" spans="2:51" s="13" customFormat="1" ht="10">
      <c r="B143" s="221"/>
      <c r="C143" s="222"/>
      <c r="D143" s="217" t="s">
        <v>138</v>
      </c>
      <c r="E143" s="223" t="s">
        <v>1</v>
      </c>
      <c r="F143" s="224" t="s">
        <v>260</v>
      </c>
      <c r="G143" s="222"/>
      <c r="H143" s="223" t="s">
        <v>1</v>
      </c>
      <c r="I143" s="225"/>
      <c r="J143" s="222"/>
      <c r="K143" s="222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138</v>
      </c>
      <c r="AU143" s="230" t="s">
        <v>83</v>
      </c>
      <c r="AV143" s="13" t="s">
        <v>81</v>
      </c>
      <c r="AW143" s="13" t="s">
        <v>30</v>
      </c>
      <c r="AX143" s="13" t="s">
        <v>73</v>
      </c>
      <c r="AY143" s="230" t="s">
        <v>126</v>
      </c>
    </row>
    <row r="144" spans="2:51" s="14" customFormat="1" ht="10">
      <c r="B144" s="231"/>
      <c r="C144" s="232"/>
      <c r="D144" s="217" t="s">
        <v>138</v>
      </c>
      <c r="E144" s="233" t="s">
        <v>785</v>
      </c>
      <c r="F144" s="234" t="s">
        <v>134</v>
      </c>
      <c r="G144" s="232"/>
      <c r="H144" s="235">
        <v>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138</v>
      </c>
      <c r="AU144" s="241" t="s">
        <v>83</v>
      </c>
      <c r="AV144" s="14" t="s">
        <v>83</v>
      </c>
      <c r="AW144" s="14" t="s">
        <v>30</v>
      </c>
      <c r="AX144" s="14" t="s">
        <v>81</v>
      </c>
      <c r="AY144" s="241" t="s">
        <v>126</v>
      </c>
    </row>
    <row r="145" spans="1:65" s="2" customFormat="1" ht="21.75" customHeight="1">
      <c r="A145" s="35"/>
      <c r="B145" s="36"/>
      <c r="C145" s="204" t="s">
        <v>134</v>
      </c>
      <c r="D145" s="204" t="s">
        <v>129</v>
      </c>
      <c r="E145" s="205" t="s">
        <v>806</v>
      </c>
      <c r="F145" s="206" t="s">
        <v>807</v>
      </c>
      <c r="G145" s="207" t="s">
        <v>315</v>
      </c>
      <c r="H145" s="208">
        <v>358.8</v>
      </c>
      <c r="I145" s="209"/>
      <c r="J145" s="210">
        <f>ROUND(I145*H145,2)</f>
        <v>0</v>
      </c>
      <c r="K145" s="206" t="s">
        <v>133</v>
      </c>
      <c r="L145" s="40"/>
      <c r="M145" s="211" t="s">
        <v>1</v>
      </c>
      <c r="N145" s="212" t="s">
        <v>38</v>
      </c>
      <c r="O145" s="72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5" t="s">
        <v>134</v>
      </c>
      <c r="AT145" s="215" t="s">
        <v>129</v>
      </c>
      <c r="AU145" s="215" t="s">
        <v>83</v>
      </c>
      <c r="AY145" s="18" t="s">
        <v>126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8" t="s">
        <v>81</v>
      </c>
      <c r="BK145" s="216">
        <f>ROUND(I145*H145,2)</f>
        <v>0</v>
      </c>
      <c r="BL145" s="18" t="s">
        <v>134</v>
      </c>
      <c r="BM145" s="215" t="s">
        <v>808</v>
      </c>
    </row>
    <row r="146" spans="1:47" s="2" customFormat="1" ht="18">
      <c r="A146" s="35"/>
      <c r="B146" s="36"/>
      <c r="C146" s="37"/>
      <c r="D146" s="217" t="s">
        <v>136</v>
      </c>
      <c r="E146" s="37"/>
      <c r="F146" s="218" t="s">
        <v>809</v>
      </c>
      <c r="G146" s="37"/>
      <c r="H146" s="37"/>
      <c r="I146" s="116"/>
      <c r="J146" s="37"/>
      <c r="K146" s="37"/>
      <c r="L146" s="40"/>
      <c r="M146" s="219"/>
      <c r="N146" s="220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136</v>
      </c>
      <c r="AU146" s="18" t="s">
        <v>83</v>
      </c>
    </row>
    <row r="147" spans="2:51" s="13" customFormat="1" ht="10">
      <c r="B147" s="221"/>
      <c r="C147" s="222"/>
      <c r="D147" s="217" t="s">
        <v>138</v>
      </c>
      <c r="E147" s="223" t="s">
        <v>1</v>
      </c>
      <c r="F147" s="224" t="s">
        <v>260</v>
      </c>
      <c r="G147" s="222"/>
      <c r="H147" s="223" t="s">
        <v>1</v>
      </c>
      <c r="I147" s="225"/>
      <c r="J147" s="222"/>
      <c r="K147" s="222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138</v>
      </c>
      <c r="AU147" s="230" t="s">
        <v>83</v>
      </c>
      <c r="AV147" s="13" t="s">
        <v>81</v>
      </c>
      <c r="AW147" s="13" t="s">
        <v>30</v>
      </c>
      <c r="AX147" s="13" t="s">
        <v>73</v>
      </c>
      <c r="AY147" s="230" t="s">
        <v>126</v>
      </c>
    </row>
    <row r="148" spans="2:51" s="14" customFormat="1" ht="10">
      <c r="B148" s="231"/>
      <c r="C148" s="232"/>
      <c r="D148" s="217" t="s">
        <v>138</v>
      </c>
      <c r="E148" s="233" t="s">
        <v>244</v>
      </c>
      <c r="F148" s="234" t="s">
        <v>788</v>
      </c>
      <c r="G148" s="232"/>
      <c r="H148" s="235">
        <v>358.8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138</v>
      </c>
      <c r="AU148" s="241" t="s">
        <v>83</v>
      </c>
      <c r="AV148" s="14" t="s">
        <v>83</v>
      </c>
      <c r="AW148" s="14" t="s">
        <v>30</v>
      </c>
      <c r="AX148" s="14" t="s">
        <v>81</v>
      </c>
      <c r="AY148" s="241" t="s">
        <v>126</v>
      </c>
    </row>
    <row r="149" spans="1:65" s="2" customFormat="1" ht="21.75" customHeight="1">
      <c r="A149" s="35"/>
      <c r="B149" s="36"/>
      <c r="C149" s="204" t="s">
        <v>142</v>
      </c>
      <c r="D149" s="204" t="s">
        <v>129</v>
      </c>
      <c r="E149" s="205" t="s">
        <v>810</v>
      </c>
      <c r="F149" s="206" t="s">
        <v>811</v>
      </c>
      <c r="G149" s="207" t="s">
        <v>315</v>
      </c>
      <c r="H149" s="208">
        <v>358.8</v>
      </c>
      <c r="I149" s="209"/>
      <c r="J149" s="210">
        <f>ROUND(I149*H149,2)</f>
        <v>0</v>
      </c>
      <c r="K149" s="206" t="s">
        <v>133</v>
      </c>
      <c r="L149" s="40"/>
      <c r="M149" s="211" t="s">
        <v>1</v>
      </c>
      <c r="N149" s="212" t="s">
        <v>38</v>
      </c>
      <c r="O149" s="7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134</v>
      </c>
      <c r="AT149" s="215" t="s">
        <v>129</v>
      </c>
      <c r="AU149" s="215" t="s">
        <v>83</v>
      </c>
      <c r="AY149" s="18" t="s">
        <v>126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8" t="s">
        <v>81</v>
      </c>
      <c r="BK149" s="216">
        <f>ROUND(I149*H149,2)</f>
        <v>0</v>
      </c>
      <c r="BL149" s="18" t="s">
        <v>134</v>
      </c>
      <c r="BM149" s="215" t="s">
        <v>812</v>
      </c>
    </row>
    <row r="150" spans="1:47" s="2" customFormat="1" ht="27">
      <c r="A150" s="35"/>
      <c r="B150" s="36"/>
      <c r="C150" s="37"/>
      <c r="D150" s="217" t="s">
        <v>136</v>
      </c>
      <c r="E150" s="37"/>
      <c r="F150" s="218" t="s">
        <v>813</v>
      </c>
      <c r="G150" s="37"/>
      <c r="H150" s="37"/>
      <c r="I150" s="116"/>
      <c r="J150" s="37"/>
      <c r="K150" s="37"/>
      <c r="L150" s="40"/>
      <c r="M150" s="219"/>
      <c r="N150" s="220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136</v>
      </c>
      <c r="AU150" s="18" t="s">
        <v>83</v>
      </c>
    </row>
    <row r="151" spans="2:51" s="14" customFormat="1" ht="10">
      <c r="B151" s="231"/>
      <c r="C151" s="232"/>
      <c r="D151" s="217" t="s">
        <v>138</v>
      </c>
      <c r="E151" s="233" t="s">
        <v>1</v>
      </c>
      <c r="F151" s="234" t="s">
        <v>244</v>
      </c>
      <c r="G151" s="232"/>
      <c r="H151" s="235">
        <v>358.8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138</v>
      </c>
      <c r="AU151" s="241" t="s">
        <v>83</v>
      </c>
      <c r="AV151" s="14" t="s">
        <v>83</v>
      </c>
      <c r="AW151" s="14" t="s">
        <v>30</v>
      </c>
      <c r="AX151" s="14" t="s">
        <v>81</v>
      </c>
      <c r="AY151" s="241" t="s">
        <v>126</v>
      </c>
    </row>
    <row r="152" spans="1:65" s="2" customFormat="1" ht="21.75" customHeight="1">
      <c r="A152" s="35"/>
      <c r="B152" s="36"/>
      <c r="C152" s="204" t="s">
        <v>179</v>
      </c>
      <c r="D152" s="204" t="s">
        <v>129</v>
      </c>
      <c r="E152" s="205" t="s">
        <v>332</v>
      </c>
      <c r="F152" s="206" t="s">
        <v>333</v>
      </c>
      <c r="G152" s="207" t="s">
        <v>315</v>
      </c>
      <c r="H152" s="208">
        <v>316.9</v>
      </c>
      <c r="I152" s="209"/>
      <c r="J152" s="210">
        <f>ROUND(I152*H152,2)</f>
        <v>0</v>
      </c>
      <c r="K152" s="206" t="s">
        <v>133</v>
      </c>
      <c r="L152" s="40"/>
      <c r="M152" s="211" t="s">
        <v>1</v>
      </c>
      <c r="N152" s="212" t="s">
        <v>38</v>
      </c>
      <c r="O152" s="7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134</v>
      </c>
      <c r="AT152" s="215" t="s">
        <v>129</v>
      </c>
      <c r="AU152" s="215" t="s">
        <v>83</v>
      </c>
      <c r="AY152" s="18" t="s">
        <v>126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8" t="s">
        <v>81</v>
      </c>
      <c r="BK152" s="216">
        <f>ROUND(I152*H152,2)</f>
        <v>0</v>
      </c>
      <c r="BL152" s="18" t="s">
        <v>134</v>
      </c>
      <c r="BM152" s="215" t="s">
        <v>814</v>
      </c>
    </row>
    <row r="153" spans="1:47" s="2" customFormat="1" ht="36">
      <c r="A153" s="35"/>
      <c r="B153" s="36"/>
      <c r="C153" s="37"/>
      <c r="D153" s="217" t="s">
        <v>136</v>
      </c>
      <c r="E153" s="37"/>
      <c r="F153" s="218" t="s">
        <v>335</v>
      </c>
      <c r="G153" s="37"/>
      <c r="H153" s="37"/>
      <c r="I153" s="116"/>
      <c r="J153" s="37"/>
      <c r="K153" s="37"/>
      <c r="L153" s="40"/>
      <c r="M153" s="219"/>
      <c r="N153" s="220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136</v>
      </c>
      <c r="AU153" s="18" t="s">
        <v>83</v>
      </c>
    </row>
    <row r="154" spans="2:51" s="14" customFormat="1" ht="10">
      <c r="B154" s="231"/>
      <c r="C154" s="232"/>
      <c r="D154" s="217" t="s">
        <v>138</v>
      </c>
      <c r="E154" s="233" t="s">
        <v>1</v>
      </c>
      <c r="F154" s="234" t="s">
        <v>815</v>
      </c>
      <c r="G154" s="232"/>
      <c r="H154" s="235">
        <v>316.9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138</v>
      </c>
      <c r="AU154" s="241" t="s">
        <v>83</v>
      </c>
      <c r="AV154" s="14" t="s">
        <v>83</v>
      </c>
      <c r="AW154" s="14" t="s">
        <v>30</v>
      </c>
      <c r="AX154" s="14" t="s">
        <v>81</v>
      </c>
      <c r="AY154" s="241" t="s">
        <v>126</v>
      </c>
    </row>
    <row r="155" spans="1:65" s="2" customFormat="1" ht="21.75" customHeight="1">
      <c r="A155" s="35"/>
      <c r="B155" s="36"/>
      <c r="C155" s="204" t="s">
        <v>183</v>
      </c>
      <c r="D155" s="204" t="s">
        <v>129</v>
      </c>
      <c r="E155" s="205" t="s">
        <v>339</v>
      </c>
      <c r="F155" s="206" t="s">
        <v>340</v>
      </c>
      <c r="G155" s="207" t="s">
        <v>315</v>
      </c>
      <c r="H155" s="208">
        <v>950.7</v>
      </c>
      <c r="I155" s="209"/>
      <c r="J155" s="210">
        <f>ROUND(I155*H155,2)</f>
        <v>0</v>
      </c>
      <c r="K155" s="206" t="s">
        <v>133</v>
      </c>
      <c r="L155" s="40"/>
      <c r="M155" s="211" t="s">
        <v>1</v>
      </c>
      <c r="N155" s="212" t="s">
        <v>38</v>
      </c>
      <c r="O155" s="7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134</v>
      </c>
      <c r="AT155" s="215" t="s">
        <v>129</v>
      </c>
      <c r="AU155" s="215" t="s">
        <v>83</v>
      </c>
      <c r="AY155" s="18" t="s">
        <v>126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81</v>
      </c>
      <c r="BK155" s="216">
        <f>ROUND(I155*H155,2)</f>
        <v>0</v>
      </c>
      <c r="BL155" s="18" t="s">
        <v>134</v>
      </c>
      <c r="BM155" s="215" t="s">
        <v>816</v>
      </c>
    </row>
    <row r="156" spans="1:47" s="2" customFormat="1" ht="36">
      <c r="A156" s="35"/>
      <c r="B156" s="36"/>
      <c r="C156" s="37"/>
      <c r="D156" s="217" t="s">
        <v>136</v>
      </c>
      <c r="E156" s="37"/>
      <c r="F156" s="218" t="s">
        <v>342</v>
      </c>
      <c r="G156" s="37"/>
      <c r="H156" s="37"/>
      <c r="I156" s="116"/>
      <c r="J156" s="37"/>
      <c r="K156" s="37"/>
      <c r="L156" s="40"/>
      <c r="M156" s="219"/>
      <c r="N156" s="220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136</v>
      </c>
      <c r="AU156" s="18" t="s">
        <v>83</v>
      </c>
    </row>
    <row r="157" spans="2:51" s="14" customFormat="1" ht="10">
      <c r="B157" s="231"/>
      <c r="C157" s="232"/>
      <c r="D157" s="217" t="s">
        <v>138</v>
      </c>
      <c r="E157" s="233" t="s">
        <v>1</v>
      </c>
      <c r="F157" s="234" t="s">
        <v>815</v>
      </c>
      <c r="G157" s="232"/>
      <c r="H157" s="235">
        <v>316.9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138</v>
      </c>
      <c r="AU157" s="241" t="s">
        <v>83</v>
      </c>
      <c r="AV157" s="14" t="s">
        <v>83</v>
      </c>
      <c r="AW157" s="14" t="s">
        <v>30</v>
      </c>
      <c r="AX157" s="14" t="s">
        <v>81</v>
      </c>
      <c r="AY157" s="241" t="s">
        <v>126</v>
      </c>
    </row>
    <row r="158" spans="2:51" s="14" customFormat="1" ht="10">
      <c r="B158" s="231"/>
      <c r="C158" s="232"/>
      <c r="D158" s="217" t="s">
        <v>138</v>
      </c>
      <c r="E158" s="232"/>
      <c r="F158" s="234" t="s">
        <v>817</v>
      </c>
      <c r="G158" s="232"/>
      <c r="H158" s="235">
        <v>950.7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138</v>
      </c>
      <c r="AU158" s="241" t="s">
        <v>83</v>
      </c>
      <c r="AV158" s="14" t="s">
        <v>83</v>
      </c>
      <c r="AW158" s="14" t="s">
        <v>4</v>
      </c>
      <c r="AX158" s="14" t="s">
        <v>81</v>
      </c>
      <c r="AY158" s="241" t="s">
        <v>126</v>
      </c>
    </row>
    <row r="159" spans="1:65" s="2" customFormat="1" ht="21.75" customHeight="1">
      <c r="A159" s="35"/>
      <c r="B159" s="36"/>
      <c r="C159" s="204" t="s">
        <v>187</v>
      </c>
      <c r="D159" s="204" t="s">
        <v>129</v>
      </c>
      <c r="E159" s="205" t="s">
        <v>818</v>
      </c>
      <c r="F159" s="206" t="s">
        <v>819</v>
      </c>
      <c r="G159" s="207" t="s">
        <v>315</v>
      </c>
      <c r="H159" s="208">
        <v>146.3</v>
      </c>
      <c r="I159" s="209"/>
      <c r="J159" s="210">
        <f>ROUND(I159*H159,2)</f>
        <v>0</v>
      </c>
      <c r="K159" s="206" t="s">
        <v>133</v>
      </c>
      <c r="L159" s="40"/>
      <c r="M159" s="211" t="s">
        <v>1</v>
      </c>
      <c r="N159" s="212" t="s">
        <v>38</v>
      </c>
      <c r="O159" s="7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5" t="s">
        <v>134</v>
      </c>
      <c r="AT159" s="215" t="s">
        <v>129</v>
      </c>
      <c r="AU159" s="215" t="s">
        <v>83</v>
      </c>
      <c r="AY159" s="18" t="s">
        <v>126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8" t="s">
        <v>81</v>
      </c>
      <c r="BK159" s="216">
        <f>ROUND(I159*H159,2)</f>
        <v>0</v>
      </c>
      <c r="BL159" s="18" t="s">
        <v>134</v>
      </c>
      <c r="BM159" s="215" t="s">
        <v>820</v>
      </c>
    </row>
    <row r="160" spans="1:47" s="2" customFormat="1" ht="36">
      <c r="A160" s="35"/>
      <c r="B160" s="36"/>
      <c r="C160" s="37"/>
      <c r="D160" s="217" t="s">
        <v>136</v>
      </c>
      <c r="E160" s="37"/>
      <c r="F160" s="218" t="s">
        <v>821</v>
      </c>
      <c r="G160" s="37"/>
      <c r="H160" s="37"/>
      <c r="I160" s="116"/>
      <c r="J160" s="37"/>
      <c r="K160" s="37"/>
      <c r="L160" s="40"/>
      <c r="M160" s="219"/>
      <c r="N160" s="220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136</v>
      </c>
      <c r="AU160" s="18" t="s">
        <v>83</v>
      </c>
    </row>
    <row r="161" spans="2:51" s="13" customFormat="1" ht="10">
      <c r="B161" s="221"/>
      <c r="C161" s="222"/>
      <c r="D161" s="217" t="s">
        <v>138</v>
      </c>
      <c r="E161" s="223" t="s">
        <v>1</v>
      </c>
      <c r="F161" s="224" t="s">
        <v>260</v>
      </c>
      <c r="G161" s="222"/>
      <c r="H161" s="223" t="s">
        <v>1</v>
      </c>
      <c r="I161" s="225"/>
      <c r="J161" s="222"/>
      <c r="K161" s="222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138</v>
      </c>
      <c r="AU161" s="230" t="s">
        <v>83</v>
      </c>
      <c r="AV161" s="13" t="s">
        <v>81</v>
      </c>
      <c r="AW161" s="13" t="s">
        <v>30</v>
      </c>
      <c r="AX161" s="13" t="s">
        <v>73</v>
      </c>
      <c r="AY161" s="230" t="s">
        <v>126</v>
      </c>
    </row>
    <row r="162" spans="2:51" s="14" customFormat="1" ht="10">
      <c r="B162" s="231"/>
      <c r="C162" s="232"/>
      <c r="D162" s="217" t="s">
        <v>138</v>
      </c>
      <c r="E162" s="233" t="s">
        <v>1</v>
      </c>
      <c r="F162" s="234" t="s">
        <v>822</v>
      </c>
      <c r="G162" s="232"/>
      <c r="H162" s="235">
        <v>104.4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138</v>
      </c>
      <c r="AU162" s="241" t="s">
        <v>83</v>
      </c>
      <c r="AV162" s="14" t="s">
        <v>83</v>
      </c>
      <c r="AW162" s="14" t="s">
        <v>30</v>
      </c>
      <c r="AX162" s="14" t="s">
        <v>73</v>
      </c>
      <c r="AY162" s="241" t="s">
        <v>126</v>
      </c>
    </row>
    <row r="163" spans="2:51" s="14" customFormat="1" ht="10">
      <c r="B163" s="231"/>
      <c r="C163" s="232"/>
      <c r="D163" s="217" t="s">
        <v>138</v>
      </c>
      <c r="E163" s="233" t="s">
        <v>246</v>
      </c>
      <c r="F163" s="234" t="s">
        <v>790</v>
      </c>
      <c r="G163" s="232"/>
      <c r="H163" s="235">
        <v>41.9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138</v>
      </c>
      <c r="AU163" s="241" t="s">
        <v>83</v>
      </c>
      <c r="AV163" s="14" t="s">
        <v>83</v>
      </c>
      <c r="AW163" s="14" t="s">
        <v>30</v>
      </c>
      <c r="AX163" s="14" t="s">
        <v>73</v>
      </c>
      <c r="AY163" s="241" t="s">
        <v>126</v>
      </c>
    </row>
    <row r="164" spans="2:51" s="15" customFormat="1" ht="10">
      <c r="B164" s="247"/>
      <c r="C164" s="248"/>
      <c r="D164" s="217" t="s">
        <v>138</v>
      </c>
      <c r="E164" s="249" t="s">
        <v>1</v>
      </c>
      <c r="F164" s="250" t="s">
        <v>338</v>
      </c>
      <c r="G164" s="248"/>
      <c r="H164" s="251">
        <v>146.3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138</v>
      </c>
      <c r="AU164" s="257" t="s">
        <v>83</v>
      </c>
      <c r="AV164" s="15" t="s">
        <v>134</v>
      </c>
      <c r="AW164" s="15" t="s">
        <v>30</v>
      </c>
      <c r="AX164" s="15" t="s">
        <v>81</v>
      </c>
      <c r="AY164" s="257" t="s">
        <v>126</v>
      </c>
    </row>
    <row r="165" spans="1:65" s="2" customFormat="1" ht="16.5" customHeight="1">
      <c r="A165" s="35"/>
      <c r="B165" s="36"/>
      <c r="C165" s="258" t="s">
        <v>191</v>
      </c>
      <c r="D165" s="258" t="s">
        <v>360</v>
      </c>
      <c r="E165" s="259" t="s">
        <v>823</v>
      </c>
      <c r="F165" s="260" t="s">
        <v>824</v>
      </c>
      <c r="G165" s="261" t="s">
        <v>351</v>
      </c>
      <c r="H165" s="262">
        <v>183.6</v>
      </c>
      <c r="I165" s="263"/>
      <c r="J165" s="264">
        <f>ROUND(I165*H165,2)</f>
        <v>0</v>
      </c>
      <c r="K165" s="260" t="s">
        <v>133</v>
      </c>
      <c r="L165" s="265"/>
      <c r="M165" s="266" t="s">
        <v>1</v>
      </c>
      <c r="N165" s="267" t="s">
        <v>38</v>
      </c>
      <c r="O165" s="72"/>
      <c r="P165" s="213">
        <f>O165*H165</f>
        <v>0</v>
      </c>
      <c r="Q165" s="213">
        <v>1</v>
      </c>
      <c r="R165" s="213">
        <f>Q165*H165</f>
        <v>183.6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168</v>
      </c>
      <c r="AT165" s="215" t="s">
        <v>360</v>
      </c>
      <c r="AU165" s="215" t="s">
        <v>83</v>
      </c>
      <c r="AY165" s="18" t="s">
        <v>126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81</v>
      </c>
      <c r="BK165" s="216">
        <f>ROUND(I165*H165,2)</f>
        <v>0</v>
      </c>
      <c r="BL165" s="18" t="s">
        <v>134</v>
      </c>
      <c r="BM165" s="215" t="s">
        <v>825</v>
      </c>
    </row>
    <row r="166" spans="1:47" s="2" customFormat="1" ht="10">
      <c r="A166" s="35"/>
      <c r="B166" s="36"/>
      <c r="C166" s="37"/>
      <c r="D166" s="217" t="s">
        <v>136</v>
      </c>
      <c r="E166" s="37"/>
      <c r="F166" s="218" t="s">
        <v>824</v>
      </c>
      <c r="G166" s="37"/>
      <c r="H166" s="37"/>
      <c r="I166" s="116"/>
      <c r="J166" s="37"/>
      <c r="K166" s="37"/>
      <c r="L166" s="40"/>
      <c r="M166" s="219"/>
      <c r="N166" s="220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136</v>
      </c>
      <c r="AU166" s="18" t="s">
        <v>83</v>
      </c>
    </row>
    <row r="167" spans="2:51" s="13" customFormat="1" ht="10">
      <c r="B167" s="221"/>
      <c r="C167" s="222"/>
      <c r="D167" s="217" t="s">
        <v>138</v>
      </c>
      <c r="E167" s="223" t="s">
        <v>1</v>
      </c>
      <c r="F167" s="224" t="s">
        <v>260</v>
      </c>
      <c r="G167" s="222"/>
      <c r="H167" s="223" t="s">
        <v>1</v>
      </c>
      <c r="I167" s="225"/>
      <c r="J167" s="222"/>
      <c r="K167" s="222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138</v>
      </c>
      <c r="AU167" s="230" t="s">
        <v>83</v>
      </c>
      <c r="AV167" s="13" t="s">
        <v>81</v>
      </c>
      <c r="AW167" s="13" t="s">
        <v>30</v>
      </c>
      <c r="AX167" s="13" t="s">
        <v>73</v>
      </c>
      <c r="AY167" s="230" t="s">
        <v>126</v>
      </c>
    </row>
    <row r="168" spans="2:51" s="14" customFormat="1" ht="10">
      <c r="B168" s="231"/>
      <c r="C168" s="232"/>
      <c r="D168" s="217" t="s">
        <v>138</v>
      </c>
      <c r="E168" s="233" t="s">
        <v>1</v>
      </c>
      <c r="F168" s="234" t="s">
        <v>826</v>
      </c>
      <c r="G168" s="232"/>
      <c r="H168" s="235">
        <v>6.12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138</v>
      </c>
      <c r="AU168" s="241" t="s">
        <v>83</v>
      </c>
      <c r="AV168" s="14" t="s">
        <v>83</v>
      </c>
      <c r="AW168" s="14" t="s">
        <v>30</v>
      </c>
      <c r="AX168" s="14" t="s">
        <v>73</v>
      </c>
      <c r="AY168" s="241" t="s">
        <v>126</v>
      </c>
    </row>
    <row r="169" spans="2:51" s="14" customFormat="1" ht="10">
      <c r="B169" s="231"/>
      <c r="C169" s="232"/>
      <c r="D169" s="217" t="s">
        <v>138</v>
      </c>
      <c r="E169" s="233" t="s">
        <v>1</v>
      </c>
      <c r="F169" s="234" t="s">
        <v>827</v>
      </c>
      <c r="G169" s="232"/>
      <c r="H169" s="235">
        <v>177.48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138</v>
      </c>
      <c r="AU169" s="241" t="s">
        <v>83</v>
      </c>
      <c r="AV169" s="14" t="s">
        <v>83</v>
      </c>
      <c r="AW169" s="14" t="s">
        <v>30</v>
      </c>
      <c r="AX169" s="14" t="s">
        <v>73</v>
      </c>
      <c r="AY169" s="241" t="s">
        <v>126</v>
      </c>
    </row>
    <row r="170" spans="2:51" s="15" customFormat="1" ht="10">
      <c r="B170" s="247"/>
      <c r="C170" s="248"/>
      <c r="D170" s="217" t="s">
        <v>138</v>
      </c>
      <c r="E170" s="249" t="s">
        <v>1</v>
      </c>
      <c r="F170" s="250" t="s">
        <v>338</v>
      </c>
      <c r="G170" s="248"/>
      <c r="H170" s="251">
        <v>183.6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138</v>
      </c>
      <c r="AU170" s="257" t="s">
        <v>83</v>
      </c>
      <c r="AV170" s="15" t="s">
        <v>134</v>
      </c>
      <c r="AW170" s="15" t="s">
        <v>30</v>
      </c>
      <c r="AX170" s="15" t="s">
        <v>81</v>
      </c>
      <c r="AY170" s="257" t="s">
        <v>126</v>
      </c>
    </row>
    <row r="171" spans="1:65" s="2" customFormat="1" ht="16.5" customHeight="1">
      <c r="A171" s="35"/>
      <c r="B171" s="36"/>
      <c r="C171" s="204" t="s">
        <v>197</v>
      </c>
      <c r="D171" s="204" t="s">
        <v>129</v>
      </c>
      <c r="E171" s="205" t="s">
        <v>345</v>
      </c>
      <c r="F171" s="206" t="s">
        <v>346</v>
      </c>
      <c r="G171" s="207" t="s">
        <v>315</v>
      </c>
      <c r="H171" s="208">
        <v>316.9</v>
      </c>
      <c r="I171" s="209"/>
      <c r="J171" s="210">
        <f>ROUND(I171*H171,2)</f>
        <v>0</v>
      </c>
      <c r="K171" s="206" t="s">
        <v>133</v>
      </c>
      <c r="L171" s="40"/>
      <c r="M171" s="211" t="s">
        <v>1</v>
      </c>
      <c r="N171" s="212" t="s">
        <v>38</v>
      </c>
      <c r="O171" s="7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134</v>
      </c>
      <c r="AT171" s="215" t="s">
        <v>129</v>
      </c>
      <c r="AU171" s="215" t="s">
        <v>83</v>
      </c>
      <c r="AY171" s="18" t="s">
        <v>126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81</v>
      </c>
      <c r="BK171" s="216">
        <f>ROUND(I171*H171,2)</f>
        <v>0</v>
      </c>
      <c r="BL171" s="18" t="s">
        <v>134</v>
      </c>
      <c r="BM171" s="215" t="s">
        <v>828</v>
      </c>
    </row>
    <row r="172" spans="1:47" s="2" customFormat="1" ht="10">
      <c r="A172" s="35"/>
      <c r="B172" s="36"/>
      <c r="C172" s="37"/>
      <c r="D172" s="217" t="s">
        <v>136</v>
      </c>
      <c r="E172" s="37"/>
      <c r="F172" s="218" t="s">
        <v>348</v>
      </c>
      <c r="G172" s="37"/>
      <c r="H172" s="37"/>
      <c r="I172" s="116"/>
      <c r="J172" s="37"/>
      <c r="K172" s="37"/>
      <c r="L172" s="40"/>
      <c r="M172" s="219"/>
      <c r="N172" s="220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136</v>
      </c>
      <c r="AU172" s="18" t="s">
        <v>83</v>
      </c>
    </row>
    <row r="173" spans="2:51" s="14" customFormat="1" ht="10">
      <c r="B173" s="231"/>
      <c r="C173" s="232"/>
      <c r="D173" s="217" t="s">
        <v>138</v>
      </c>
      <c r="E173" s="233" t="s">
        <v>1</v>
      </c>
      <c r="F173" s="234" t="s">
        <v>815</v>
      </c>
      <c r="G173" s="232"/>
      <c r="H173" s="235">
        <v>316.9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138</v>
      </c>
      <c r="AU173" s="241" t="s">
        <v>83</v>
      </c>
      <c r="AV173" s="14" t="s">
        <v>83</v>
      </c>
      <c r="AW173" s="14" t="s">
        <v>30</v>
      </c>
      <c r="AX173" s="14" t="s">
        <v>81</v>
      </c>
      <c r="AY173" s="241" t="s">
        <v>126</v>
      </c>
    </row>
    <row r="174" spans="1:65" s="2" customFormat="1" ht="21.75" customHeight="1">
      <c r="A174" s="35"/>
      <c r="B174" s="36"/>
      <c r="C174" s="204" t="s">
        <v>8</v>
      </c>
      <c r="D174" s="204" t="s">
        <v>129</v>
      </c>
      <c r="E174" s="205" t="s">
        <v>349</v>
      </c>
      <c r="F174" s="206" t="s">
        <v>350</v>
      </c>
      <c r="G174" s="207" t="s">
        <v>351</v>
      </c>
      <c r="H174" s="208">
        <v>538.73</v>
      </c>
      <c r="I174" s="209"/>
      <c r="J174" s="210">
        <f>ROUND(I174*H174,2)</f>
        <v>0</v>
      </c>
      <c r="K174" s="206" t="s">
        <v>133</v>
      </c>
      <c r="L174" s="40"/>
      <c r="M174" s="211" t="s">
        <v>1</v>
      </c>
      <c r="N174" s="212" t="s">
        <v>38</v>
      </c>
      <c r="O174" s="7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134</v>
      </c>
      <c r="AT174" s="215" t="s">
        <v>129</v>
      </c>
      <c r="AU174" s="215" t="s">
        <v>83</v>
      </c>
      <c r="AY174" s="18" t="s">
        <v>126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81</v>
      </c>
      <c r="BK174" s="216">
        <f>ROUND(I174*H174,2)</f>
        <v>0</v>
      </c>
      <c r="BL174" s="18" t="s">
        <v>134</v>
      </c>
      <c r="BM174" s="215" t="s">
        <v>829</v>
      </c>
    </row>
    <row r="175" spans="1:47" s="2" customFormat="1" ht="27">
      <c r="A175" s="35"/>
      <c r="B175" s="36"/>
      <c r="C175" s="37"/>
      <c r="D175" s="217" t="s">
        <v>136</v>
      </c>
      <c r="E175" s="37"/>
      <c r="F175" s="218" t="s">
        <v>353</v>
      </c>
      <c r="G175" s="37"/>
      <c r="H175" s="37"/>
      <c r="I175" s="116"/>
      <c r="J175" s="37"/>
      <c r="K175" s="37"/>
      <c r="L175" s="40"/>
      <c r="M175" s="219"/>
      <c r="N175" s="220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136</v>
      </c>
      <c r="AU175" s="18" t="s">
        <v>83</v>
      </c>
    </row>
    <row r="176" spans="2:51" s="14" customFormat="1" ht="10">
      <c r="B176" s="231"/>
      <c r="C176" s="232"/>
      <c r="D176" s="217" t="s">
        <v>138</v>
      </c>
      <c r="E176" s="233" t="s">
        <v>1</v>
      </c>
      <c r="F176" s="234" t="s">
        <v>830</v>
      </c>
      <c r="G176" s="232"/>
      <c r="H176" s="235">
        <v>538.73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138</v>
      </c>
      <c r="AU176" s="241" t="s">
        <v>83</v>
      </c>
      <c r="AV176" s="14" t="s">
        <v>83</v>
      </c>
      <c r="AW176" s="14" t="s">
        <v>30</v>
      </c>
      <c r="AX176" s="14" t="s">
        <v>81</v>
      </c>
      <c r="AY176" s="241" t="s">
        <v>126</v>
      </c>
    </row>
    <row r="177" spans="1:65" s="2" customFormat="1" ht="21.75" customHeight="1">
      <c r="A177" s="35"/>
      <c r="B177" s="36"/>
      <c r="C177" s="204" t="s">
        <v>204</v>
      </c>
      <c r="D177" s="204" t="s">
        <v>129</v>
      </c>
      <c r="E177" s="205" t="s">
        <v>355</v>
      </c>
      <c r="F177" s="206" t="s">
        <v>356</v>
      </c>
      <c r="G177" s="207" t="s">
        <v>315</v>
      </c>
      <c r="H177" s="208">
        <v>3.6</v>
      </c>
      <c r="I177" s="209"/>
      <c r="J177" s="210">
        <f>ROUND(I177*H177,2)</f>
        <v>0</v>
      </c>
      <c r="K177" s="206" t="s">
        <v>133</v>
      </c>
      <c r="L177" s="40"/>
      <c r="M177" s="211" t="s">
        <v>1</v>
      </c>
      <c r="N177" s="212" t="s">
        <v>38</v>
      </c>
      <c r="O177" s="7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5" t="s">
        <v>134</v>
      </c>
      <c r="AT177" s="215" t="s">
        <v>129</v>
      </c>
      <c r="AU177" s="215" t="s">
        <v>83</v>
      </c>
      <c r="AY177" s="18" t="s">
        <v>126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81</v>
      </c>
      <c r="BK177" s="216">
        <f>ROUND(I177*H177,2)</f>
        <v>0</v>
      </c>
      <c r="BL177" s="18" t="s">
        <v>134</v>
      </c>
      <c r="BM177" s="215" t="s">
        <v>831</v>
      </c>
    </row>
    <row r="178" spans="1:47" s="2" customFormat="1" ht="27">
      <c r="A178" s="35"/>
      <c r="B178" s="36"/>
      <c r="C178" s="37"/>
      <c r="D178" s="217" t="s">
        <v>136</v>
      </c>
      <c r="E178" s="37"/>
      <c r="F178" s="218" t="s">
        <v>358</v>
      </c>
      <c r="G178" s="37"/>
      <c r="H178" s="37"/>
      <c r="I178" s="116"/>
      <c r="J178" s="37"/>
      <c r="K178" s="37"/>
      <c r="L178" s="40"/>
      <c r="M178" s="219"/>
      <c r="N178" s="220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136</v>
      </c>
      <c r="AU178" s="18" t="s">
        <v>83</v>
      </c>
    </row>
    <row r="179" spans="2:51" s="13" customFormat="1" ht="10">
      <c r="B179" s="221"/>
      <c r="C179" s="222"/>
      <c r="D179" s="217" t="s">
        <v>138</v>
      </c>
      <c r="E179" s="223" t="s">
        <v>1</v>
      </c>
      <c r="F179" s="224" t="s">
        <v>260</v>
      </c>
      <c r="G179" s="222"/>
      <c r="H179" s="223" t="s">
        <v>1</v>
      </c>
      <c r="I179" s="225"/>
      <c r="J179" s="222"/>
      <c r="K179" s="222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138</v>
      </c>
      <c r="AU179" s="230" t="s">
        <v>83</v>
      </c>
      <c r="AV179" s="13" t="s">
        <v>81</v>
      </c>
      <c r="AW179" s="13" t="s">
        <v>30</v>
      </c>
      <c r="AX179" s="13" t="s">
        <v>73</v>
      </c>
      <c r="AY179" s="230" t="s">
        <v>126</v>
      </c>
    </row>
    <row r="180" spans="2:51" s="13" customFormat="1" ht="20">
      <c r="B180" s="221"/>
      <c r="C180" s="222"/>
      <c r="D180" s="217" t="s">
        <v>138</v>
      </c>
      <c r="E180" s="223" t="s">
        <v>1</v>
      </c>
      <c r="F180" s="224" t="s">
        <v>832</v>
      </c>
      <c r="G180" s="222"/>
      <c r="H180" s="223" t="s">
        <v>1</v>
      </c>
      <c r="I180" s="225"/>
      <c r="J180" s="222"/>
      <c r="K180" s="222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138</v>
      </c>
      <c r="AU180" s="230" t="s">
        <v>83</v>
      </c>
      <c r="AV180" s="13" t="s">
        <v>81</v>
      </c>
      <c r="AW180" s="13" t="s">
        <v>30</v>
      </c>
      <c r="AX180" s="13" t="s">
        <v>73</v>
      </c>
      <c r="AY180" s="230" t="s">
        <v>126</v>
      </c>
    </row>
    <row r="181" spans="2:51" s="14" customFormat="1" ht="10">
      <c r="B181" s="231"/>
      <c r="C181" s="232"/>
      <c r="D181" s="217" t="s">
        <v>138</v>
      </c>
      <c r="E181" s="233" t="s">
        <v>1</v>
      </c>
      <c r="F181" s="234" t="s">
        <v>833</v>
      </c>
      <c r="G181" s="232"/>
      <c r="H181" s="235">
        <v>3.6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138</v>
      </c>
      <c r="AU181" s="241" t="s">
        <v>83</v>
      </c>
      <c r="AV181" s="14" t="s">
        <v>83</v>
      </c>
      <c r="AW181" s="14" t="s">
        <v>30</v>
      </c>
      <c r="AX181" s="14" t="s">
        <v>81</v>
      </c>
      <c r="AY181" s="241" t="s">
        <v>126</v>
      </c>
    </row>
    <row r="182" spans="1:65" s="2" customFormat="1" ht="16.5" customHeight="1">
      <c r="A182" s="35"/>
      <c r="B182" s="36"/>
      <c r="C182" s="204" t="s">
        <v>834</v>
      </c>
      <c r="D182" s="204" t="s">
        <v>129</v>
      </c>
      <c r="E182" s="205" t="s">
        <v>835</v>
      </c>
      <c r="F182" s="206" t="s">
        <v>836</v>
      </c>
      <c r="G182" s="207" t="s">
        <v>351</v>
      </c>
      <c r="H182" s="208">
        <v>14.303</v>
      </c>
      <c r="I182" s="209"/>
      <c r="J182" s="210">
        <f>ROUND(I182*H182,2)</f>
        <v>0</v>
      </c>
      <c r="K182" s="206" t="s">
        <v>1</v>
      </c>
      <c r="L182" s="40"/>
      <c r="M182" s="211" t="s">
        <v>1</v>
      </c>
      <c r="N182" s="212" t="s">
        <v>38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134</v>
      </c>
      <c r="AT182" s="215" t="s">
        <v>129</v>
      </c>
      <c r="AU182" s="215" t="s">
        <v>83</v>
      </c>
      <c r="AY182" s="18" t="s">
        <v>126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81</v>
      </c>
      <c r="BK182" s="216">
        <f>ROUND(I182*H182,2)</f>
        <v>0</v>
      </c>
      <c r="BL182" s="18" t="s">
        <v>134</v>
      </c>
      <c r="BM182" s="215" t="s">
        <v>837</v>
      </c>
    </row>
    <row r="183" spans="1:47" s="2" customFormat="1" ht="10">
      <c r="A183" s="35"/>
      <c r="B183" s="36"/>
      <c r="C183" s="37"/>
      <c r="D183" s="217" t="s">
        <v>136</v>
      </c>
      <c r="E183" s="37"/>
      <c r="F183" s="218" t="s">
        <v>836</v>
      </c>
      <c r="G183" s="37"/>
      <c r="H183" s="37"/>
      <c r="I183" s="116"/>
      <c r="J183" s="37"/>
      <c r="K183" s="37"/>
      <c r="L183" s="40"/>
      <c r="M183" s="219"/>
      <c r="N183" s="220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136</v>
      </c>
      <c r="AU183" s="18" t="s">
        <v>83</v>
      </c>
    </row>
    <row r="184" spans="2:51" s="13" customFormat="1" ht="30">
      <c r="B184" s="221"/>
      <c r="C184" s="222"/>
      <c r="D184" s="217" t="s">
        <v>138</v>
      </c>
      <c r="E184" s="223" t="s">
        <v>1</v>
      </c>
      <c r="F184" s="224" t="s">
        <v>838</v>
      </c>
      <c r="G184" s="222"/>
      <c r="H184" s="223" t="s">
        <v>1</v>
      </c>
      <c r="I184" s="225"/>
      <c r="J184" s="222"/>
      <c r="K184" s="222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138</v>
      </c>
      <c r="AU184" s="230" t="s">
        <v>83</v>
      </c>
      <c r="AV184" s="13" t="s">
        <v>81</v>
      </c>
      <c r="AW184" s="13" t="s">
        <v>30</v>
      </c>
      <c r="AX184" s="13" t="s">
        <v>73</v>
      </c>
      <c r="AY184" s="230" t="s">
        <v>126</v>
      </c>
    </row>
    <row r="185" spans="2:51" s="13" customFormat="1" ht="20">
      <c r="B185" s="221"/>
      <c r="C185" s="222"/>
      <c r="D185" s="217" t="s">
        <v>138</v>
      </c>
      <c r="E185" s="223" t="s">
        <v>1</v>
      </c>
      <c r="F185" s="224" t="s">
        <v>839</v>
      </c>
      <c r="G185" s="222"/>
      <c r="H185" s="223" t="s">
        <v>1</v>
      </c>
      <c r="I185" s="225"/>
      <c r="J185" s="222"/>
      <c r="K185" s="222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138</v>
      </c>
      <c r="AU185" s="230" t="s">
        <v>83</v>
      </c>
      <c r="AV185" s="13" t="s">
        <v>81</v>
      </c>
      <c r="AW185" s="13" t="s">
        <v>30</v>
      </c>
      <c r="AX185" s="13" t="s">
        <v>73</v>
      </c>
      <c r="AY185" s="230" t="s">
        <v>126</v>
      </c>
    </row>
    <row r="186" spans="2:51" s="14" customFormat="1" ht="10">
      <c r="B186" s="231"/>
      <c r="C186" s="232"/>
      <c r="D186" s="217" t="s">
        <v>138</v>
      </c>
      <c r="E186" s="233" t="s">
        <v>1</v>
      </c>
      <c r="F186" s="234" t="s">
        <v>840</v>
      </c>
      <c r="G186" s="232"/>
      <c r="H186" s="235">
        <v>14.303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138</v>
      </c>
      <c r="AU186" s="241" t="s">
        <v>83</v>
      </c>
      <c r="AV186" s="14" t="s">
        <v>83</v>
      </c>
      <c r="AW186" s="14" t="s">
        <v>30</v>
      </c>
      <c r="AX186" s="14" t="s">
        <v>81</v>
      </c>
      <c r="AY186" s="241" t="s">
        <v>126</v>
      </c>
    </row>
    <row r="187" spans="1:65" s="2" customFormat="1" ht="21.75" customHeight="1">
      <c r="A187" s="35"/>
      <c r="B187" s="36"/>
      <c r="C187" s="204" t="s">
        <v>841</v>
      </c>
      <c r="D187" s="204" t="s">
        <v>129</v>
      </c>
      <c r="E187" s="205" t="s">
        <v>842</v>
      </c>
      <c r="F187" s="206" t="s">
        <v>843</v>
      </c>
      <c r="G187" s="207" t="s">
        <v>132</v>
      </c>
      <c r="H187" s="208">
        <v>307.21</v>
      </c>
      <c r="I187" s="209"/>
      <c r="J187" s="210">
        <f>ROUND(I187*H187,2)</f>
        <v>0</v>
      </c>
      <c r="K187" s="206" t="s">
        <v>1</v>
      </c>
      <c r="L187" s="40"/>
      <c r="M187" s="211" t="s">
        <v>1</v>
      </c>
      <c r="N187" s="212" t="s">
        <v>38</v>
      </c>
      <c r="O187" s="7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5" t="s">
        <v>134</v>
      </c>
      <c r="AT187" s="215" t="s">
        <v>129</v>
      </c>
      <c r="AU187" s="215" t="s">
        <v>83</v>
      </c>
      <c r="AY187" s="18" t="s">
        <v>126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8" t="s">
        <v>81</v>
      </c>
      <c r="BK187" s="216">
        <f>ROUND(I187*H187,2)</f>
        <v>0</v>
      </c>
      <c r="BL187" s="18" t="s">
        <v>134</v>
      </c>
      <c r="BM187" s="215" t="s">
        <v>844</v>
      </c>
    </row>
    <row r="188" spans="1:47" s="2" customFormat="1" ht="10">
      <c r="A188" s="35"/>
      <c r="B188" s="36"/>
      <c r="C188" s="37"/>
      <c r="D188" s="217" t="s">
        <v>136</v>
      </c>
      <c r="E188" s="37"/>
      <c r="F188" s="218" t="s">
        <v>843</v>
      </c>
      <c r="G188" s="37"/>
      <c r="H188" s="37"/>
      <c r="I188" s="116"/>
      <c r="J188" s="37"/>
      <c r="K188" s="37"/>
      <c r="L188" s="40"/>
      <c r="M188" s="219"/>
      <c r="N188" s="220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136</v>
      </c>
      <c r="AU188" s="18" t="s">
        <v>83</v>
      </c>
    </row>
    <row r="189" spans="2:51" s="13" customFormat="1" ht="20">
      <c r="B189" s="221"/>
      <c r="C189" s="222"/>
      <c r="D189" s="217" t="s">
        <v>138</v>
      </c>
      <c r="E189" s="223" t="s">
        <v>1</v>
      </c>
      <c r="F189" s="224" t="s">
        <v>845</v>
      </c>
      <c r="G189" s="222"/>
      <c r="H189" s="223" t="s">
        <v>1</v>
      </c>
      <c r="I189" s="225"/>
      <c r="J189" s="222"/>
      <c r="K189" s="222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138</v>
      </c>
      <c r="AU189" s="230" t="s">
        <v>83</v>
      </c>
      <c r="AV189" s="13" t="s">
        <v>81</v>
      </c>
      <c r="AW189" s="13" t="s">
        <v>30</v>
      </c>
      <c r="AX189" s="13" t="s">
        <v>73</v>
      </c>
      <c r="AY189" s="230" t="s">
        <v>126</v>
      </c>
    </row>
    <row r="190" spans="2:51" s="14" customFormat="1" ht="10">
      <c r="B190" s="231"/>
      <c r="C190" s="232"/>
      <c r="D190" s="217" t="s">
        <v>138</v>
      </c>
      <c r="E190" s="233" t="s">
        <v>1</v>
      </c>
      <c r="F190" s="234" t="s">
        <v>787</v>
      </c>
      <c r="G190" s="232"/>
      <c r="H190" s="235">
        <v>307.21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138</v>
      </c>
      <c r="AU190" s="241" t="s">
        <v>83</v>
      </c>
      <c r="AV190" s="14" t="s">
        <v>83</v>
      </c>
      <c r="AW190" s="14" t="s">
        <v>30</v>
      </c>
      <c r="AX190" s="14" t="s">
        <v>81</v>
      </c>
      <c r="AY190" s="241" t="s">
        <v>126</v>
      </c>
    </row>
    <row r="191" spans="2:63" s="12" customFormat="1" ht="22.75" customHeight="1">
      <c r="B191" s="188"/>
      <c r="C191" s="189"/>
      <c r="D191" s="190" t="s">
        <v>72</v>
      </c>
      <c r="E191" s="202" t="s">
        <v>83</v>
      </c>
      <c r="F191" s="202" t="s">
        <v>846</v>
      </c>
      <c r="G191" s="189"/>
      <c r="H191" s="189"/>
      <c r="I191" s="192"/>
      <c r="J191" s="203">
        <f>BK191</f>
        <v>0</v>
      </c>
      <c r="K191" s="189"/>
      <c r="L191" s="194"/>
      <c r="M191" s="195"/>
      <c r="N191" s="196"/>
      <c r="O191" s="196"/>
      <c r="P191" s="197">
        <f>SUM(P192:P251)</f>
        <v>0</v>
      </c>
      <c r="Q191" s="196"/>
      <c r="R191" s="197">
        <f>SUM(R192:R251)</f>
        <v>725.0159186099999</v>
      </c>
      <c r="S191" s="196"/>
      <c r="T191" s="198">
        <f>SUM(T192:T251)</f>
        <v>37.683</v>
      </c>
      <c r="AR191" s="199" t="s">
        <v>81</v>
      </c>
      <c r="AT191" s="200" t="s">
        <v>72</v>
      </c>
      <c r="AU191" s="200" t="s">
        <v>81</v>
      </c>
      <c r="AY191" s="199" t="s">
        <v>126</v>
      </c>
      <c r="BK191" s="201">
        <f>SUM(BK192:BK251)</f>
        <v>0</v>
      </c>
    </row>
    <row r="192" spans="1:65" s="2" customFormat="1" ht="21.75" customHeight="1">
      <c r="A192" s="35"/>
      <c r="B192" s="36"/>
      <c r="C192" s="204" t="s">
        <v>209</v>
      </c>
      <c r="D192" s="204" t="s">
        <v>129</v>
      </c>
      <c r="E192" s="205" t="s">
        <v>847</v>
      </c>
      <c r="F192" s="206" t="s">
        <v>848</v>
      </c>
      <c r="G192" s="207" t="s">
        <v>315</v>
      </c>
      <c r="H192" s="208">
        <v>28.118</v>
      </c>
      <c r="I192" s="209"/>
      <c r="J192" s="210">
        <f>ROUND(I192*H192,2)</f>
        <v>0</v>
      </c>
      <c r="K192" s="206" t="s">
        <v>133</v>
      </c>
      <c r="L192" s="40"/>
      <c r="M192" s="211" t="s">
        <v>1</v>
      </c>
      <c r="N192" s="212" t="s">
        <v>38</v>
      </c>
      <c r="O192" s="72"/>
      <c r="P192" s="213">
        <f>O192*H192</f>
        <v>0</v>
      </c>
      <c r="Q192" s="213">
        <v>2.16</v>
      </c>
      <c r="R192" s="213">
        <f>Q192*H192</f>
        <v>60.734880000000004</v>
      </c>
      <c r="S192" s="213">
        <v>0</v>
      </c>
      <c r="T192" s="21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5" t="s">
        <v>134</v>
      </c>
      <c r="AT192" s="215" t="s">
        <v>129</v>
      </c>
      <c r="AU192" s="215" t="s">
        <v>83</v>
      </c>
      <c r="AY192" s="18" t="s">
        <v>126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8" t="s">
        <v>81</v>
      </c>
      <c r="BK192" s="216">
        <f>ROUND(I192*H192,2)</f>
        <v>0</v>
      </c>
      <c r="BL192" s="18" t="s">
        <v>134</v>
      </c>
      <c r="BM192" s="215" t="s">
        <v>849</v>
      </c>
    </row>
    <row r="193" spans="1:47" s="2" customFormat="1" ht="10">
      <c r="A193" s="35"/>
      <c r="B193" s="36"/>
      <c r="C193" s="37"/>
      <c r="D193" s="217" t="s">
        <v>136</v>
      </c>
      <c r="E193" s="37"/>
      <c r="F193" s="218" t="s">
        <v>850</v>
      </c>
      <c r="G193" s="37"/>
      <c r="H193" s="37"/>
      <c r="I193" s="116"/>
      <c r="J193" s="37"/>
      <c r="K193" s="37"/>
      <c r="L193" s="40"/>
      <c r="M193" s="219"/>
      <c r="N193" s="220"/>
      <c r="O193" s="72"/>
      <c r="P193" s="72"/>
      <c r="Q193" s="72"/>
      <c r="R193" s="72"/>
      <c r="S193" s="72"/>
      <c r="T193" s="73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136</v>
      </c>
      <c r="AU193" s="18" t="s">
        <v>83</v>
      </c>
    </row>
    <row r="194" spans="2:51" s="13" customFormat="1" ht="10">
      <c r="B194" s="221"/>
      <c r="C194" s="222"/>
      <c r="D194" s="217" t="s">
        <v>138</v>
      </c>
      <c r="E194" s="223" t="s">
        <v>1</v>
      </c>
      <c r="F194" s="224" t="s">
        <v>260</v>
      </c>
      <c r="G194" s="222"/>
      <c r="H194" s="223" t="s">
        <v>1</v>
      </c>
      <c r="I194" s="225"/>
      <c r="J194" s="222"/>
      <c r="K194" s="222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138</v>
      </c>
      <c r="AU194" s="230" t="s">
        <v>83</v>
      </c>
      <c r="AV194" s="13" t="s">
        <v>81</v>
      </c>
      <c r="AW194" s="13" t="s">
        <v>30</v>
      </c>
      <c r="AX194" s="13" t="s">
        <v>73</v>
      </c>
      <c r="AY194" s="230" t="s">
        <v>126</v>
      </c>
    </row>
    <row r="195" spans="2:51" s="14" customFormat="1" ht="20">
      <c r="B195" s="231"/>
      <c r="C195" s="232"/>
      <c r="D195" s="217" t="s">
        <v>138</v>
      </c>
      <c r="E195" s="233" t="s">
        <v>1</v>
      </c>
      <c r="F195" s="234" t="s">
        <v>851</v>
      </c>
      <c r="G195" s="232"/>
      <c r="H195" s="235">
        <v>25.062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138</v>
      </c>
      <c r="AU195" s="241" t="s">
        <v>83</v>
      </c>
      <c r="AV195" s="14" t="s">
        <v>83</v>
      </c>
      <c r="AW195" s="14" t="s">
        <v>30</v>
      </c>
      <c r="AX195" s="14" t="s">
        <v>73</v>
      </c>
      <c r="AY195" s="241" t="s">
        <v>126</v>
      </c>
    </row>
    <row r="196" spans="2:51" s="14" customFormat="1" ht="20">
      <c r="B196" s="231"/>
      <c r="C196" s="232"/>
      <c r="D196" s="217" t="s">
        <v>138</v>
      </c>
      <c r="E196" s="233" t="s">
        <v>1</v>
      </c>
      <c r="F196" s="234" t="s">
        <v>852</v>
      </c>
      <c r="G196" s="232"/>
      <c r="H196" s="235">
        <v>2.516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138</v>
      </c>
      <c r="AU196" s="241" t="s">
        <v>83</v>
      </c>
      <c r="AV196" s="14" t="s">
        <v>83</v>
      </c>
      <c r="AW196" s="14" t="s">
        <v>30</v>
      </c>
      <c r="AX196" s="14" t="s">
        <v>73</v>
      </c>
      <c r="AY196" s="241" t="s">
        <v>126</v>
      </c>
    </row>
    <row r="197" spans="2:51" s="14" customFormat="1" ht="10">
      <c r="B197" s="231"/>
      <c r="C197" s="232"/>
      <c r="D197" s="217" t="s">
        <v>138</v>
      </c>
      <c r="E197" s="233" t="s">
        <v>1</v>
      </c>
      <c r="F197" s="234" t="s">
        <v>853</v>
      </c>
      <c r="G197" s="232"/>
      <c r="H197" s="235">
        <v>0.54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138</v>
      </c>
      <c r="AU197" s="241" t="s">
        <v>83</v>
      </c>
      <c r="AV197" s="14" t="s">
        <v>83</v>
      </c>
      <c r="AW197" s="14" t="s">
        <v>30</v>
      </c>
      <c r="AX197" s="14" t="s">
        <v>73</v>
      </c>
      <c r="AY197" s="241" t="s">
        <v>126</v>
      </c>
    </row>
    <row r="198" spans="2:51" s="15" customFormat="1" ht="10">
      <c r="B198" s="247"/>
      <c r="C198" s="248"/>
      <c r="D198" s="217" t="s">
        <v>138</v>
      </c>
      <c r="E198" s="249" t="s">
        <v>1</v>
      </c>
      <c r="F198" s="250" t="s">
        <v>338</v>
      </c>
      <c r="G198" s="248"/>
      <c r="H198" s="251">
        <v>28.118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138</v>
      </c>
      <c r="AU198" s="257" t="s">
        <v>83</v>
      </c>
      <c r="AV198" s="15" t="s">
        <v>134</v>
      </c>
      <c r="AW198" s="15" t="s">
        <v>30</v>
      </c>
      <c r="AX198" s="15" t="s">
        <v>81</v>
      </c>
      <c r="AY198" s="257" t="s">
        <v>126</v>
      </c>
    </row>
    <row r="199" spans="1:65" s="2" customFormat="1" ht="33" customHeight="1">
      <c r="A199" s="35"/>
      <c r="B199" s="36"/>
      <c r="C199" s="204" t="s">
        <v>854</v>
      </c>
      <c r="D199" s="204" t="s">
        <v>129</v>
      </c>
      <c r="E199" s="205" t="s">
        <v>855</v>
      </c>
      <c r="F199" s="206" t="s">
        <v>856</v>
      </c>
      <c r="G199" s="207" t="s">
        <v>309</v>
      </c>
      <c r="H199" s="208">
        <v>296.25</v>
      </c>
      <c r="I199" s="209"/>
      <c r="J199" s="210">
        <f>ROUND(I199*H199,2)</f>
        <v>0</v>
      </c>
      <c r="K199" s="206" t="s">
        <v>1</v>
      </c>
      <c r="L199" s="40"/>
      <c r="M199" s="211" t="s">
        <v>1</v>
      </c>
      <c r="N199" s="212" t="s">
        <v>38</v>
      </c>
      <c r="O199" s="72"/>
      <c r="P199" s="213">
        <f>O199*H199</f>
        <v>0</v>
      </c>
      <c r="Q199" s="213">
        <v>0</v>
      </c>
      <c r="R199" s="213">
        <f>Q199*H199</f>
        <v>0</v>
      </c>
      <c r="S199" s="213">
        <v>0.1272</v>
      </c>
      <c r="T199" s="214">
        <f>S199*H199</f>
        <v>37.683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5" t="s">
        <v>134</v>
      </c>
      <c r="AT199" s="215" t="s">
        <v>129</v>
      </c>
      <c r="AU199" s="215" t="s">
        <v>83</v>
      </c>
      <c r="AY199" s="18" t="s">
        <v>126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8" t="s">
        <v>81</v>
      </c>
      <c r="BK199" s="216">
        <f>ROUND(I199*H199,2)</f>
        <v>0</v>
      </c>
      <c r="BL199" s="18" t="s">
        <v>134</v>
      </c>
      <c r="BM199" s="215" t="s">
        <v>857</v>
      </c>
    </row>
    <row r="200" spans="1:47" s="2" customFormat="1" ht="18">
      <c r="A200" s="35"/>
      <c r="B200" s="36"/>
      <c r="C200" s="37"/>
      <c r="D200" s="217" t="s">
        <v>136</v>
      </c>
      <c r="E200" s="37"/>
      <c r="F200" s="218" t="s">
        <v>858</v>
      </c>
      <c r="G200" s="37"/>
      <c r="H200" s="37"/>
      <c r="I200" s="116"/>
      <c r="J200" s="37"/>
      <c r="K200" s="37"/>
      <c r="L200" s="40"/>
      <c r="M200" s="219"/>
      <c r="N200" s="220"/>
      <c r="O200" s="72"/>
      <c r="P200" s="72"/>
      <c r="Q200" s="72"/>
      <c r="R200" s="72"/>
      <c r="S200" s="72"/>
      <c r="T200" s="73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136</v>
      </c>
      <c r="AU200" s="18" t="s">
        <v>83</v>
      </c>
    </row>
    <row r="201" spans="2:51" s="13" customFormat="1" ht="10">
      <c r="B201" s="221"/>
      <c r="C201" s="222"/>
      <c r="D201" s="217" t="s">
        <v>138</v>
      </c>
      <c r="E201" s="223" t="s">
        <v>1</v>
      </c>
      <c r="F201" s="224" t="s">
        <v>859</v>
      </c>
      <c r="G201" s="222"/>
      <c r="H201" s="223" t="s">
        <v>1</v>
      </c>
      <c r="I201" s="225"/>
      <c r="J201" s="222"/>
      <c r="K201" s="222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138</v>
      </c>
      <c r="AU201" s="230" t="s">
        <v>83</v>
      </c>
      <c r="AV201" s="13" t="s">
        <v>81</v>
      </c>
      <c r="AW201" s="13" t="s">
        <v>30</v>
      </c>
      <c r="AX201" s="13" t="s">
        <v>73</v>
      </c>
      <c r="AY201" s="230" t="s">
        <v>126</v>
      </c>
    </row>
    <row r="202" spans="2:51" s="14" customFormat="1" ht="10">
      <c r="B202" s="231"/>
      <c r="C202" s="232"/>
      <c r="D202" s="217" t="s">
        <v>138</v>
      </c>
      <c r="E202" s="233" t="s">
        <v>1</v>
      </c>
      <c r="F202" s="234" t="s">
        <v>860</v>
      </c>
      <c r="G202" s="232"/>
      <c r="H202" s="235">
        <v>296.25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138</v>
      </c>
      <c r="AU202" s="241" t="s">
        <v>83</v>
      </c>
      <c r="AV202" s="14" t="s">
        <v>83</v>
      </c>
      <c r="AW202" s="14" t="s">
        <v>30</v>
      </c>
      <c r="AX202" s="14" t="s">
        <v>81</v>
      </c>
      <c r="AY202" s="241" t="s">
        <v>126</v>
      </c>
    </row>
    <row r="203" spans="1:65" s="2" customFormat="1" ht="16.5" customHeight="1">
      <c r="A203" s="35"/>
      <c r="B203" s="36"/>
      <c r="C203" s="204" t="s">
        <v>215</v>
      </c>
      <c r="D203" s="204" t="s">
        <v>129</v>
      </c>
      <c r="E203" s="205" t="s">
        <v>861</v>
      </c>
      <c r="F203" s="206" t="s">
        <v>862</v>
      </c>
      <c r="G203" s="207" t="s">
        <v>315</v>
      </c>
      <c r="H203" s="208">
        <v>38.889</v>
      </c>
      <c r="I203" s="209"/>
      <c r="J203" s="210">
        <f>ROUND(I203*H203,2)</f>
        <v>0</v>
      </c>
      <c r="K203" s="206" t="s">
        <v>133</v>
      </c>
      <c r="L203" s="40"/>
      <c r="M203" s="211" t="s">
        <v>1</v>
      </c>
      <c r="N203" s="212" t="s">
        <v>38</v>
      </c>
      <c r="O203" s="72"/>
      <c r="P203" s="213">
        <f>O203*H203</f>
        <v>0</v>
      </c>
      <c r="Q203" s="213">
        <v>2.25634</v>
      </c>
      <c r="R203" s="213">
        <f>Q203*H203</f>
        <v>87.74680626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134</v>
      </c>
      <c r="AT203" s="215" t="s">
        <v>129</v>
      </c>
      <c r="AU203" s="215" t="s">
        <v>83</v>
      </c>
      <c r="AY203" s="18" t="s">
        <v>126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81</v>
      </c>
      <c r="BK203" s="216">
        <f>ROUND(I203*H203,2)</f>
        <v>0</v>
      </c>
      <c r="BL203" s="18" t="s">
        <v>134</v>
      </c>
      <c r="BM203" s="215" t="s">
        <v>863</v>
      </c>
    </row>
    <row r="204" spans="1:47" s="2" customFormat="1" ht="18">
      <c r="A204" s="35"/>
      <c r="B204" s="36"/>
      <c r="C204" s="37"/>
      <c r="D204" s="217" t="s">
        <v>136</v>
      </c>
      <c r="E204" s="37"/>
      <c r="F204" s="218" t="s">
        <v>864</v>
      </c>
      <c r="G204" s="37"/>
      <c r="H204" s="37"/>
      <c r="I204" s="116"/>
      <c r="J204" s="37"/>
      <c r="K204" s="37"/>
      <c r="L204" s="40"/>
      <c r="M204" s="219"/>
      <c r="N204" s="220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136</v>
      </c>
      <c r="AU204" s="18" t="s">
        <v>83</v>
      </c>
    </row>
    <row r="205" spans="2:51" s="13" customFormat="1" ht="10">
      <c r="B205" s="221"/>
      <c r="C205" s="222"/>
      <c r="D205" s="217" t="s">
        <v>138</v>
      </c>
      <c r="E205" s="223" t="s">
        <v>1</v>
      </c>
      <c r="F205" s="224" t="s">
        <v>260</v>
      </c>
      <c r="G205" s="222"/>
      <c r="H205" s="223" t="s">
        <v>1</v>
      </c>
      <c r="I205" s="225"/>
      <c r="J205" s="222"/>
      <c r="K205" s="222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138</v>
      </c>
      <c r="AU205" s="230" t="s">
        <v>83</v>
      </c>
      <c r="AV205" s="13" t="s">
        <v>81</v>
      </c>
      <c r="AW205" s="13" t="s">
        <v>30</v>
      </c>
      <c r="AX205" s="13" t="s">
        <v>73</v>
      </c>
      <c r="AY205" s="230" t="s">
        <v>126</v>
      </c>
    </row>
    <row r="206" spans="2:51" s="14" customFormat="1" ht="10">
      <c r="B206" s="231"/>
      <c r="C206" s="232"/>
      <c r="D206" s="217" t="s">
        <v>138</v>
      </c>
      <c r="E206" s="233" t="s">
        <v>1</v>
      </c>
      <c r="F206" s="234" t="s">
        <v>865</v>
      </c>
      <c r="G206" s="232"/>
      <c r="H206" s="235">
        <v>0.189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138</v>
      </c>
      <c r="AU206" s="241" t="s">
        <v>83</v>
      </c>
      <c r="AV206" s="14" t="s">
        <v>83</v>
      </c>
      <c r="AW206" s="14" t="s">
        <v>30</v>
      </c>
      <c r="AX206" s="14" t="s">
        <v>73</v>
      </c>
      <c r="AY206" s="241" t="s">
        <v>126</v>
      </c>
    </row>
    <row r="207" spans="2:51" s="14" customFormat="1" ht="10">
      <c r="B207" s="231"/>
      <c r="C207" s="232"/>
      <c r="D207" s="217" t="s">
        <v>138</v>
      </c>
      <c r="E207" s="233" t="s">
        <v>1</v>
      </c>
      <c r="F207" s="234" t="s">
        <v>866</v>
      </c>
      <c r="G207" s="232"/>
      <c r="H207" s="235">
        <v>38.7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138</v>
      </c>
      <c r="AU207" s="241" t="s">
        <v>83</v>
      </c>
      <c r="AV207" s="14" t="s">
        <v>83</v>
      </c>
      <c r="AW207" s="14" t="s">
        <v>30</v>
      </c>
      <c r="AX207" s="14" t="s">
        <v>73</v>
      </c>
      <c r="AY207" s="241" t="s">
        <v>126</v>
      </c>
    </row>
    <row r="208" spans="2:51" s="15" customFormat="1" ht="10">
      <c r="B208" s="247"/>
      <c r="C208" s="248"/>
      <c r="D208" s="217" t="s">
        <v>138</v>
      </c>
      <c r="E208" s="249" t="s">
        <v>1</v>
      </c>
      <c r="F208" s="250" t="s">
        <v>338</v>
      </c>
      <c r="G208" s="248"/>
      <c r="H208" s="251">
        <v>38.889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138</v>
      </c>
      <c r="AU208" s="257" t="s">
        <v>83</v>
      </c>
      <c r="AV208" s="15" t="s">
        <v>134</v>
      </c>
      <c r="AW208" s="15" t="s">
        <v>30</v>
      </c>
      <c r="AX208" s="15" t="s">
        <v>81</v>
      </c>
      <c r="AY208" s="257" t="s">
        <v>126</v>
      </c>
    </row>
    <row r="209" spans="1:65" s="2" customFormat="1" ht="16.5" customHeight="1">
      <c r="A209" s="35"/>
      <c r="B209" s="36"/>
      <c r="C209" s="204" t="s">
        <v>219</v>
      </c>
      <c r="D209" s="204" t="s">
        <v>129</v>
      </c>
      <c r="E209" s="205" t="s">
        <v>867</v>
      </c>
      <c r="F209" s="206" t="s">
        <v>868</v>
      </c>
      <c r="G209" s="207" t="s">
        <v>315</v>
      </c>
      <c r="H209" s="208">
        <v>136.265</v>
      </c>
      <c r="I209" s="209"/>
      <c r="J209" s="210">
        <f>ROUND(I209*H209,2)</f>
        <v>0</v>
      </c>
      <c r="K209" s="206" t="s">
        <v>133</v>
      </c>
      <c r="L209" s="40"/>
      <c r="M209" s="211" t="s">
        <v>1</v>
      </c>
      <c r="N209" s="212" t="s">
        <v>38</v>
      </c>
      <c r="O209" s="72"/>
      <c r="P209" s="213">
        <f>O209*H209</f>
        <v>0</v>
      </c>
      <c r="Q209" s="213">
        <v>2.45329</v>
      </c>
      <c r="R209" s="213">
        <f>Q209*H209</f>
        <v>334.29756184999997</v>
      </c>
      <c r="S209" s="213">
        <v>0</v>
      </c>
      <c r="T209" s="214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5" t="s">
        <v>134</v>
      </c>
      <c r="AT209" s="215" t="s">
        <v>129</v>
      </c>
      <c r="AU209" s="215" t="s">
        <v>83</v>
      </c>
      <c r="AY209" s="18" t="s">
        <v>126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8" t="s">
        <v>81</v>
      </c>
      <c r="BK209" s="216">
        <f>ROUND(I209*H209,2)</f>
        <v>0</v>
      </c>
      <c r="BL209" s="18" t="s">
        <v>134</v>
      </c>
      <c r="BM209" s="215" t="s">
        <v>869</v>
      </c>
    </row>
    <row r="210" spans="1:47" s="2" customFormat="1" ht="18">
      <c r="A210" s="35"/>
      <c r="B210" s="36"/>
      <c r="C210" s="37"/>
      <c r="D210" s="217" t="s">
        <v>136</v>
      </c>
      <c r="E210" s="37"/>
      <c r="F210" s="218" t="s">
        <v>870</v>
      </c>
      <c r="G210" s="37"/>
      <c r="H210" s="37"/>
      <c r="I210" s="116"/>
      <c r="J210" s="37"/>
      <c r="K210" s="37"/>
      <c r="L210" s="40"/>
      <c r="M210" s="219"/>
      <c r="N210" s="220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136</v>
      </c>
      <c r="AU210" s="18" t="s">
        <v>83</v>
      </c>
    </row>
    <row r="211" spans="2:51" s="13" customFormat="1" ht="10">
      <c r="B211" s="221"/>
      <c r="C211" s="222"/>
      <c r="D211" s="217" t="s">
        <v>138</v>
      </c>
      <c r="E211" s="223" t="s">
        <v>1</v>
      </c>
      <c r="F211" s="224" t="s">
        <v>260</v>
      </c>
      <c r="G211" s="222"/>
      <c r="H211" s="223" t="s">
        <v>1</v>
      </c>
      <c r="I211" s="225"/>
      <c r="J211" s="222"/>
      <c r="K211" s="222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138</v>
      </c>
      <c r="AU211" s="230" t="s">
        <v>83</v>
      </c>
      <c r="AV211" s="13" t="s">
        <v>81</v>
      </c>
      <c r="AW211" s="13" t="s">
        <v>30</v>
      </c>
      <c r="AX211" s="13" t="s">
        <v>73</v>
      </c>
      <c r="AY211" s="230" t="s">
        <v>126</v>
      </c>
    </row>
    <row r="212" spans="2:51" s="14" customFormat="1" ht="10">
      <c r="B212" s="231"/>
      <c r="C212" s="232"/>
      <c r="D212" s="217" t="s">
        <v>138</v>
      </c>
      <c r="E212" s="233" t="s">
        <v>1</v>
      </c>
      <c r="F212" s="234" t="s">
        <v>871</v>
      </c>
      <c r="G212" s="232"/>
      <c r="H212" s="235">
        <v>2.565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138</v>
      </c>
      <c r="AU212" s="241" t="s">
        <v>83</v>
      </c>
      <c r="AV212" s="14" t="s">
        <v>83</v>
      </c>
      <c r="AW212" s="14" t="s">
        <v>30</v>
      </c>
      <c r="AX212" s="14" t="s">
        <v>73</v>
      </c>
      <c r="AY212" s="241" t="s">
        <v>126</v>
      </c>
    </row>
    <row r="213" spans="2:51" s="14" customFormat="1" ht="10">
      <c r="B213" s="231"/>
      <c r="C213" s="232"/>
      <c r="D213" s="217" t="s">
        <v>138</v>
      </c>
      <c r="E213" s="233" t="s">
        <v>1</v>
      </c>
      <c r="F213" s="234" t="s">
        <v>872</v>
      </c>
      <c r="G213" s="232"/>
      <c r="H213" s="235">
        <v>133.7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138</v>
      </c>
      <c r="AU213" s="241" t="s">
        <v>83</v>
      </c>
      <c r="AV213" s="14" t="s">
        <v>83</v>
      </c>
      <c r="AW213" s="14" t="s">
        <v>30</v>
      </c>
      <c r="AX213" s="14" t="s">
        <v>73</v>
      </c>
      <c r="AY213" s="241" t="s">
        <v>126</v>
      </c>
    </row>
    <row r="214" spans="2:51" s="15" customFormat="1" ht="10">
      <c r="B214" s="247"/>
      <c r="C214" s="248"/>
      <c r="D214" s="217" t="s">
        <v>138</v>
      </c>
      <c r="E214" s="249" t="s">
        <v>1</v>
      </c>
      <c r="F214" s="250" t="s">
        <v>338</v>
      </c>
      <c r="G214" s="248"/>
      <c r="H214" s="251">
        <v>136.265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138</v>
      </c>
      <c r="AU214" s="257" t="s">
        <v>83</v>
      </c>
      <c r="AV214" s="15" t="s">
        <v>134</v>
      </c>
      <c r="AW214" s="15" t="s">
        <v>30</v>
      </c>
      <c r="AX214" s="15" t="s">
        <v>81</v>
      </c>
      <c r="AY214" s="257" t="s">
        <v>126</v>
      </c>
    </row>
    <row r="215" spans="1:65" s="2" customFormat="1" ht="16.5" customHeight="1">
      <c r="A215" s="35"/>
      <c r="B215" s="36"/>
      <c r="C215" s="204" t="s">
        <v>223</v>
      </c>
      <c r="D215" s="204" t="s">
        <v>129</v>
      </c>
      <c r="E215" s="205" t="s">
        <v>873</v>
      </c>
      <c r="F215" s="206" t="s">
        <v>874</v>
      </c>
      <c r="G215" s="207" t="s">
        <v>132</v>
      </c>
      <c r="H215" s="208">
        <v>197.79</v>
      </c>
      <c r="I215" s="209"/>
      <c r="J215" s="210">
        <f>ROUND(I215*H215,2)</f>
        <v>0</v>
      </c>
      <c r="K215" s="206" t="s">
        <v>133</v>
      </c>
      <c r="L215" s="40"/>
      <c r="M215" s="211" t="s">
        <v>1</v>
      </c>
      <c r="N215" s="212" t="s">
        <v>38</v>
      </c>
      <c r="O215" s="72"/>
      <c r="P215" s="213">
        <f>O215*H215</f>
        <v>0</v>
      </c>
      <c r="Q215" s="213">
        <v>0.00269</v>
      </c>
      <c r="R215" s="213">
        <f>Q215*H215</f>
        <v>0.5320551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134</v>
      </c>
      <c r="AT215" s="215" t="s">
        <v>129</v>
      </c>
      <c r="AU215" s="215" t="s">
        <v>83</v>
      </c>
      <c r="AY215" s="18" t="s">
        <v>126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81</v>
      </c>
      <c r="BK215" s="216">
        <f>ROUND(I215*H215,2)</f>
        <v>0</v>
      </c>
      <c r="BL215" s="18" t="s">
        <v>134</v>
      </c>
      <c r="BM215" s="215" t="s">
        <v>875</v>
      </c>
    </row>
    <row r="216" spans="1:47" s="2" customFormat="1" ht="10">
      <c r="A216" s="35"/>
      <c r="B216" s="36"/>
      <c r="C216" s="37"/>
      <c r="D216" s="217" t="s">
        <v>136</v>
      </c>
      <c r="E216" s="37"/>
      <c r="F216" s="218" t="s">
        <v>876</v>
      </c>
      <c r="G216" s="37"/>
      <c r="H216" s="37"/>
      <c r="I216" s="116"/>
      <c r="J216" s="37"/>
      <c r="K216" s="37"/>
      <c r="L216" s="40"/>
      <c r="M216" s="219"/>
      <c r="N216" s="220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136</v>
      </c>
      <c r="AU216" s="18" t="s">
        <v>83</v>
      </c>
    </row>
    <row r="217" spans="2:51" s="13" customFormat="1" ht="10">
      <c r="B217" s="221"/>
      <c r="C217" s="222"/>
      <c r="D217" s="217" t="s">
        <v>138</v>
      </c>
      <c r="E217" s="223" t="s">
        <v>1</v>
      </c>
      <c r="F217" s="224" t="s">
        <v>260</v>
      </c>
      <c r="G217" s="222"/>
      <c r="H217" s="223" t="s">
        <v>1</v>
      </c>
      <c r="I217" s="225"/>
      <c r="J217" s="222"/>
      <c r="K217" s="222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138</v>
      </c>
      <c r="AU217" s="230" t="s">
        <v>83</v>
      </c>
      <c r="AV217" s="13" t="s">
        <v>81</v>
      </c>
      <c r="AW217" s="13" t="s">
        <v>30</v>
      </c>
      <c r="AX217" s="13" t="s">
        <v>73</v>
      </c>
      <c r="AY217" s="230" t="s">
        <v>126</v>
      </c>
    </row>
    <row r="218" spans="2:51" s="14" customFormat="1" ht="10">
      <c r="B218" s="231"/>
      <c r="C218" s="232"/>
      <c r="D218" s="217" t="s">
        <v>138</v>
      </c>
      <c r="E218" s="233" t="s">
        <v>1</v>
      </c>
      <c r="F218" s="234" t="s">
        <v>877</v>
      </c>
      <c r="G218" s="232"/>
      <c r="H218" s="235">
        <v>6.85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138</v>
      </c>
      <c r="AU218" s="241" t="s">
        <v>83</v>
      </c>
      <c r="AV218" s="14" t="s">
        <v>83</v>
      </c>
      <c r="AW218" s="14" t="s">
        <v>30</v>
      </c>
      <c r="AX218" s="14" t="s">
        <v>73</v>
      </c>
      <c r="AY218" s="241" t="s">
        <v>126</v>
      </c>
    </row>
    <row r="219" spans="2:51" s="14" customFormat="1" ht="10">
      <c r="B219" s="231"/>
      <c r="C219" s="232"/>
      <c r="D219" s="217" t="s">
        <v>138</v>
      </c>
      <c r="E219" s="233" t="s">
        <v>1</v>
      </c>
      <c r="F219" s="234" t="s">
        <v>878</v>
      </c>
      <c r="G219" s="232"/>
      <c r="H219" s="235">
        <v>190.94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138</v>
      </c>
      <c r="AU219" s="241" t="s">
        <v>83</v>
      </c>
      <c r="AV219" s="14" t="s">
        <v>83</v>
      </c>
      <c r="AW219" s="14" t="s">
        <v>30</v>
      </c>
      <c r="AX219" s="14" t="s">
        <v>73</v>
      </c>
      <c r="AY219" s="241" t="s">
        <v>126</v>
      </c>
    </row>
    <row r="220" spans="2:51" s="15" customFormat="1" ht="10">
      <c r="B220" s="247"/>
      <c r="C220" s="248"/>
      <c r="D220" s="217" t="s">
        <v>138</v>
      </c>
      <c r="E220" s="249" t="s">
        <v>780</v>
      </c>
      <c r="F220" s="250" t="s">
        <v>338</v>
      </c>
      <c r="G220" s="248"/>
      <c r="H220" s="251">
        <v>197.79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138</v>
      </c>
      <c r="AU220" s="257" t="s">
        <v>83</v>
      </c>
      <c r="AV220" s="15" t="s">
        <v>134</v>
      </c>
      <c r="AW220" s="15" t="s">
        <v>30</v>
      </c>
      <c r="AX220" s="15" t="s">
        <v>81</v>
      </c>
      <c r="AY220" s="257" t="s">
        <v>126</v>
      </c>
    </row>
    <row r="221" spans="1:65" s="2" customFormat="1" ht="16.5" customHeight="1">
      <c r="A221" s="35"/>
      <c r="B221" s="36"/>
      <c r="C221" s="204" t="s">
        <v>7</v>
      </c>
      <c r="D221" s="204" t="s">
        <v>129</v>
      </c>
      <c r="E221" s="205" t="s">
        <v>879</v>
      </c>
      <c r="F221" s="206" t="s">
        <v>880</v>
      </c>
      <c r="G221" s="207" t="s">
        <v>132</v>
      </c>
      <c r="H221" s="208">
        <v>197.79</v>
      </c>
      <c r="I221" s="209"/>
      <c r="J221" s="210">
        <f>ROUND(I221*H221,2)</f>
        <v>0</v>
      </c>
      <c r="K221" s="206" t="s">
        <v>133</v>
      </c>
      <c r="L221" s="40"/>
      <c r="M221" s="211" t="s">
        <v>1</v>
      </c>
      <c r="N221" s="212" t="s">
        <v>38</v>
      </c>
      <c r="O221" s="72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5" t="s">
        <v>134</v>
      </c>
      <c r="AT221" s="215" t="s">
        <v>129</v>
      </c>
      <c r="AU221" s="215" t="s">
        <v>83</v>
      </c>
      <c r="AY221" s="18" t="s">
        <v>126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8" t="s">
        <v>81</v>
      </c>
      <c r="BK221" s="216">
        <f>ROUND(I221*H221,2)</f>
        <v>0</v>
      </c>
      <c r="BL221" s="18" t="s">
        <v>134</v>
      </c>
      <c r="BM221" s="215" t="s">
        <v>881</v>
      </c>
    </row>
    <row r="222" spans="1:47" s="2" customFormat="1" ht="10">
      <c r="A222" s="35"/>
      <c r="B222" s="36"/>
      <c r="C222" s="37"/>
      <c r="D222" s="217" t="s">
        <v>136</v>
      </c>
      <c r="E222" s="37"/>
      <c r="F222" s="218" t="s">
        <v>882</v>
      </c>
      <c r="G222" s="37"/>
      <c r="H222" s="37"/>
      <c r="I222" s="116"/>
      <c r="J222" s="37"/>
      <c r="K222" s="37"/>
      <c r="L222" s="40"/>
      <c r="M222" s="219"/>
      <c r="N222" s="220"/>
      <c r="O222" s="72"/>
      <c r="P222" s="72"/>
      <c r="Q222" s="72"/>
      <c r="R222" s="72"/>
      <c r="S222" s="72"/>
      <c r="T222" s="73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136</v>
      </c>
      <c r="AU222" s="18" t="s">
        <v>83</v>
      </c>
    </row>
    <row r="223" spans="2:51" s="14" customFormat="1" ht="10">
      <c r="B223" s="231"/>
      <c r="C223" s="232"/>
      <c r="D223" s="217" t="s">
        <v>138</v>
      </c>
      <c r="E223" s="233" t="s">
        <v>1</v>
      </c>
      <c r="F223" s="234" t="s">
        <v>780</v>
      </c>
      <c r="G223" s="232"/>
      <c r="H223" s="235">
        <v>197.79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138</v>
      </c>
      <c r="AU223" s="241" t="s">
        <v>83</v>
      </c>
      <c r="AV223" s="14" t="s">
        <v>83</v>
      </c>
      <c r="AW223" s="14" t="s">
        <v>30</v>
      </c>
      <c r="AX223" s="14" t="s">
        <v>81</v>
      </c>
      <c r="AY223" s="241" t="s">
        <v>126</v>
      </c>
    </row>
    <row r="224" spans="1:65" s="2" customFormat="1" ht="16.5" customHeight="1">
      <c r="A224" s="35"/>
      <c r="B224" s="36"/>
      <c r="C224" s="204" t="s">
        <v>232</v>
      </c>
      <c r="D224" s="204" t="s">
        <v>129</v>
      </c>
      <c r="E224" s="205" t="s">
        <v>883</v>
      </c>
      <c r="F224" s="206" t="s">
        <v>884</v>
      </c>
      <c r="G224" s="207" t="s">
        <v>351</v>
      </c>
      <c r="H224" s="208">
        <v>6.37</v>
      </c>
      <c r="I224" s="209"/>
      <c r="J224" s="210">
        <f>ROUND(I224*H224,2)</f>
        <v>0</v>
      </c>
      <c r="K224" s="206" t="s">
        <v>133</v>
      </c>
      <c r="L224" s="40"/>
      <c r="M224" s="211" t="s">
        <v>1</v>
      </c>
      <c r="N224" s="212" t="s">
        <v>38</v>
      </c>
      <c r="O224" s="72"/>
      <c r="P224" s="213">
        <f>O224*H224</f>
        <v>0</v>
      </c>
      <c r="Q224" s="213">
        <v>1.06277</v>
      </c>
      <c r="R224" s="213">
        <f>Q224*H224</f>
        <v>6.7698449</v>
      </c>
      <c r="S224" s="213">
        <v>0</v>
      </c>
      <c r="T224" s="21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5" t="s">
        <v>134</v>
      </c>
      <c r="AT224" s="215" t="s">
        <v>129</v>
      </c>
      <c r="AU224" s="215" t="s">
        <v>83</v>
      </c>
      <c r="AY224" s="18" t="s">
        <v>126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8" t="s">
        <v>81</v>
      </c>
      <c r="BK224" s="216">
        <f>ROUND(I224*H224,2)</f>
        <v>0</v>
      </c>
      <c r="BL224" s="18" t="s">
        <v>134</v>
      </c>
      <c r="BM224" s="215" t="s">
        <v>885</v>
      </c>
    </row>
    <row r="225" spans="1:47" s="2" customFormat="1" ht="10">
      <c r="A225" s="35"/>
      <c r="B225" s="36"/>
      <c r="C225" s="37"/>
      <c r="D225" s="217" t="s">
        <v>136</v>
      </c>
      <c r="E225" s="37"/>
      <c r="F225" s="218" t="s">
        <v>886</v>
      </c>
      <c r="G225" s="37"/>
      <c r="H225" s="37"/>
      <c r="I225" s="116"/>
      <c r="J225" s="37"/>
      <c r="K225" s="37"/>
      <c r="L225" s="40"/>
      <c r="M225" s="219"/>
      <c r="N225" s="220"/>
      <c r="O225" s="72"/>
      <c r="P225" s="72"/>
      <c r="Q225" s="72"/>
      <c r="R225" s="72"/>
      <c r="S225" s="72"/>
      <c r="T225" s="73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136</v>
      </c>
      <c r="AU225" s="18" t="s">
        <v>83</v>
      </c>
    </row>
    <row r="226" spans="2:51" s="13" customFormat="1" ht="10">
      <c r="B226" s="221"/>
      <c r="C226" s="222"/>
      <c r="D226" s="217" t="s">
        <v>138</v>
      </c>
      <c r="E226" s="223" t="s">
        <v>1</v>
      </c>
      <c r="F226" s="224" t="s">
        <v>260</v>
      </c>
      <c r="G226" s="222"/>
      <c r="H226" s="223" t="s">
        <v>1</v>
      </c>
      <c r="I226" s="225"/>
      <c r="J226" s="222"/>
      <c r="K226" s="222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138</v>
      </c>
      <c r="AU226" s="230" t="s">
        <v>83</v>
      </c>
      <c r="AV226" s="13" t="s">
        <v>81</v>
      </c>
      <c r="AW226" s="13" t="s">
        <v>30</v>
      </c>
      <c r="AX226" s="13" t="s">
        <v>73</v>
      </c>
      <c r="AY226" s="230" t="s">
        <v>126</v>
      </c>
    </row>
    <row r="227" spans="2:51" s="14" customFormat="1" ht="10">
      <c r="B227" s="231"/>
      <c r="C227" s="232"/>
      <c r="D227" s="217" t="s">
        <v>138</v>
      </c>
      <c r="E227" s="233" t="s">
        <v>1</v>
      </c>
      <c r="F227" s="234" t="s">
        <v>887</v>
      </c>
      <c r="G227" s="232"/>
      <c r="H227" s="235">
        <v>0.09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138</v>
      </c>
      <c r="AU227" s="241" t="s">
        <v>83</v>
      </c>
      <c r="AV227" s="14" t="s">
        <v>83</v>
      </c>
      <c r="AW227" s="14" t="s">
        <v>30</v>
      </c>
      <c r="AX227" s="14" t="s">
        <v>73</v>
      </c>
      <c r="AY227" s="241" t="s">
        <v>126</v>
      </c>
    </row>
    <row r="228" spans="2:51" s="14" customFormat="1" ht="10">
      <c r="B228" s="231"/>
      <c r="C228" s="232"/>
      <c r="D228" s="217" t="s">
        <v>138</v>
      </c>
      <c r="E228" s="233" t="s">
        <v>1</v>
      </c>
      <c r="F228" s="234" t="s">
        <v>888</v>
      </c>
      <c r="G228" s="232"/>
      <c r="H228" s="235">
        <v>6.28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138</v>
      </c>
      <c r="AU228" s="241" t="s">
        <v>83</v>
      </c>
      <c r="AV228" s="14" t="s">
        <v>83</v>
      </c>
      <c r="AW228" s="14" t="s">
        <v>30</v>
      </c>
      <c r="AX228" s="14" t="s">
        <v>73</v>
      </c>
      <c r="AY228" s="241" t="s">
        <v>126</v>
      </c>
    </row>
    <row r="229" spans="2:51" s="15" customFormat="1" ht="10">
      <c r="B229" s="247"/>
      <c r="C229" s="248"/>
      <c r="D229" s="217" t="s">
        <v>138</v>
      </c>
      <c r="E229" s="249" t="s">
        <v>1</v>
      </c>
      <c r="F229" s="250" t="s">
        <v>338</v>
      </c>
      <c r="G229" s="248"/>
      <c r="H229" s="251">
        <v>6.37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138</v>
      </c>
      <c r="AU229" s="257" t="s">
        <v>83</v>
      </c>
      <c r="AV229" s="15" t="s">
        <v>134</v>
      </c>
      <c r="AW229" s="15" t="s">
        <v>30</v>
      </c>
      <c r="AX229" s="15" t="s">
        <v>81</v>
      </c>
      <c r="AY229" s="257" t="s">
        <v>126</v>
      </c>
    </row>
    <row r="230" spans="1:65" s="2" customFormat="1" ht="21.75" customHeight="1">
      <c r="A230" s="35"/>
      <c r="B230" s="36"/>
      <c r="C230" s="204" t="s">
        <v>236</v>
      </c>
      <c r="D230" s="204" t="s">
        <v>129</v>
      </c>
      <c r="E230" s="205" t="s">
        <v>889</v>
      </c>
      <c r="F230" s="206" t="s">
        <v>890</v>
      </c>
      <c r="G230" s="207" t="s">
        <v>315</v>
      </c>
      <c r="H230" s="208">
        <v>92.6</v>
      </c>
      <c r="I230" s="209"/>
      <c r="J230" s="210">
        <f>ROUND(I230*H230,2)</f>
        <v>0</v>
      </c>
      <c r="K230" s="206" t="s">
        <v>133</v>
      </c>
      <c r="L230" s="40"/>
      <c r="M230" s="211" t="s">
        <v>1</v>
      </c>
      <c r="N230" s="212" t="s">
        <v>38</v>
      </c>
      <c r="O230" s="72"/>
      <c r="P230" s="213">
        <f>O230*H230</f>
        <v>0</v>
      </c>
      <c r="Q230" s="213">
        <v>2.45329</v>
      </c>
      <c r="R230" s="213">
        <f>Q230*H230</f>
        <v>227.17465399999998</v>
      </c>
      <c r="S230" s="213">
        <v>0</v>
      </c>
      <c r="T230" s="21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5" t="s">
        <v>134</v>
      </c>
      <c r="AT230" s="215" t="s">
        <v>129</v>
      </c>
      <c r="AU230" s="215" t="s">
        <v>83</v>
      </c>
      <c r="AY230" s="18" t="s">
        <v>126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8" t="s">
        <v>81</v>
      </c>
      <c r="BK230" s="216">
        <f>ROUND(I230*H230,2)</f>
        <v>0</v>
      </c>
      <c r="BL230" s="18" t="s">
        <v>134</v>
      </c>
      <c r="BM230" s="215" t="s">
        <v>891</v>
      </c>
    </row>
    <row r="231" spans="1:47" s="2" customFormat="1" ht="18">
      <c r="A231" s="35"/>
      <c r="B231" s="36"/>
      <c r="C231" s="37"/>
      <c r="D231" s="217" t="s">
        <v>136</v>
      </c>
      <c r="E231" s="37"/>
      <c r="F231" s="218" t="s">
        <v>892</v>
      </c>
      <c r="G231" s="37"/>
      <c r="H231" s="37"/>
      <c r="I231" s="116"/>
      <c r="J231" s="37"/>
      <c r="K231" s="37"/>
      <c r="L231" s="40"/>
      <c r="M231" s="219"/>
      <c r="N231" s="220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136</v>
      </c>
      <c r="AU231" s="18" t="s">
        <v>83</v>
      </c>
    </row>
    <row r="232" spans="2:51" s="13" customFormat="1" ht="10">
      <c r="B232" s="221"/>
      <c r="C232" s="222"/>
      <c r="D232" s="217" t="s">
        <v>138</v>
      </c>
      <c r="E232" s="223" t="s">
        <v>1</v>
      </c>
      <c r="F232" s="224" t="s">
        <v>260</v>
      </c>
      <c r="G232" s="222"/>
      <c r="H232" s="223" t="s">
        <v>1</v>
      </c>
      <c r="I232" s="225"/>
      <c r="J232" s="222"/>
      <c r="K232" s="222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138</v>
      </c>
      <c r="AU232" s="230" t="s">
        <v>83</v>
      </c>
      <c r="AV232" s="13" t="s">
        <v>81</v>
      </c>
      <c r="AW232" s="13" t="s">
        <v>30</v>
      </c>
      <c r="AX232" s="13" t="s">
        <v>73</v>
      </c>
      <c r="AY232" s="230" t="s">
        <v>126</v>
      </c>
    </row>
    <row r="233" spans="2:51" s="14" customFormat="1" ht="10">
      <c r="B233" s="231"/>
      <c r="C233" s="232"/>
      <c r="D233" s="217" t="s">
        <v>138</v>
      </c>
      <c r="E233" s="233" t="s">
        <v>1</v>
      </c>
      <c r="F233" s="234" t="s">
        <v>893</v>
      </c>
      <c r="G233" s="232"/>
      <c r="H233" s="235">
        <v>92.6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138</v>
      </c>
      <c r="AU233" s="241" t="s">
        <v>83</v>
      </c>
      <c r="AV233" s="14" t="s">
        <v>83</v>
      </c>
      <c r="AW233" s="14" t="s">
        <v>30</v>
      </c>
      <c r="AX233" s="14" t="s">
        <v>81</v>
      </c>
      <c r="AY233" s="241" t="s">
        <v>126</v>
      </c>
    </row>
    <row r="234" spans="1:65" s="2" customFormat="1" ht="16.5" customHeight="1">
      <c r="A234" s="35"/>
      <c r="B234" s="36"/>
      <c r="C234" s="204" t="s">
        <v>375</v>
      </c>
      <c r="D234" s="204" t="s">
        <v>129</v>
      </c>
      <c r="E234" s="205" t="s">
        <v>894</v>
      </c>
      <c r="F234" s="206" t="s">
        <v>895</v>
      </c>
      <c r="G234" s="207" t="s">
        <v>132</v>
      </c>
      <c r="H234" s="208">
        <v>423.66</v>
      </c>
      <c r="I234" s="209"/>
      <c r="J234" s="210">
        <f>ROUND(I234*H234,2)</f>
        <v>0</v>
      </c>
      <c r="K234" s="206" t="s">
        <v>133</v>
      </c>
      <c r="L234" s="40"/>
      <c r="M234" s="211" t="s">
        <v>1</v>
      </c>
      <c r="N234" s="212" t="s">
        <v>38</v>
      </c>
      <c r="O234" s="72"/>
      <c r="P234" s="213">
        <f>O234*H234</f>
        <v>0</v>
      </c>
      <c r="Q234" s="213">
        <v>0.00275</v>
      </c>
      <c r="R234" s="213">
        <f>Q234*H234</f>
        <v>1.165065</v>
      </c>
      <c r="S234" s="213">
        <v>0</v>
      </c>
      <c r="T234" s="21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5" t="s">
        <v>134</v>
      </c>
      <c r="AT234" s="215" t="s">
        <v>129</v>
      </c>
      <c r="AU234" s="215" t="s">
        <v>83</v>
      </c>
      <c r="AY234" s="18" t="s">
        <v>126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8" t="s">
        <v>81</v>
      </c>
      <c r="BK234" s="216">
        <f>ROUND(I234*H234,2)</f>
        <v>0</v>
      </c>
      <c r="BL234" s="18" t="s">
        <v>134</v>
      </c>
      <c r="BM234" s="215" t="s">
        <v>896</v>
      </c>
    </row>
    <row r="235" spans="1:47" s="2" customFormat="1" ht="10">
      <c r="A235" s="35"/>
      <c r="B235" s="36"/>
      <c r="C235" s="37"/>
      <c r="D235" s="217" t="s">
        <v>136</v>
      </c>
      <c r="E235" s="37"/>
      <c r="F235" s="218" t="s">
        <v>897</v>
      </c>
      <c r="G235" s="37"/>
      <c r="H235" s="37"/>
      <c r="I235" s="116"/>
      <c r="J235" s="37"/>
      <c r="K235" s="37"/>
      <c r="L235" s="40"/>
      <c r="M235" s="219"/>
      <c r="N235" s="220"/>
      <c r="O235" s="72"/>
      <c r="P235" s="72"/>
      <c r="Q235" s="72"/>
      <c r="R235" s="72"/>
      <c r="S235" s="72"/>
      <c r="T235" s="73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136</v>
      </c>
      <c r="AU235" s="18" t="s">
        <v>83</v>
      </c>
    </row>
    <row r="236" spans="2:51" s="13" customFormat="1" ht="10">
      <c r="B236" s="221"/>
      <c r="C236" s="222"/>
      <c r="D236" s="217" t="s">
        <v>138</v>
      </c>
      <c r="E236" s="223" t="s">
        <v>1</v>
      </c>
      <c r="F236" s="224" t="s">
        <v>260</v>
      </c>
      <c r="G236" s="222"/>
      <c r="H236" s="223" t="s">
        <v>1</v>
      </c>
      <c r="I236" s="225"/>
      <c r="J236" s="222"/>
      <c r="K236" s="222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138</v>
      </c>
      <c r="AU236" s="230" t="s">
        <v>83</v>
      </c>
      <c r="AV236" s="13" t="s">
        <v>81</v>
      </c>
      <c r="AW236" s="13" t="s">
        <v>30</v>
      </c>
      <c r="AX236" s="13" t="s">
        <v>73</v>
      </c>
      <c r="AY236" s="230" t="s">
        <v>126</v>
      </c>
    </row>
    <row r="237" spans="2:51" s="13" customFormat="1" ht="30">
      <c r="B237" s="221"/>
      <c r="C237" s="222"/>
      <c r="D237" s="217" t="s">
        <v>138</v>
      </c>
      <c r="E237" s="223" t="s">
        <v>1</v>
      </c>
      <c r="F237" s="224" t="s">
        <v>898</v>
      </c>
      <c r="G237" s="222"/>
      <c r="H237" s="223" t="s">
        <v>1</v>
      </c>
      <c r="I237" s="225"/>
      <c r="J237" s="222"/>
      <c r="K237" s="222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138</v>
      </c>
      <c r="AU237" s="230" t="s">
        <v>83</v>
      </c>
      <c r="AV237" s="13" t="s">
        <v>81</v>
      </c>
      <c r="AW237" s="13" t="s">
        <v>30</v>
      </c>
      <c r="AX237" s="13" t="s">
        <v>73</v>
      </c>
      <c r="AY237" s="230" t="s">
        <v>126</v>
      </c>
    </row>
    <row r="238" spans="2:51" s="14" customFormat="1" ht="10">
      <c r="B238" s="231"/>
      <c r="C238" s="232"/>
      <c r="D238" s="217" t="s">
        <v>138</v>
      </c>
      <c r="E238" s="233" t="s">
        <v>782</v>
      </c>
      <c r="F238" s="234" t="s">
        <v>899</v>
      </c>
      <c r="G238" s="232"/>
      <c r="H238" s="235">
        <v>423.66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138</v>
      </c>
      <c r="AU238" s="241" t="s">
        <v>83</v>
      </c>
      <c r="AV238" s="14" t="s">
        <v>83</v>
      </c>
      <c r="AW238" s="14" t="s">
        <v>30</v>
      </c>
      <c r="AX238" s="14" t="s">
        <v>81</v>
      </c>
      <c r="AY238" s="241" t="s">
        <v>126</v>
      </c>
    </row>
    <row r="239" spans="1:65" s="2" customFormat="1" ht="16.5" customHeight="1">
      <c r="A239" s="35"/>
      <c r="B239" s="36"/>
      <c r="C239" s="204" t="s">
        <v>380</v>
      </c>
      <c r="D239" s="204" t="s">
        <v>129</v>
      </c>
      <c r="E239" s="205" t="s">
        <v>900</v>
      </c>
      <c r="F239" s="206" t="s">
        <v>901</v>
      </c>
      <c r="G239" s="207" t="s">
        <v>132</v>
      </c>
      <c r="H239" s="208">
        <v>423.66</v>
      </c>
      <c r="I239" s="209"/>
      <c r="J239" s="210">
        <f>ROUND(I239*H239,2)</f>
        <v>0</v>
      </c>
      <c r="K239" s="206" t="s">
        <v>133</v>
      </c>
      <c r="L239" s="40"/>
      <c r="M239" s="211" t="s">
        <v>1</v>
      </c>
      <c r="N239" s="212" t="s">
        <v>38</v>
      </c>
      <c r="O239" s="72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5" t="s">
        <v>134</v>
      </c>
      <c r="AT239" s="215" t="s">
        <v>129</v>
      </c>
      <c r="AU239" s="215" t="s">
        <v>83</v>
      </c>
      <c r="AY239" s="18" t="s">
        <v>126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8" t="s">
        <v>81</v>
      </c>
      <c r="BK239" s="216">
        <f>ROUND(I239*H239,2)</f>
        <v>0</v>
      </c>
      <c r="BL239" s="18" t="s">
        <v>134</v>
      </c>
      <c r="BM239" s="215" t="s">
        <v>902</v>
      </c>
    </row>
    <row r="240" spans="1:47" s="2" customFormat="1" ht="18">
      <c r="A240" s="35"/>
      <c r="B240" s="36"/>
      <c r="C240" s="37"/>
      <c r="D240" s="217" t="s">
        <v>136</v>
      </c>
      <c r="E240" s="37"/>
      <c r="F240" s="218" t="s">
        <v>903</v>
      </c>
      <c r="G240" s="37"/>
      <c r="H240" s="37"/>
      <c r="I240" s="116"/>
      <c r="J240" s="37"/>
      <c r="K240" s="37"/>
      <c r="L240" s="40"/>
      <c r="M240" s="219"/>
      <c r="N240" s="220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136</v>
      </c>
      <c r="AU240" s="18" t="s">
        <v>83</v>
      </c>
    </row>
    <row r="241" spans="2:51" s="14" customFormat="1" ht="10">
      <c r="B241" s="231"/>
      <c r="C241" s="232"/>
      <c r="D241" s="217" t="s">
        <v>138</v>
      </c>
      <c r="E241" s="233" t="s">
        <v>1</v>
      </c>
      <c r="F241" s="234" t="s">
        <v>782</v>
      </c>
      <c r="G241" s="232"/>
      <c r="H241" s="235">
        <v>423.66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138</v>
      </c>
      <c r="AU241" s="241" t="s">
        <v>83</v>
      </c>
      <c r="AV241" s="14" t="s">
        <v>83</v>
      </c>
      <c r="AW241" s="14" t="s">
        <v>30</v>
      </c>
      <c r="AX241" s="14" t="s">
        <v>81</v>
      </c>
      <c r="AY241" s="241" t="s">
        <v>126</v>
      </c>
    </row>
    <row r="242" spans="1:65" s="2" customFormat="1" ht="21.75" customHeight="1">
      <c r="A242" s="35"/>
      <c r="B242" s="36"/>
      <c r="C242" s="204" t="s">
        <v>386</v>
      </c>
      <c r="D242" s="204" t="s">
        <v>129</v>
      </c>
      <c r="E242" s="205" t="s">
        <v>904</v>
      </c>
      <c r="F242" s="206" t="s">
        <v>905</v>
      </c>
      <c r="G242" s="207" t="s">
        <v>351</v>
      </c>
      <c r="H242" s="208">
        <v>1.17</v>
      </c>
      <c r="I242" s="209"/>
      <c r="J242" s="210">
        <f>ROUND(I242*H242,2)</f>
        <v>0</v>
      </c>
      <c r="K242" s="206" t="s">
        <v>133</v>
      </c>
      <c r="L242" s="40"/>
      <c r="M242" s="211" t="s">
        <v>1</v>
      </c>
      <c r="N242" s="212" t="s">
        <v>38</v>
      </c>
      <c r="O242" s="72"/>
      <c r="P242" s="213">
        <f>O242*H242</f>
        <v>0</v>
      </c>
      <c r="Q242" s="213">
        <v>1.05871</v>
      </c>
      <c r="R242" s="213">
        <f>Q242*H242</f>
        <v>1.2386907</v>
      </c>
      <c r="S242" s="213">
        <v>0</v>
      </c>
      <c r="T242" s="21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5" t="s">
        <v>134</v>
      </c>
      <c r="AT242" s="215" t="s">
        <v>129</v>
      </c>
      <c r="AU242" s="215" t="s">
        <v>83</v>
      </c>
      <c r="AY242" s="18" t="s">
        <v>126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8" t="s">
        <v>81</v>
      </c>
      <c r="BK242" s="216">
        <f>ROUND(I242*H242,2)</f>
        <v>0</v>
      </c>
      <c r="BL242" s="18" t="s">
        <v>134</v>
      </c>
      <c r="BM242" s="215" t="s">
        <v>906</v>
      </c>
    </row>
    <row r="243" spans="1:47" s="2" customFormat="1" ht="27">
      <c r="A243" s="35"/>
      <c r="B243" s="36"/>
      <c r="C243" s="37"/>
      <c r="D243" s="217" t="s">
        <v>136</v>
      </c>
      <c r="E243" s="37"/>
      <c r="F243" s="218" t="s">
        <v>907</v>
      </c>
      <c r="G243" s="37"/>
      <c r="H243" s="37"/>
      <c r="I243" s="116"/>
      <c r="J243" s="37"/>
      <c r="K243" s="37"/>
      <c r="L243" s="40"/>
      <c r="M243" s="219"/>
      <c r="N243" s="220"/>
      <c r="O243" s="72"/>
      <c r="P243" s="72"/>
      <c r="Q243" s="72"/>
      <c r="R243" s="72"/>
      <c r="S243" s="72"/>
      <c r="T243" s="73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136</v>
      </c>
      <c r="AU243" s="18" t="s">
        <v>83</v>
      </c>
    </row>
    <row r="244" spans="2:51" s="13" customFormat="1" ht="10">
      <c r="B244" s="221"/>
      <c r="C244" s="222"/>
      <c r="D244" s="217" t="s">
        <v>138</v>
      </c>
      <c r="E244" s="223" t="s">
        <v>1</v>
      </c>
      <c r="F244" s="224" t="s">
        <v>260</v>
      </c>
      <c r="G244" s="222"/>
      <c r="H244" s="223" t="s">
        <v>1</v>
      </c>
      <c r="I244" s="225"/>
      <c r="J244" s="222"/>
      <c r="K244" s="222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138</v>
      </c>
      <c r="AU244" s="230" t="s">
        <v>83</v>
      </c>
      <c r="AV244" s="13" t="s">
        <v>81</v>
      </c>
      <c r="AW244" s="13" t="s">
        <v>30</v>
      </c>
      <c r="AX244" s="13" t="s">
        <v>73</v>
      </c>
      <c r="AY244" s="230" t="s">
        <v>126</v>
      </c>
    </row>
    <row r="245" spans="2:51" s="14" customFormat="1" ht="10">
      <c r="B245" s="231"/>
      <c r="C245" s="232"/>
      <c r="D245" s="217" t="s">
        <v>138</v>
      </c>
      <c r="E245" s="233" t="s">
        <v>1</v>
      </c>
      <c r="F245" s="234" t="s">
        <v>908</v>
      </c>
      <c r="G245" s="232"/>
      <c r="H245" s="235">
        <v>0.08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138</v>
      </c>
      <c r="AU245" s="241" t="s">
        <v>83</v>
      </c>
      <c r="AV245" s="14" t="s">
        <v>83</v>
      </c>
      <c r="AW245" s="14" t="s">
        <v>30</v>
      </c>
      <c r="AX245" s="14" t="s">
        <v>73</v>
      </c>
      <c r="AY245" s="241" t="s">
        <v>126</v>
      </c>
    </row>
    <row r="246" spans="2:51" s="14" customFormat="1" ht="10">
      <c r="B246" s="231"/>
      <c r="C246" s="232"/>
      <c r="D246" s="217" t="s">
        <v>138</v>
      </c>
      <c r="E246" s="233" t="s">
        <v>1</v>
      </c>
      <c r="F246" s="234" t="s">
        <v>909</v>
      </c>
      <c r="G246" s="232"/>
      <c r="H246" s="235">
        <v>1.09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138</v>
      </c>
      <c r="AU246" s="241" t="s">
        <v>83</v>
      </c>
      <c r="AV246" s="14" t="s">
        <v>83</v>
      </c>
      <c r="AW246" s="14" t="s">
        <v>30</v>
      </c>
      <c r="AX246" s="14" t="s">
        <v>73</v>
      </c>
      <c r="AY246" s="241" t="s">
        <v>126</v>
      </c>
    </row>
    <row r="247" spans="2:51" s="15" customFormat="1" ht="10">
      <c r="B247" s="247"/>
      <c r="C247" s="248"/>
      <c r="D247" s="217" t="s">
        <v>138</v>
      </c>
      <c r="E247" s="249" t="s">
        <v>1</v>
      </c>
      <c r="F247" s="250" t="s">
        <v>338</v>
      </c>
      <c r="G247" s="248"/>
      <c r="H247" s="251">
        <v>1.1700000000000002</v>
      </c>
      <c r="I247" s="252"/>
      <c r="J247" s="248"/>
      <c r="K247" s="248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138</v>
      </c>
      <c r="AU247" s="257" t="s">
        <v>83</v>
      </c>
      <c r="AV247" s="15" t="s">
        <v>134</v>
      </c>
      <c r="AW247" s="15" t="s">
        <v>30</v>
      </c>
      <c r="AX247" s="15" t="s">
        <v>81</v>
      </c>
      <c r="AY247" s="257" t="s">
        <v>126</v>
      </c>
    </row>
    <row r="248" spans="1:65" s="2" customFormat="1" ht="16.5" customHeight="1">
      <c r="A248" s="35"/>
      <c r="B248" s="36"/>
      <c r="C248" s="204" t="s">
        <v>391</v>
      </c>
      <c r="D248" s="204" t="s">
        <v>129</v>
      </c>
      <c r="E248" s="205" t="s">
        <v>910</v>
      </c>
      <c r="F248" s="206" t="s">
        <v>911</v>
      </c>
      <c r="G248" s="207" t="s">
        <v>351</v>
      </c>
      <c r="H248" s="208">
        <v>5.04</v>
      </c>
      <c r="I248" s="209"/>
      <c r="J248" s="210">
        <f>ROUND(I248*H248,2)</f>
        <v>0</v>
      </c>
      <c r="K248" s="206" t="s">
        <v>133</v>
      </c>
      <c r="L248" s="40"/>
      <c r="M248" s="211" t="s">
        <v>1</v>
      </c>
      <c r="N248" s="212" t="s">
        <v>38</v>
      </c>
      <c r="O248" s="72"/>
      <c r="P248" s="213">
        <f>O248*H248</f>
        <v>0</v>
      </c>
      <c r="Q248" s="213">
        <v>1.06277</v>
      </c>
      <c r="R248" s="213">
        <f>Q248*H248</f>
        <v>5.3563608</v>
      </c>
      <c r="S248" s="213">
        <v>0</v>
      </c>
      <c r="T248" s="21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5" t="s">
        <v>134</v>
      </c>
      <c r="AT248" s="215" t="s">
        <v>129</v>
      </c>
      <c r="AU248" s="215" t="s">
        <v>83</v>
      </c>
      <c r="AY248" s="18" t="s">
        <v>126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8" t="s">
        <v>81</v>
      </c>
      <c r="BK248" s="216">
        <f>ROUND(I248*H248,2)</f>
        <v>0</v>
      </c>
      <c r="BL248" s="18" t="s">
        <v>134</v>
      </c>
      <c r="BM248" s="215" t="s">
        <v>912</v>
      </c>
    </row>
    <row r="249" spans="1:47" s="2" customFormat="1" ht="27">
      <c r="A249" s="35"/>
      <c r="B249" s="36"/>
      <c r="C249" s="37"/>
      <c r="D249" s="217" t="s">
        <v>136</v>
      </c>
      <c r="E249" s="37"/>
      <c r="F249" s="218" t="s">
        <v>913</v>
      </c>
      <c r="G249" s="37"/>
      <c r="H249" s="37"/>
      <c r="I249" s="116"/>
      <c r="J249" s="37"/>
      <c r="K249" s="37"/>
      <c r="L249" s="40"/>
      <c r="M249" s="219"/>
      <c r="N249" s="220"/>
      <c r="O249" s="72"/>
      <c r="P249" s="72"/>
      <c r="Q249" s="72"/>
      <c r="R249" s="72"/>
      <c r="S249" s="72"/>
      <c r="T249" s="73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136</v>
      </c>
      <c r="AU249" s="18" t="s">
        <v>83</v>
      </c>
    </row>
    <row r="250" spans="2:51" s="13" customFormat="1" ht="10">
      <c r="B250" s="221"/>
      <c r="C250" s="222"/>
      <c r="D250" s="217" t="s">
        <v>138</v>
      </c>
      <c r="E250" s="223" t="s">
        <v>1</v>
      </c>
      <c r="F250" s="224" t="s">
        <v>260</v>
      </c>
      <c r="G250" s="222"/>
      <c r="H250" s="223" t="s">
        <v>1</v>
      </c>
      <c r="I250" s="225"/>
      <c r="J250" s="222"/>
      <c r="K250" s="222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138</v>
      </c>
      <c r="AU250" s="230" t="s">
        <v>83</v>
      </c>
      <c r="AV250" s="13" t="s">
        <v>81</v>
      </c>
      <c r="AW250" s="13" t="s">
        <v>30</v>
      </c>
      <c r="AX250" s="13" t="s">
        <v>73</v>
      </c>
      <c r="AY250" s="230" t="s">
        <v>126</v>
      </c>
    </row>
    <row r="251" spans="2:51" s="14" customFormat="1" ht="10">
      <c r="B251" s="231"/>
      <c r="C251" s="232"/>
      <c r="D251" s="217" t="s">
        <v>138</v>
      </c>
      <c r="E251" s="233" t="s">
        <v>1</v>
      </c>
      <c r="F251" s="234" t="s">
        <v>914</v>
      </c>
      <c r="G251" s="232"/>
      <c r="H251" s="235">
        <v>5.04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138</v>
      </c>
      <c r="AU251" s="241" t="s">
        <v>83</v>
      </c>
      <c r="AV251" s="14" t="s">
        <v>83</v>
      </c>
      <c r="AW251" s="14" t="s">
        <v>30</v>
      </c>
      <c r="AX251" s="14" t="s">
        <v>81</v>
      </c>
      <c r="AY251" s="241" t="s">
        <v>126</v>
      </c>
    </row>
    <row r="252" spans="2:63" s="12" customFormat="1" ht="22.75" customHeight="1">
      <c r="B252" s="188"/>
      <c r="C252" s="189"/>
      <c r="D252" s="190" t="s">
        <v>72</v>
      </c>
      <c r="E252" s="202" t="s">
        <v>150</v>
      </c>
      <c r="F252" s="202" t="s">
        <v>506</v>
      </c>
      <c r="G252" s="189"/>
      <c r="H252" s="189"/>
      <c r="I252" s="192"/>
      <c r="J252" s="203">
        <f>BK252</f>
        <v>0</v>
      </c>
      <c r="K252" s="189"/>
      <c r="L252" s="194"/>
      <c r="M252" s="195"/>
      <c r="N252" s="196"/>
      <c r="O252" s="196"/>
      <c r="P252" s="197">
        <f>SUM(P253:P282)</f>
        <v>0</v>
      </c>
      <c r="Q252" s="196"/>
      <c r="R252" s="197">
        <f>SUM(R253:R282)</f>
        <v>227.56605519999997</v>
      </c>
      <c r="S252" s="196"/>
      <c r="T252" s="198">
        <f>SUM(T253:T282)</f>
        <v>0</v>
      </c>
      <c r="AR252" s="199" t="s">
        <v>81</v>
      </c>
      <c r="AT252" s="200" t="s">
        <v>72</v>
      </c>
      <c r="AU252" s="200" t="s">
        <v>81</v>
      </c>
      <c r="AY252" s="199" t="s">
        <v>126</v>
      </c>
      <c r="BK252" s="201">
        <f>SUM(BK253:BK282)</f>
        <v>0</v>
      </c>
    </row>
    <row r="253" spans="1:65" s="2" customFormat="1" ht="16.5" customHeight="1">
      <c r="A253" s="35"/>
      <c r="B253" s="36"/>
      <c r="C253" s="204" t="s">
        <v>396</v>
      </c>
      <c r="D253" s="204" t="s">
        <v>129</v>
      </c>
      <c r="E253" s="205" t="s">
        <v>915</v>
      </c>
      <c r="F253" s="206" t="s">
        <v>916</v>
      </c>
      <c r="G253" s="207" t="s">
        <v>315</v>
      </c>
      <c r="H253" s="208">
        <v>23.9</v>
      </c>
      <c r="I253" s="209"/>
      <c r="J253" s="210">
        <f>ROUND(I253*H253,2)</f>
        <v>0</v>
      </c>
      <c r="K253" s="206" t="s">
        <v>133</v>
      </c>
      <c r="L253" s="40"/>
      <c r="M253" s="211" t="s">
        <v>1</v>
      </c>
      <c r="N253" s="212" t="s">
        <v>38</v>
      </c>
      <c r="O253" s="72"/>
      <c r="P253" s="213">
        <f>O253*H253</f>
        <v>0</v>
      </c>
      <c r="Q253" s="213">
        <v>2.4533</v>
      </c>
      <c r="R253" s="213">
        <f>Q253*H253</f>
        <v>58.633869999999995</v>
      </c>
      <c r="S253" s="213">
        <v>0</v>
      </c>
      <c r="T253" s="21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134</v>
      </c>
      <c r="AT253" s="215" t="s">
        <v>129</v>
      </c>
      <c r="AU253" s="215" t="s">
        <v>83</v>
      </c>
      <c r="AY253" s="18" t="s">
        <v>126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81</v>
      </c>
      <c r="BK253" s="216">
        <f>ROUND(I253*H253,2)</f>
        <v>0</v>
      </c>
      <c r="BL253" s="18" t="s">
        <v>134</v>
      </c>
      <c r="BM253" s="215" t="s">
        <v>917</v>
      </c>
    </row>
    <row r="254" spans="1:47" s="2" customFormat="1" ht="18">
      <c r="A254" s="35"/>
      <c r="B254" s="36"/>
      <c r="C254" s="37"/>
      <c r="D254" s="217" t="s">
        <v>136</v>
      </c>
      <c r="E254" s="37"/>
      <c r="F254" s="218" t="s">
        <v>918</v>
      </c>
      <c r="G254" s="37"/>
      <c r="H254" s="37"/>
      <c r="I254" s="116"/>
      <c r="J254" s="37"/>
      <c r="K254" s="37"/>
      <c r="L254" s="40"/>
      <c r="M254" s="219"/>
      <c r="N254" s="220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136</v>
      </c>
      <c r="AU254" s="18" t="s">
        <v>83</v>
      </c>
    </row>
    <row r="255" spans="2:51" s="13" customFormat="1" ht="10">
      <c r="B255" s="221"/>
      <c r="C255" s="222"/>
      <c r="D255" s="217" t="s">
        <v>138</v>
      </c>
      <c r="E255" s="223" t="s">
        <v>1</v>
      </c>
      <c r="F255" s="224" t="s">
        <v>260</v>
      </c>
      <c r="G255" s="222"/>
      <c r="H255" s="223" t="s">
        <v>1</v>
      </c>
      <c r="I255" s="225"/>
      <c r="J255" s="222"/>
      <c r="K255" s="222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138</v>
      </c>
      <c r="AU255" s="230" t="s">
        <v>83</v>
      </c>
      <c r="AV255" s="13" t="s">
        <v>81</v>
      </c>
      <c r="AW255" s="13" t="s">
        <v>30</v>
      </c>
      <c r="AX255" s="13" t="s">
        <v>73</v>
      </c>
      <c r="AY255" s="230" t="s">
        <v>126</v>
      </c>
    </row>
    <row r="256" spans="2:51" s="13" customFormat="1" ht="20">
      <c r="B256" s="221"/>
      <c r="C256" s="222"/>
      <c r="D256" s="217" t="s">
        <v>138</v>
      </c>
      <c r="E256" s="223" t="s">
        <v>1</v>
      </c>
      <c r="F256" s="224" t="s">
        <v>919</v>
      </c>
      <c r="G256" s="222"/>
      <c r="H256" s="223" t="s">
        <v>1</v>
      </c>
      <c r="I256" s="225"/>
      <c r="J256" s="222"/>
      <c r="K256" s="222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138</v>
      </c>
      <c r="AU256" s="230" t="s">
        <v>83</v>
      </c>
      <c r="AV256" s="13" t="s">
        <v>81</v>
      </c>
      <c r="AW256" s="13" t="s">
        <v>30</v>
      </c>
      <c r="AX256" s="13" t="s">
        <v>73</v>
      </c>
      <c r="AY256" s="230" t="s">
        <v>126</v>
      </c>
    </row>
    <row r="257" spans="2:51" s="14" customFormat="1" ht="10">
      <c r="B257" s="231"/>
      <c r="C257" s="232"/>
      <c r="D257" s="217" t="s">
        <v>138</v>
      </c>
      <c r="E257" s="233" t="s">
        <v>1</v>
      </c>
      <c r="F257" s="234" t="s">
        <v>920</v>
      </c>
      <c r="G257" s="232"/>
      <c r="H257" s="235">
        <v>23.9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138</v>
      </c>
      <c r="AU257" s="241" t="s">
        <v>83</v>
      </c>
      <c r="AV257" s="14" t="s">
        <v>83</v>
      </c>
      <c r="AW257" s="14" t="s">
        <v>30</v>
      </c>
      <c r="AX257" s="14" t="s">
        <v>81</v>
      </c>
      <c r="AY257" s="241" t="s">
        <v>126</v>
      </c>
    </row>
    <row r="258" spans="1:65" s="2" customFormat="1" ht="16.5" customHeight="1">
      <c r="A258" s="35"/>
      <c r="B258" s="36"/>
      <c r="C258" s="204" t="s">
        <v>401</v>
      </c>
      <c r="D258" s="204" t="s">
        <v>129</v>
      </c>
      <c r="E258" s="205" t="s">
        <v>921</v>
      </c>
      <c r="F258" s="206" t="s">
        <v>922</v>
      </c>
      <c r="G258" s="207" t="s">
        <v>132</v>
      </c>
      <c r="H258" s="208">
        <v>329.38</v>
      </c>
      <c r="I258" s="209"/>
      <c r="J258" s="210">
        <f>ROUND(I258*H258,2)</f>
        <v>0</v>
      </c>
      <c r="K258" s="206" t="s">
        <v>133</v>
      </c>
      <c r="L258" s="40"/>
      <c r="M258" s="211" t="s">
        <v>1</v>
      </c>
      <c r="N258" s="212" t="s">
        <v>38</v>
      </c>
      <c r="O258" s="72"/>
      <c r="P258" s="213">
        <f>O258*H258</f>
        <v>0</v>
      </c>
      <c r="Q258" s="213">
        <v>0.01214</v>
      </c>
      <c r="R258" s="213">
        <f>Q258*H258</f>
        <v>3.9986732</v>
      </c>
      <c r="S258" s="213">
        <v>0</v>
      </c>
      <c r="T258" s="21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5" t="s">
        <v>134</v>
      </c>
      <c r="AT258" s="215" t="s">
        <v>129</v>
      </c>
      <c r="AU258" s="215" t="s">
        <v>83</v>
      </c>
      <c r="AY258" s="18" t="s">
        <v>126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8" t="s">
        <v>81</v>
      </c>
      <c r="BK258" s="216">
        <f>ROUND(I258*H258,2)</f>
        <v>0</v>
      </c>
      <c r="BL258" s="18" t="s">
        <v>134</v>
      </c>
      <c r="BM258" s="215" t="s">
        <v>923</v>
      </c>
    </row>
    <row r="259" spans="1:47" s="2" customFormat="1" ht="36">
      <c r="A259" s="35"/>
      <c r="B259" s="36"/>
      <c r="C259" s="37"/>
      <c r="D259" s="217" t="s">
        <v>136</v>
      </c>
      <c r="E259" s="37"/>
      <c r="F259" s="218" t="s">
        <v>924</v>
      </c>
      <c r="G259" s="37"/>
      <c r="H259" s="37"/>
      <c r="I259" s="116"/>
      <c r="J259" s="37"/>
      <c r="K259" s="37"/>
      <c r="L259" s="40"/>
      <c r="M259" s="219"/>
      <c r="N259" s="220"/>
      <c r="O259" s="72"/>
      <c r="P259" s="72"/>
      <c r="Q259" s="72"/>
      <c r="R259" s="72"/>
      <c r="S259" s="72"/>
      <c r="T259" s="73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136</v>
      </c>
      <c r="AU259" s="18" t="s">
        <v>83</v>
      </c>
    </row>
    <row r="260" spans="2:51" s="13" customFormat="1" ht="10">
      <c r="B260" s="221"/>
      <c r="C260" s="222"/>
      <c r="D260" s="217" t="s">
        <v>138</v>
      </c>
      <c r="E260" s="223" t="s">
        <v>1</v>
      </c>
      <c r="F260" s="224" t="s">
        <v>260</v>
      </c>
      <c r="G260" s="222"/>
      <c r="H260" s="223" t="s">
        <v>1</v>
      </c>
      <c r="I260" s="225"/>
      <c r="J260" s="222"/>
      <c r="K260" s="222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138</v>
      </c>
      <c r="AU260" s="230" t="s">
        <v>83</v>
      </c>
      <c r="AV260" s="13" t="s">
        <v>81</v>
      </c>
      <c r="AW260" s="13" t="s">
        <v>30</v>
      </c>
      <c r="AX260" s="13" t="s">
        <v>73</v>
      </c>
      <c r="AY260" s="230" t="s">
        <v>126</v>
      </c>
    </row>
    <row r="261" spans="2:51" s="13" customFormat="1" ht="30">
      <c r="B261" s="221"/>
      <c r="C261" s="222"/>
      <c r="D261" s="217" t="s">
        <v>138</v>
      </c>
      <c r="E261" s="223" t="s">
        <v>1</v>
      </c>
      <c r="F261" s="224" t="s">
        <v>898</v>
      </c>
      <c r="G261" s="222"/>
      <c r="H261" s="223" t="s">
        <v>1</v>
      </c>
      <c r="I261" s="225"/>
      <c r="J261" s="222"/>
      <c r="K261" s="222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138</v>
      </c>
      <c r="AU261" s="230" t="s">
        <v>83</v>
      </c>
      <c r="AV261" s="13" t="s">
        <v>81</v>
      </c>
      <c r="AW261" s="13" t="s">
        <v>30</v>
      </c>
      <c r="AX261" s="13" t="s">
        <v>73</v>
      </c>
      <c r="AY261" s="230" t="s">
        <v>126</v>
      </c>
    </row>
    <row r="262" spans="2:51" s="14" customFormat="1" ht="10">
      <c r="B262" s="231"/>
      <c r="C262" s="232"/>
      <c r="D262" s="217" t="s">
        <v>138</v>
      </c>
      <c r="E262" s="233" t="s">
        <v>777</v>
      </c>
      <c r="F262" s="234" t="s">
        <v>779</v>
      </c>
      <c r="G262" s="232"/>
      <c r="H262" s="235">
        <v>329.38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138</v>
      </c>
      <c r="AU262" s="241" t="s">
        <v>83</v>
      </c>
      <c r="AV262" s="14" t="s">
        <v>83</v>
      </c>
      <c r="AW262" s="14" t="s">
        <v>30</v>
      </c>
      <c r="AX262" s="14" t="s">
        <v>81</v>
      </c>
      <c r="AY262" s="241" t="s">
        <v>126</v>
      </c>
    </row>
    <row r="263" spans="1:65" s="2" customFormat="1" ht="16.5" customHeight="1">
      <c r="A263" s="35"/>
      <c r="B263" s="36"/>
      <c r="C263" s="204" t="s">
        <v>385</v>
      </c>
      <c r="D263" s="204" t="s">
        <v>129</v>
      </c>
      <c r="E263" s="205" t="s">
        <v>925</v>
      </c>
      <c r="F263" s="206" t="s">
        <v>926</v>
      </c>
      <c r="G263" s="207" t="s">
        <v>132</v>
      </c>
      <c r="H263" s="208">
        <v>329.38</v>
      </c>
      <c r="I263" s="209"/>
      <c r="J263" s="210">
        <f>ROUND(I263*H263,2)</f>
        <v>0</v>
      </c>
      <c r="K263" s="206" t="s">
        <v>133</v>
      </c>
      <c r="L263" s="40"/>
      <c r="M263" s="211" t="s">
        <v>1</v>
      </c>
      <c r="N263" s="212" t="s">
        <v>38</v>
      </c>
      <c r="O263" s="72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5" t="s">
        <v>134</v>
      </c>
      <c r="AT263" s="215" t="s">
        <v>129</v>
      </c>
      <c r="AU263" s="215" t="s">
        <v>83</v>
      </c>
      <c r="AY263" s="18" t="s">
        <v>126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8" t="s">
        <v>81</v>
      </c>
      <c r="BK263" s="216">
        <f>ROUND(I263*H263,2)</f>
        <v>0</v>
      </c>
      <c r="BL263" s="18" t="s">
        <v>134</v>
      </c>
      <c r="BM263" s="215" t="s">
        <v>927</v>
      </c>
    </row>
    <row r="264" spans="1:47" s="2" customFormat="1" ht="36">
      <c r="A264" s="35"/>
      <c r="B264" s="36"/>
      <c r="C264" s="37"/>
      <c r="D264" s="217" t="s">
        <v>136</v>
      </c>
      <c r="E264" s="37"/>
      <c r="F264" s="218" t="s">
        <v>928</v>
      </c>
      <c r="G264" s="37"/>
      <c r="H264" s="37"/>
      <c r="I264" s="116"/>
      <c r="J264" s="37"/>
      <c r="K264" s="37"/>
      <c r="L264" s="40"/>
      <c r="M264" s="219"/>
      <c r="N264" s="220"/>
      <c r="O264" s="72"/>
      <c r="P264" s="72"/>
      <c r="Q264" s="72"/>
      <c r="R264" s="72"/>
      <c r="S264" s="72"/>
      <c r="T264" s="73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136</v>
      </c>
      <c r="AU264" s="18" t="s">
        <v>83</v>
      </c>
    </row>
    <row r="265" spans="2:51" s="14" customFormat="1" ht="10">
      <c r="B265" s="231"/>
      <c r="C265" s="232"/>
      <c r="D265" s="217" t="s">
        <v>138</v>
      </c>
      <c r="E265" s="233" t="s">
        <v>1</v>
      </c>
      <c r="F265" s="234" t="s">
        <v>777</v>
      </c>
      <c r="G265" s="232"/>
      <c r="H265" s="235">
        <v>329.38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138</v>
      </c>
      <c r="AU265" s="241" t="s">
        <v>83</v>
      </c>
      <c r="AV265" s="14" t="s">
        <v>83</v>
      </c>
      <c r="AW265" s="14" t="s">
        <v>30</v>
      </c>
      <c r="AX265" s="14" t="s">
        <v>81</v>
      </c>
      <c r="AY265" s="241" t="s">
        <v>126</v>
      </c>
    </row>
    <row r="266" spans="1:65" s="2" customFormat="1" ht="16.5" customHeight="1">
      <c r="A266" s="35"/>
      <c r="B266" s="36"/>
      <c r="C266" s="204" t="s">
        <v>408</v>
      </c>
      <c r="D266" s="204" t="s">
        <v>129</v>
      </c>
      <c r="E266" s="205" t="s">
        <v>929</v>
      </c>
      <c r="F266" s="206" t="s">
        <v>930</v>
      </c>
      <c r="G266" s="207" t="s">
        <v>351</v>
      </c>
      <c r="H266" s="208">
        <v>3.95</v>
      </c>
      <c r="I266" s="209"/>
      <c r="J266" s="210">
        <f>ROUND(I266*H266,2)</f>
        <v>0</v>
      </c>
      <c r="K266" s="206" t="s">
        <v>133</v>
      </c>
      <c r="L266" s="40"/>
      <c r="M266" s="211" t="s">
        <v>1</v>
      </c>
      <c r="N266" s="212" t="s">
        <v>38</v>
      </c>
      <c r="O266" s="72"/>
      <c r="P266" s="213">
        <f>O266*H266</f>
        <v>0</v>
      </c>
      <c r="Q266" s="213">
        <v>1.04528</v>
      </c>
      <c r="R266" s="213">
        <f>Q266*H266</f>
        <v>4.128856</v>
      </c>
      <c r="S266" s="213">
        <v>0</v>
      </c>
      <c r="T266" s="21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134</v>
      </c>
      <c r="AT266" s="215" t="s">
        <v>129</v>
      </c>
      <c r="AU266" s="215" t="s">
        <v>83</v>
      </c>
      <c r="AY266" s="18" t="s">
        <v>126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81</v>
      </c>
      <c r="BK266" s="216">
        <f>ROUND(I266*H266,2)</f>
        <v>0</v>
      </c>
      <c r="BL266" s="18" t="s">
        <v>134</v>
      </c>
      <c r="BM266" s="215" t="s">
        <v>931</v>
      </c>
    </row>
    <row r="267" spans="1:47" s="2" customFormat="1" ht="18">
      <c r="A267" s="35"/>
      <c r="B267" s="36"/>
      <c r="C267" s="37"/>
      <c r="D267" s="217" t="s">
        <v>136</v>
      </c>
      <c r="E267" s="37"/>
      <c r="F267" s="218" t="s">
        <v>932</v>
      </c>
      <c r="G267" s="37"/>
      <c r="H267" s="37"/>
      <c r="I267" s="116"/>
      <c r="J267" s="37"/>
      <c r="K267" s="37"/>
      <c r="L267" s="40"/>
      <c r="M267" s="219"/>
      <c r="N267" s="220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136</v>
      </c>
      <c r="AU267" s="18" t="s">
        <v>83</v>
      </c>
    </row>
    <row r="268" spans="2:51" s="13" customFormat="1" ht="10">
      <c r="B268" s="221"/>
      <c r="C268" s="222"/>
      <c r="D268" s="217" t="s">
        <v>138</v>
      </c>
      <c r="E268" s="223" t="s">
        <v>1</v>
      </c>
      <c r="F268" s="224" t="s">
        <v>260</v>
      </c>
      <c r="G268" s="222"/>
      <c r="H268" s="223" t="s">
        <v>1</v>
      </c>
      <c r="I268" s="225"/>
      <c r="J268" s="222"/>
      <c r="K268" s="222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138</v>
      </c>
      <c r="AU268" s="230" t="s">
        <v>83</v>
      </c>
      <c r="AV268" s="13" t="s">
        <v>81</v>
      </c>
      <c r="AW268" s="13" t="s">
        <v>30</v>
      </c>
      <c r="AX268" s="13" t="s">
        <v>73</v>
      </c>
      <c r="AY268" s="230" t="s">
        <v>126</v>
      </c>
    </row>
    <row r="269" spans="2:51" s="14" customFormat="1" ht="10">
      <c r="B269" s="231"/>
      <c r="C269" s="232"/>
      <c r="D269" s="217" t="s">
        <v>138</v>
      </c>
      <c r="E269" s="233" t="s">
        <v>1</v>
      </c>
      <c r="F269" s="234" t="s">
        <v>933</v>
      </c>
      <c r="G269" s="232"/>
      <c r="H269" s="235">
        <v>3.95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138</v>
      </c>
      <c r="AU269" s="241" t="s">
        <v>83</v>
      </c>
      <c r="AV269" s="14" t="s">
        <v>83</v>
      </c>
      <c r="AW269" s="14" t="s">
        <v>30</v>
      </c>
      <c r="AX269" s="14" t="s">
        <v>81</v>
      </c>
      <c r="AY269" s="241" t="s">
        <v>126</v>
      </c>
    </row>
    <row r="270" spans="1:65" s="2" customFormat="1" ht="21.75" customHeight="1">
      <c r="A270" s="35"/>
      <c r="B270" s="36"/>
      <c r="C270" s="204" t="s">
        <v>412</v>
      </c>
      <c r="D270" s="204" t="s">
        <v>129</v>
      </c>
      <c r="E270" s="205" t="s">
        <v>934</v>
      </c>
      <c r="F270" s="206" t="s">
        <v>935</v>
      </c>
      <c r="G270" s="207" t="s">
        <v>315</v>
      </c>
      <c r="H270" s="208">
        <v>50</v>
      </c>
      <c r="I270" s="209"/>
      <c r="J270" s="210">
        <f>ROUND(I270*H270,2)</f>
        <v>0</v>
      </c>
      <c r="K270" s="206" t="s">
        <v>133</v>
      </c>
      <c r="L270" s="40"/>
      <c r="M270" s="211" t="s">
        <v>1</v>
      </c>
      <c r="N270" s="212" t="s">
        <v>38</v>
      </c>
      <c r="O270" s="72"/>
      <c r="P270" s="213">
        <f>O270*H270</f>
        <v>0</v>
      </c>
      <c r="Q270" s="213">
        <v>3.11388</v>
      </c>
      <c r="R270" s="213">
        <f>Q270*H270</f>
        <v>155.694</v>
      </c>
      <c r="S270" s="213">
        <v>0</v>
      </c>
      <c r="T270" s="21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5" t="s">
        <v>134</v>
      </c>
      <c r="AT270" s="215" t="s">
        <v>129</v>
      </c>
      <c r="AU270" s="215" t="s">
        <v>83</v>
      </c>
      <c r="AY270" s="18" t="s">
        <v>126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81</v>
      </c>
      <c r="BK270" s="216">
        <f>ROUND(I270*H270,2)</f>
        <v>0</v>
      </c>
      <c r="BL270" s="18" t="s">
        <v>134</v>
      </c>
      <c r="BM270" s="215" t="s">
        <v>936</v>
      </c>
    </row>
    <row r="271" spans="1:47" s="2" customFormat="1" ht="45">
      <c r="A271" s="35"/>
      <c r="B271" s="36"/>
      <c r="C271" s="37"/>
      <c r="D271" s="217" t="s">
        <v>136</v>
      </c>
      <c r="E271" s="37"/>
      <c r="F271" s="218" t="s">
        <v>937</v>
      </c>
      <c r="G271" s="37"/>
      <c r="H271" s="37"/>
      <c r="I271" s="116"/>
      <c r="J271" s="37"/>
      <c r="K271" s="37"/>
      <c r="L271" s="40"/>
      <c r="M271" s="219"/>
      <c r="N271" s="220"/>
      <c r="O271" s="72"/>
      <c r="P271" s="72"/>
      <c r="Q271" s="72"/>
      <c r="R271" s="72"/>
      <c r="S271" s="72"/>
      <c r="T271" s="73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136</v>
      </c>
      <c r="AU271" s="18" t="s">
        <v>83</v>
      </c>
    </row>
    <row r="272" spans="2:51" s="13" customFormat="1" ht="10">
      <c r="B272" s="221"/>
      <c r="C272" s="222"/>
      <c r="D272" s="217" t="s">
        <v>138</v>
      </c>
      <c r="E272" s="223" t="s">
        <v>1</v>
      </c>
      <c r="F272" s="224" t="s">
        <v>260</v>
      </c>
      <c r="G272" s="222"/>
      <c r="H272" s="223" t="s">
        <v>1</v>
      </c>
      <c r="I272" s="225"/>
      <c r="J272" s="222"/>
      <c r="K272" s="222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138</v>
      </c>
      <c r="AU272" s="230" t="s">
        <v>83</v>
      </c>
      <c r="AV272" s="13" t="s">
        <v>81</v>
      </c>
      <c r="AW272" s="13" t="s">
        <v>30</v>
      </c>
      <c r="AX272" s="13" t="s">
        <v>73</v>
      </c>
      <c r="AY272" s="230" t="s">
        <v>126</v>
      </c>
    </row>
    <row r="273" spans="2:51" s="14" customFormat="1" ht="10">
      <c r="B273" s="231"/>
      <c r="C273" s="232"/>
      <c r="D273" s="217" t="s">
        <v>138</v>
      </c>
      <c r="E273" s="233" t="s">
        <v>1</v>
      </c>
      <c r="F273" s="234" t="s">
        <v>507</v>
      </c>
      <c r="G273" s="232"/>
      <c r="H273" s="235">
        <v>50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138</v>
      </c>
      <c r="AU273" s="241" t="s">
        <v>83</v>
      </c>
      <c r="AV273" s="14" t="s">
        <v>83</v>
      </c>
      <c r="AW273" s="14" t="s">
        <v>30</v>
      </c>
      <c r="AX273" s="14" t="s">
        <v>81</v>
      </c>
      <c r="AY273" s="241" t="s">
        <v>126</v>
      </c>
    </row>
    <row r="274" spans="1:65" s="2" customFormat="1" ht="21.75" customHeight="1">
      <c r="A274" s="35"/>
      <c r="B274" s="36"/>
      <c r="C274" s="204" t="s">
        <v>416</v>
      </c>
      <c r="D274" s="204" t="s">
        <v>129</v>
      </c>
      <c r="E274" s="205" t="s">
        <v>938</v>
      </c>
      <c r="F274" s="206" t="s">
        <v>939</v>
      </c>
      <c r="G274" s="207" t="s">
        <v>309</v>
      </c>
      <c r="H274" s="208">
        <v>7.8</v>
      </c>
      <c r="I274" s="209"/>
      <c r="J274" s="210">
        <f>ROUND(I274*H274,2)</f>
        <v>0</v>
      </c>
      <c r="K274" s="206" t="s">
        <v>133</v>
      </c>
      <c r="L274" s="40"/>
      <c r="M274" s="211" t="s">
        <v>1</v>
      </c>
      <c r="N274" s="212" t="s">
        <v>38</v>
      </c>
      <c r="O274" s="72"/>
      <c r="P274" s="213">
        <f>O274*H274</f>
        <v>0</v>
      </c>
      <c r="Q274" s="213">
        <v>0.24127</v>
      </c>
      <c r="R274" s="213">
        <f>Q274*H274</f>
        <v>1.881906</v>
      </c>
      <c r="S274" s="213">
        <v>0</v>
      </c>
      <c r="T274" s="21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5" t="s">
        <v>134</v>
      </c>
      <c r="AT274" s="215" t="s">
        <v>129</v>
      </c>
      <c r="AU274" s="215" t="s">
        <v>83</v>
      </c>
      <c r="AY274" s="18" t="s">
        <v>126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8" t="s">
        <v>81</v>
      </c>
      <c r="BK274" s="216">
        <f>ROUND(I274*H274,2)</f>
        <v>0</v>
      </c>
      <c r="BL274" s="18" t="s">
        <v>134</v>
      </c>
      <c r="BM274" s="215" t="s">
        <v>940</v>
      </c>
    </row>
    <row r="275" spans="1:47" s="2" customFormat="1" ht="18">
      <c r="A275" s="35"/>
      <c r="B275" s="36"/>
      <c r="C275" s="37"/>
      <c r="D275" s="217" t="s">
        <v>136</v>
      </c>
      <c r="E275" s="37"/>
      <c r="F275" s="218" t="s">
        <v>941</v>
      </c>
      <c r="G275" s="37"/>
      <c r="H275" s="37"/>
      <c r="I275" s="116"/>
      <c r="J275" s="37"/>
      <c r="K275" s="37"/>
      <c r="L275" s="40"/>
      <c r="M275" s="219"/>
      <c r="N275" s="220"/>
      <c r="O275" s="72"/>
      <c r="P275" s="72"/>
      <c r="Q275" s="72"/>
      <c r="R275" s="72"/>
      <c r="S275" s="72"/>
      <c r="T275" s="73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136</v>
      </c>
      <c r="AU275" s="18" t="s">
        <v>83</v>
      </c>
    </row>
    <row r="276" spans="2:51" s="13" customFormat="1" ht="10">
      <c r="B276" s="221"/>
      <c r="C276" s="222"/>
      <c r="D276" s="217" t="s">
        <v>138</v>
      </c>
      <c r="E276" s="223" t="s">
        <v>1</v>
      </c>
      <c r="F276" s="224" t="s">
        <v>260</v>
      </c>
      <c r="G276" s="222"/>
      <c r="H276" s="223" t="s">
        <v>1</v>
      </c>
      <c r="I276" s="225"/>
      <c r="J276" s="222"/>
      <c r="K276" s="222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138</v>
      </c>
      <c r="AU276" s="230" t="s">
        <v>83</v>
      </c>
      <c r="AV276" s="13" t="s">
        <v>81</v>
      </c>
      <c r="AW276" s="13" t="s">
        <v>30</v>
      </c>
      <c r="AX276" s="13" t="s">
        <v>73</v>
      </c>
      <c r="AY276" s="230" t="s">
        <v>126</v>
      </c>
    </row>
    <row r="277" spans="2:51" s="14" customFormat="1" ht="10">
      <c r="B277" s="231"/>
      <c r="C277" s="232"/>
      <c r="D277" s="217" t="s">
        <v>138</v>
      </c>
      <c r="E277" s="233" t="s">
        <v>1</v>
      </c>
      <c r="F277" s="234" t="s">
        <v>942</v>
      </c>
      <c r="G277" s="232"/>
      <c r="H277" s="235">
        <v>7.8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138</v>
      </c>
      <c r="AU277" s="241" t="s">
        <v>83</v>
      </c>
      <c r="AV277" s="14" t="s">
        <v>83</v>
      </c>
      <c r="AW277" s="14" t="s">
        <v>30</v>
      </c>
      <c r="AX277" s="14" t="s">
        <v>81</v>
      </c>
      <c r="AY277" s="241" t="s">
        <v>126</v>
      </c>
    </row>
    <row r="278" spans="1:65" s="2" customFormat="1" ht="21.75" customHeight="1">
      <c r="A278" s="35"/>
      <c r="B278" s="36"/>
      <c r="C278" s="258" t="s">
        <v>420</v>
      </c>
      <c r="D278" s="258" t="s">
        <v>360</v>
      </c>
      <c r="E278" s="259" t="s">
        <v>943</v>
      </c>
      <c r="F278" s="260" t="s">
        <v>944</v>
      </c>
      <c r="G278" s="261" t="s">
        <v>264</v>
      </c>
      <c r="H278" s="262">
        <v>52.5</v>
      </c>
      <c r="I278" s="263"/>
      <c r="J278" s="264">
        <f>ROUND(I278*H278,2)</f>
        <v>0</v>
      </c>
      <c r="K278" s="260" t="s">
        <v>133</v>
      </c>
      <c r="L278" s="265"/>
      <c r="M278" s="266" t="s">
        <v>1</v>
      </c>
      <c r="N278" s="267" t="s">
        <v>38</v>
      </c>
      <c r="O278" s="72"/>
      <c r="P278" s="213">
        <f>O278*H278</f>
        <v>0</v>
      </c>
      <c r="Q278" s="213">
        <v>0.0615</v>
      </c>
      <c r="R278" s="213">
        <f>Q278*H278</f>
        <v>3.22875</v>
      </c>
      <c r="S278" s="213">
        <v>0</v>
      </c>
      <c r="T278" s="21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5" t="s">
        <v>168</v>
      </c>
      <c r="AT278" s="215" t="s">
        <v>360</v>
      </c>
      <c r="AU278" s="215" t="s">
        <v>83</v>
      </c>
      <c r="AY278" s="18" t="s">
        <v>126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8" t="s">
        <v>81</v>
      </c>
      <c r="BK278" s="216">
        <f>ROUND(I278*H278,2)</f>
        <v>0</v>
      </c>
      <c r="BL278" s="18" t="s">
        <v>134</v>
      </c>
      <c r="BM278" s="215" t="s">
        <v>945</v>
      </c>
    </row>
    <row r="279" spans="1:47" s="2" customFormat="1" ht="10">
      <c r="A279" s="35"/>
      <c r="B279" s="36"/>
      <c r="C279" s="37"/>
      <c r="D279" s="217" t="s">
        <v>136</v>
      </c>
      <c r="E279" s="37"/>
      <c r="F279" s="218" t="s">
        <v>944</v>
      </c>
      <c r="G279" s="37"/>
      <c r="H279" s="37"/>
      <c r="I279" s="116"/>
      <c r="J279" s="37"/>
      <c r="K279" s="37"/>
      <c r="L279" s="40"/>
      <c r="M279" s="219"/>
      <c r="N279" s="220"/>
      <c r="O279" s="72"/>
      <c r="P279" s="72"/>
      <c r="Q279" s="72"/>
      <c r="R279" s="72"/>
      <c r="S279" s="72"/>
      <c r="T279" s="73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136</v>
      </c>
      <c r="AU279" s="18" t="s">
        <v>83</v>
      </c>
    </row>
    <row r="280" spans="2:51" s="14" customFormat="1" ht="10">
      <c r="B280" s="231"/>
      <c r="C280" s="232"/>
      <c r="D280" s="217" t="s">
        <v>138</v>
      </c>
      <c r="E280" s="233" t="s">
        <v>1</v>
      </c>
      <c r="F280" s="234" t="s">
        <v>507</v>
      </c>
      <c r="G280" s="232"/>
      <c r="H280" s="235">
        <v>50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138</v>
      </c>
      <c r="AU280" s="241" t="s">
        <v>83</v>
      </c>
      <c r="AV280" s="14" t="s">
        <v>83</v>
      </c>
      <c r="AW280" s="14" t="s">
        <v>30</v>
      </c>
      <c r="AX280" s="14" t="s">
        <v>73</v>
      </c>
      <c r="AY280" s="241" t="s">
        <v>126</v>
      </c>
    </row>
    <row r="281" spans="2:51" s="14" customFormat="1" ht="10">
      <c r="B281" s="231"/>
      <c r="C281" s="232"/>
      <c r="D281" s="217" t="s">
        <v>138</v>
      </c>
      <c r="E281" s="233" t="s">
        <v>1</v>
      </c>
      <c r="F281" s="234" t="s">
        <v>946</v>
      </c>
      <c r="G281" s="232"/>
      <c r="H281" s="235">
        <v>2.5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138</v>
      </c>
      <c r="AU281" s="241" t="s">
        <v>83</v>
      </c>
      <c r="AV281" s="14" t="s">
        <v>83</v>
      </c>
      <c r="AW281" s="14" t="s">
        <v>30</v>
      </c>
      <c r="AX281" s="14" t="s">
        <v>73</v>
      </c>
      <c r="AY281" s="241" t="s">
        <v>126</v>
      </c>
    </row>
    <row r="282" spans="2:51" s="15" customFormat="1" ht="10">
      <c r="B282" s="247"/>
      <c r="C282" s="248"/>
      <c r="D282" s="217" t="s">
        <v>138</v>
      </c>
      <c r="E282" s="249" t="s">
        <v>1</v>
      </c>
      <c r="F282" s="250" t="s">
        <v>338</v>
      </c>
      <c r="G282" s="248"/>
      <c r="H282" s="251">
        <v>52.5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AT282" s="257" t="s">
        <v>138</v>
      </c>
      <c r="AU282" s="257" t="s">
        <v>83</v>
      </c>
      <c r="AV282" s="15" t="s">
        <v>134</v>
      </c>
      <c r="AW282" s="15" t="s">
        <v>30</v>
      </c>
      <c r="AX282" s="15" t="s">
        <v>81</v>
      </c>
      <c r="AY282" s="257" t="s">
        <v>126</v>
      </c>
    </row>
    <row r="283" spans="2:63" s="12" customFormat="1" ht="22.75" customHeight="1">
      <c r="B283" s="188"/>
      <c r="C283" s="189"/>
      <c r="D283" s="190" t="s">
        <v>72</v>
      </c>
      <c r="E283" s="202" t="s">
        <v>134</v>
      </c>
      <c r="F283" s="202" t="s">
        <v>947</v>
      </c>
      <c r="G283" s="189"/>
      <c r="H283" s="189"/>
      <c r="I283" s="192"/>
      <c r="J283" s="203">
        <f>BK283</f>
        <v>0</v>
      </c>
      <c r="K283" s="189"/>
      <c r="L283" s="194"/>
      <c r="M283" s="195"/>
      <c r="N283" s="196"/>
      <c r="O283" s="196"/>
      <c r="P283" s="197">
        <f>SUM(P284:P306)</f>
        <v>0</v>
      </c>
      <c r="Q283" s="196"/>
      <c r="R283" s="197">
        <f>SUM(R284:R306)</f>
        <v>28.2147665</v>
      </c>
      <c r="S283" s="196"/>
      <c r="T283" s="198">
        <f>SUM(T284:T306)</f>
        <v>0</v>
      </c>
      <c r="AR283" s="199" t="s">
        <v>81</v>
      </c>
      <c r="AT283" s="200" t="s">
        <v>72</v>
      </c>
      <c r="AU283" s="200" t="s">
        <v>81</v>
      </c>
      <c r="AY283" s="199" t="s">
        <v>126</v>
      </c>
      <c r="BK283" s="201">
        <f>SUM(BK284:BK306)</f>
        <v>0</v>
      </c>
    </row>
    <row r="284" spans="1:65" s="2" customFormat="1" ht="21.75" customHeight="1">
      <c r="A284" s="35"/>
      <c r="B284" s="36"/>
      <c r="C284" s="204" t="s">
        <v>425</v>
      </c>
      <c r="D284" s="204" t="s">
        <v>129</v>
      </c>
      <c r="E284" s="205" t="s">
        <v>948</v>
      </c>
      <c r="F284" s="206" t="s">
        <v>949</v>
      </c>
      <c r="G284" s="207" t="s">
        <v>309</v>
      </c>
      <c r="H284" s="208">
        <v>20.25</v>
      </c>
      <c r="I284" s="209"/>
      <c r="J284" s="210">
        <f>ROUND(I284*H284,2)</f>
        <v>0</v>
      </c>
      <c r="K284" s="206" t="s">
        <v>133</v>
      </c>
      <c r="L284" s="40"/>
      <c r="M284" s="211" t="s">
        <v>1</v>
      </c>
      <c r="N284" s="212" t="s">
        <v>38</v>
      </c>
      <c r="O284" s="72"/>
      <c r="P284" s="213">
        <f>O284*H284</f>
        <v>0</v>
      </c>
      <c r="Q284" s="213">
        <v>0.03465</v>
      </c>
      <c r="R284" s="213">
        <f>Q284*H284</f>
        <v>0.7016625</v>
      </c>
      <c r="S284" s="213">
        <v>0</v>
      </c>
      <c r="T284" s="21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5" t="s">
        <v>134</v>
      </c>
      <c r="AT284" s="215" t="s">
        <v>129</v>
      </c>
      <c r="AU284" s="215" t="s">
        <v>83</v>
      </c>
      <c r="AY284" s="18" t="s">
        <v>126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8" t="s">
        <v>81</v>
      </c>
      <c r="BK284" s="216">
        <f>ROUND(I284*H284,2)</f>
        <v>0</v>
      </c>
      <c r="BL284" s="18" t="s">
        <v>134</v>
      </c>
      <c r="BM284" s="215" t="s">
        <v>950</v>
      </c>
    </row>
    <row r="285" spans="1:47" s="2" customFormat="1" ht="27">
      <c r="A285" s="35"/>
      <c r="B285" s="36"/>
      <c r="C285" s="37"/>
      <c r="D285" s="217" t="s">
        <v>136</v>
      </c>
      <c r="E285" s="37"/>
      <c r="F285" s="218" t="s">
        <v>951</v>
      </c>
      <c r="G285" s="37"/>
      <c r="H285" s="37"/>
      <c r="I285" s="116"/>
      <c r="J285" s="37"/>
      <c r="K285" s="37"/>
      <c r="L285" s="40"/>
      <c r="M285" s="219"/>
      <c r="N285" s="220"/>
      <c r="O285" s="72"/>
      <c r="P285" s="72"/>
      <c r="Q285" s="72"/>
      <c r="R285" s="72"/>
      <c r="S285" s="72"/>
      <c r="T285" s="73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136</v>
      </c>
      <c r="AU285" s="18" t="s">
        <v>83</v>
      </c>
    </row>
    <row r="286" spans="2:51" s="13" customFormat="1" ht="10">
      <c r="B286" s="221"/>
      <c r="C286" s="222"/>
      <c r="D286" s="217" t="s">
        <v>138</v>
      </c>
      <c r="E286" s="223" t="s">
        <v>1</v>
      </c>
      <c r="F286" s="224" t="s">
        <v>260</v>
      </c>
      <c r="G286" s="222"/>
      <c r="H286" s="223" t="s">
        <v>1</v>
      </c>
      <c r="I286" s="225"/>
      <c r="J286" s="222"/>
      <c r="K286" s="222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138</v>
      </c>
      <c r="AU286" s="230" t="s">
        <v>83</v>
      </c>
      <c r="AV286" s="13" t="s">
        <v>81</v>
      </c>
      <c r="AW286" s="13" t="s">
        <v>30</v>
      </c>
      <c r="AX286" s="13" t="s">
        <v>73</v>
      </c>
      <c r="AY286" s="230" t="s">
        <v>126</v>
      </c>
    </row>
    <row r="287" spans="2:51" s="14" customFormat="1" ht="10">
      <c r="B287" s="231"/>
      <c r="C287" s="232"/>
      <c r="D287" s="217" t="s">
        <v>138</v>
      </c>
      <c r="E287" s="233" t="s">
        <v>1</v>
      </c>
      <c r="F287" s="234" t="s">
        <v>952</v>
      </c>
      <c r="G287" s="232"/>
      <c r="H287" s="235">
        <v>20.25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138</v>
      </c>
      <c r="AU287" s="241" t="s">
        <v>83</v>
      </c>
      <c r="AV287" s="14" t="s">
        <v>83</v>
      </c>
      <c r="AW287" s="14" t="s">
        <v>30</v>
      </c>
      <c r="AX287" s="14" t="s">
        <v>81</v>
      </c>
      <c r="AY287" s="241" t="s">
        <v>126</v>
      </c>
    </row>
    <row r="288" spans="1:65" s="2" customFormat="1" ht="16.5" customHeight="1">
      <c r="A288" s="35"/>
      <c r="B288" s="36"/>
      <c r="C288" s="258" t="s">
        <v>430</v>
      </c>
      <c r="D288" s="258" t="s">
        <v>360</v>
      </c>
      <c r="E288" s="259" t="s">
        <v>953</v>
      </c>
      <c r="F288" s="260" t="s">
        <v>954</v>
      </c>
      <c r="G288" s="261" t="s">
        <v>264</v>
      </c>
      <c r="H288" s="262">
        <v>15</v>
      </c>
      <c r="I288" s="263"/>
      <c r="J288" s="264">
        <f>ROUND(I288*H288,2)</f>
        <v>0</v>
      </c>
      <c r="K288" s="260" t="s">
        <v>133</v>
      </c>
      <c r="L288" s="265"/>
      <c r="M288" s="266" t="s">
        <v>1</v>
      </c>
      <c r="N288" s="267" t="s">
        <v>38</v>
      </c>
      <c r="O288" s="72"/>
      <c r="P288" s="213">
        <f>O288*H288</f>
        <v>0</v>
      </c>
      <c r="Q288" s="213">
        <v>0.09</v>
      </c>
      <c r="R288" s="213">
        <f>Q288*H288</f>
        <v>1.3499999999999999</v>
      </c>
      <c r="S288" s="213">
        <v>0</v>
      </c>
      <c r="T288" s="214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5" t="s">
        <v>168</v>
      </c>
      <c r="AT288" s="215" t="s">
        <v>360</v>
      </c>
      <c r="AU288" s="215" t="s">
        <v>83</v>
      </c>
      <c r="AY288" s="18" t="s">
        <v>126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8" t="s">
        <v>81</v>
      </c>
      <c r="BK288" s="216">
        <f>ROUND(I288*H288,2)</f>
        <v>0</v>
      </c>
      <c r="BL288" s="18" t="s">
        <v>134</v>
      </c>
      <c r="BM288" s="215" t="s">
        <v>955</v>
      </c>
    </row>
    <row r="289" spans="1:47" s="2" customFormat="1" ht="10">
      <c r="A289" s="35"/>
      <c r="B289" s="36"/>
      <c r="C289" s="37"/>
      <c r="D289" s="217" t="s">
        <v>136</v>
      </c>
      <c r="E289" s="37"/>
      <c r="F289" s="218" t="s">
        <v>954</v>
      </c>
      <c r="G289" s="37"/>
      <c r="H289" s="37"/>
      <c r="I289" s="116"/>
      <c r="J289" s="37"/>
      <c r="K289" s="37"/>
      <c r="L289" s="40"/>
      <c r="M289" s="219"/>
      <c r="N289" s="220"/>
      <c r="O289" s="72"/>
      <c r="P289" s="72"/>
      <c r="Q289" s="72"/>
      <c r="R289" s="72"/>
      <c r="S289" s="72"/>
      <c r="T289" s="73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136</v>
      </c>
      <c r="AU289" s="18" t="s">
        <v>83</v>
      </c>
    </row>
    <row r="290" spans="2:51" s="13" customFormat="1" ht="30">
      <c r="B290" s="221"/>
      <c r="C290" s="222"/>
      <c r="D290" s="217" t="s">
        <v>138</v>
      </c>
      <c r="E290" s="223" t="s">
        <v>1</v>
      </c>
      <c r="F290" s="224" t="s">
        <v>956</v>
      </c>
      <c r="G290" s="222"/>
      <c r="H290" s="223" t="s">
        <v>1</v>
      </c>
      <c r="I290" s="225"/>
      <c r="J290" s="222"/>
      <c r="K290" s="222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138</v>
      </c>
      <c r="AU290" s="230" t="s">
        <v>83</v>
      </c>
      <c r="AV290" s="13" t="s">
        <v>81</v>
      </c>
      <c r="AW290" s="13" t="s">
        <v>30</v>
      </c>
      <c r="AX290" s="13" t="s">
        <v>73</v>
      </c>
      <c r="AY290" s="230" t="s">
        <v>126</v>
      </c>
    </row>
    <row r="291" spans="2:51" s="14" customFormat="1" ht="10">
      <c r="B291" s="231"/>
      <c r="C291" s="232"/>
      <c r="D291" s="217" t="s">
        <v>138</v>
      </c>
      <c r="E291" s="233" t="s">
        <v>1</v>
      </c>
      <c r="F291" s="234" t="s">
        <v>8</v>
      </c>
      <c r="G291" s="232"/>
      <c r="H291" s="235">
        <v>15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138</v>
      </c>
      <c r="AU291" s="241" t="s">
        <v>83</v>
      </c>
      <c r="AV291" s="14" t="s">
        <v>83</v>
      </c>
      <c r="AW291" s="14" t="s">
        <v>30</v>
      </c>
      <c r="AX291" s="14" t="s">
        <v>81</v>
      </c>
      <c r="AY291" s="241" t="s">
        <v>126</v>
      </c>
    </row>
    <row r="292" spans="1:65" s="2" customFormat="1" ht="21.75" customHeight="1">
      <c r="A292" s="35"/>
      <c r="B292" s="36"/>
      <c r="C292" s="204" t="s">
        <v>436</v>
      </c>
      <c r="D292" s="204" t="s">
        <v>129</v>
      </c>
      <c r="E292" s="205" t="s">
        <v>957</v>
      </c>
      <c r="F292" s="206" t="s">
        <v>958</v>
      </c>
      <c r="G292" s="207" t="s">
        <v>315</v>
      </c>
      <c r="H292" s="208">
        <v>3.6</v>
      </c>
      <c r="I292" s="209"/>
      <c r="J292" s="210">
        <f>ROUND(I292*H292,2)</f>
        <v>0</v>
      </c>
      <c r="K292" s="206" t="s">
        <v>133</v>
      </c>
      <c r="L292" s="40"/>
      <c r="M292" s="211" t="s">
        <v>1</v>
      </c>
      <c r="N292" s="212" t="s">
        <v>38</v>
      </c>
      <c r="O292" s="72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5" t="s">
        <v>134</v>
      </c>
      <c r="AT292" s="215" t="s">
        <v>129</v>
      </c>
      <c r="AU292" s="215" t="s">
        <v>83</v>
      </c>
      <c r="AY292" s="18" t="s">
        <v>126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8" t="s">
        <v>81</v>
      </c>
      <c r="BK292" s="216">
        <f>ROUND(I292*H292,2)</f>
        <v>0</v>
      </c>
      <c r="BL292" s="18" t="s">
        <v>134</v>
      </c>
      <c r="BM292" s="215" t="s">
        <v>959</v>
      </c>
    </row>
    <row r="293" spans="1:47" s="2" customFormat="1" ht="18">
      <c r="A293" s="35"/>
      <c r="B293" s="36"/>
      <c r="C293" s="37"/>
      <c r="D293" s="217" t="s">
        <v>136</v>
      </c>
      <c r="E293" s="37"/>
      <c r="F293" s="218" t="s">
        <v>960</v>
      </c>
      <c r="G293" s="37"/>
      <c r="H293" s="37"/>
      <c r="I293" s="116"/>
      <c r="J293" s="37"/>
      <c r="K293" s="37"/>
      <c r="L293" s="40"/>
      <c r="M293" s="219"/>
      <c r="N293" s="220"/>
      <c r="O293" s="72"/>
      <c r="P293" s="72"/>
      <c r="Q293" s="72"/>
      <c r="R293" s="72"/>
      <c r="S293" s="72"/>
      <c r="T293" s="73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136</v>
      </c>
      <c r="AU293" s="18" t="s">
        <v>83</v>
      </c>
    </row>
    <row r="294" spans="2:51" s="13" customFormat="1" ht="10">
      <c r="B294" s="221"/>
      <c r="C294" s="222"/>
      <c r="D294" s="217" t="s">
        <v>138</v>
      </c>
      <c r="E294" s="223" t="s">
        <v>1</v>
      </c>
      <c r="F294" s="224" t="s">
        <v>260</v>
      </c>
      <c r="G294" s="222"/>
      <c r="H294" s="223" t="s">
        <v>1</v>
      </c>
      <c r="I294" s="225"/>
      <c r="J294" s="222"/>
      <c r="K294" s="222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138</v>
      </c>
      <c r="AU294" s="230" t="s">
        <v>83</v>
      </c>
      <c r="AV294" s="13" t="s">
        <v>81</v>
      </c>
      <c r="AW294" s="13" t="s">
        <v>30</v>
      </c>
      <c r="AX294" s="13" t="s">
        <v>73</v>
      </c>
      <c r="AY294" s="230" t="s">
        <v>126</v>
      </c>
    </row>
    <row r="295" spans="2:51" s="13" customFormat="1" ht="20">
      <c r="B295" s="221"/>
      <c r="C295" s="222"/>
      <c r="D295" s="217" t="s">
        <v>138</v>
      </c>
      <c r="E295" s="223" t="s">
        <v>1</v>
      </c>
      <c r="F295" s="224" t="s">
        <v>961</v>
      </c>
      <c r="G295" s="222"/>
      <c r="H295" s="223" t="s">
        <v>1</v>
      </c>
      <c r="I295" s="225"/>
      <c r="J295" s="222"/>
      <c r="K295" s="222"/>
      <c r="L295" s="226"/>
      <c r="M295" s="227"/>
      <c r="N295" s="228"/>
      <c r="O295" s="228"/>
      <c r="P295" s="228"/>
      <c r="Q295" s="228"/>
      <c r="R295" s="228"/>
      <c r="S295" s="228"/>
      <c r="T295" s="229"/>
      <c r="AT295" s="230" t="s">
        <v>138</v>
      </c>
      <c r="AU295" s="230" t="s">
        <v>83</v>
      </c>
      <c r="AV295" s="13" t="s">
        <v>81</v>
      </c>
      <c r="AW295" s="13" t="s">
        <v>30</v>
      </c>
      <c r="AX295" s="13" t="s">
        <v>73</v>
      </c>
      <c r="AY295" s="230" t="s">
        <v>126</v>
      </c>
    </row>
    <row r="296" spans="2:51" s="14" customFormat="1" ht="10">
      <c r="B296" s="231"/>
      <c r="C296" s="232"/>
      <c r="D296" s="217" t="s">
        <v>138</v>
      </c>
      <c r="E296" s="233" t="s">
        <v>1</v>
      </c>
      <c r="F296" s="234" t="s">
        <v>833</v>
      </c>
      <c r="G296" s="232"/>
      <c r="H296" s="235">
        <v>3.6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138</v>
      </c>
      <c r="AU296" s="241" t="s">
        <v>83</v>
      </c>
      <c r="AV296" s="14" t="s">
        <v>83</v>
      </c>
      <c r="AW296" s="14" t="s">
        <v>30</v>
      </c>
      <c r="AX296" s="14" t="s">
        <v>81</v>
      </c>
      <c r="AY296" s="241" t="s">
        <v>126</v>
      </c>
    </row>
    <row r="297" spans="1:65" s="2" customFormat="1" ht="21.75" customHeight="1">
      <c r="A297" s="35"/>
      <c r="B297" s="36"/>
      <c r="C297" s="204" t="s">
        <v>441</v>
      </c>
      <c r="D297" s="204" t="s">
        <v>129</v>
      </c>
      <c r="E297" s="205" t="s">
        <v>962</v>
      </c>
      <c r="F297" s="206" t="s">
        <v>963</v>
      </c>
      <c r="G297" s="207" t="s">
        <v>132</v>
      </c>
      <c r="H297" s="208">
        <v>28.16</v>
      </c>
      <c r="I297" s="209"/>
      <c r="J297" s="210">
        <f>ROUND(I297*H297,2)</f>
        <v>0</v>
      </c>
      <c r="K297" s="206" t="s">
        <v>133</v>
      </c>
      <c r="L297" s="40"/>
      <c r="M297" s="211" t="s">
        <v>1</v>
      </c>
      <c r="N297" s="212" t="s">
        <v>38</v>
      </c>
      <c r="O297" s="72"/>
      <c r="P297" s="213">
        <f>O297*H297</f>
        <v>0</v>
      </c>
      <c r="Q297" s="213">
        <v>0</v>
      </c>
      <c r="R297" s="213">
        <f>Q297*H297</f>
        <v>0</v>
      </c>
      <c r="S297" s="213">
        <v>0</v>
      </c>
      <c r="T297" s="21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5" t="s">
        <v>134</v>
      </c>
      <c r="AT297" s="215" t="s">
        <v>129</v>
      </c>
      <c r="AU297" s="215" t="s">
        <v>83</v>
      </c>
      <c r="AY297" s="18" t="s">
        <v>126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8" t="s">
        <v>81</v>
      </c>
      <c r="BK297" s="216">
        <f>ROUND(I297*H297,2)</f>
        <v>0</v>
      </c>
      <c r="BL297" s="18" t="s">
        <v>134</v>
      </c>
      <c r="BM297" s="215" t="s">
        <v>964</v>
      </c>
    </row>
    <row r="298" spans="1:47" s="2" customFormat="1" ht="18">
      <c r="A298" s="35"/>
      <c r="B298" s="36"/>
      <c r="C298" s="37"/>
      <c r="D298" s="217" t="s">
        <v>136</v>
      </c>
      <c r="E298" s="37"/>
      <c r="F298" s="218" t="s">
        <v>965</v>
      </c>
      <c r="G298" s="37"/>
      <c r="H298" s="37"/>
      <c r="I298" s="116"/>
      <c r="J298" s="37"/>
      <c r="K298" s="37"/>
      <c r="L298" s="40"/>
      <c r="M298" s="219"/>
      <c r="N298" s="220"/>
      <c r="O298" s="72"/>
      <c r="P298" s="72"/>
      <c r="Q298" s="72"/>
      <c r="R298" s="72"/>
      <c r="S298" s="72"/>
      <c r="T298" s="73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136</v>
      </c>
      <c r="AU298" s="18" t="s">
        <v>83</v>
      </c>
    </row>
    <row r="299" spans="2:51" s="13" customFormat="1" ht="10">
      <c r="B299" s="221"/>
      <c r="C299" s="222"/>
      <c r="D299" s="217" t="s">
        <v>138</v>
      </c>
      <c r="E299" s="223" t="s">
        <v>1</v>
      </c>
      <c r="F299" s="224" t="s">
        <v>260</v>
      </c>
      <c r="G299" s="222"/>
      <c r="H299" s="223" t="s">
        <v>1</v>
      </c>
      <c r="I299" s="225"/>
      <c r="J299" s="222"/>
      <c r="K299" s="222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138</v>
      </c>
      <c r="AU299" s="230" t="s">
        <v>83</v>
      </c>
      <c r="AV299" s="13" t="s">
        <v>81</v>
      </c>
      <c r="AW299" s="13" t="s">
        <v>30</v>
      </c>
      <c r="AX299" s="13" t="s">
        <v>73</v>
      </c>
      <c r="AY299" s="230" t="s">
        <v>126</v>
      </c>
    </row>
    <row r="300" spans="2:51" s="13" customFormat="1" ht="20">
      <c r="B300" s="221"/>
      <c r="C300" s="222"/>
      <c r="D300" s="217" t="s">
        <v>138</v>
      </c>
      <c r="E300" s="223" t="s">
        <v>1</v>
      </c>
      <c r="F300" s="224" t="s">
        <v>966</v>
      </c>
      <c r="G300" s="222"/>
      <c r="H300" s="223" t="s">
        <v>1</v>
      </c>
      <c r="I300" s="225"/>
      <c r="J300" s="222"/>
      <c r="K300" s="222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138</v>
      </c>
      <c r="AU300" s="230" t="s">
        <v>83</v>
      </c>
      <c r="AV300" s="13" t="s">
        <v>81</v>
      </c>
      <c r="AW300" s="13" t="s">
        <v>30</v>
      </c>
      <c r="AX300" s="13" t="s">
        <v>73</v>
      </c>
      <c r="AY300" s="230" t="s">
        <v>126</v>
      </c>
    </row>
    <row r="301" spans="2:51" s="14" customFormat="1" ht="10">
      <c r="B301" s="231"/>
      <c r="C301" s="232"/>
      <c r="D301" s="217" t="s">
        <v>138</v>
      </c>
      <c r="E301" s="233" t="s">
        <v>1</v>
      </c>
      <c r="F301" s="234" t="s">
        <v>967</v>
      </c>
      <c r="G301" s="232"/>
      <c r="H301" s="235">
        <v>28.16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138</v>
      </c>
      <c r="AU301" s="241" t="s">
        <v>83</v>
      </c>
      <c r="AV301" s="14" t="s">
        <v>83</v>
      </c>
      <c r="AW301" s="14" t="s">
        <v>30</v>
      </c>
      <c r="AX301" s="14" t="s">
        <v>81</v>
      </c>
      <c r="AY301" s="241" t="s">
        <v>126</v>
      </c>
    </row>
    <row r="302" spans="1:65" s="2" customFormat="1" ht="21.75" customHeight="1">
      <c r="A302" s="35"/>
      <c r="B302" s="36"/>
      <c r="C302" s="204" t="s">
        <v>447</v>
      </c>
      <c r="D302" s="204" t="s">
        <v>129</v>
      </c>
      <c r="E302" s="205" t="s">
        <v>968</v>
      </c>
      <c r="F302" s="206" t="s">
        <v>969</v>
      </c>
      <c r="G302" s="207" t="s">
        <v>132</v>
      </c>
      <c r="H302" s="208">
        <v>35.2</v>
      </c>
      <c r="I302" s="209"/>
      <c r="J302" s="210">
        <f>ROUND(I302*H302,2)</f>
        <v>0</v>
      </c>
      <c r="K302" s="206" t="s">
        <v>133</v>
      </c>
      <c r="L302" s="40"/>
      <c r="M302" s="211" t="s">
        <v>1</v>
      </c>
      <c r="N302" s="212" t="s">
        <v>38</v>
      </c>
      <c r="O302" s="72"/>
      <c r="P302" s="213">
        <f>O302*H302</f>
        <v>0</v>
      </c>
      <c r="Q302" s="213">
        <v>0.74327</v>
      </c>
      <c r="R302" s="213">
        <f>Q302*H302</f>
        <v>26.163104</v>
      </c>
      <c r="S302" s="213">
        <v>0</v>
      </c>
      <c r="T302" s="214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5" t="s">
        <v>134</v>
      </c>
      <c r="AT302" s="215" t="s">
        <v>129</v>
      </c>
      <c r="AU302" s="215" t="s">
        <v>83</v>
      </c>
      <c r="AY302" s="18" t="s">
        <v>126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8" t="s">
        <v>81</v>
      </c>
      <c r="BK302" s="216">
        <f>ROUND(I302*H302,2)</f>
        <v>0</v>
      </c>
      <c r="BL302" s="18" t="s">
        <v>134</v>
      </c>
      <c r="BM302" s="215" t="s">
        <v>970</v>
      </c>
    </row>
    <row r="303" spans="1:47" s="2" customFormat="1" ht="18">
      <c r="A303" s="35"/>
      <c r="B303" s="36"/>
      <c r="C303" s="37"/>
      <c r="D303" s="217" t="s">
        <v>136</v>
      </c>
      <c r="E303" s="37"/>
      <c r="F303" s="218" t="s">
        <v>971</v>
      </c>
      <c r="G303" s="37"/>
      <c r="H303" s="37"/>
      <c r="I303" s="116"/>
      <c r="J303" s="37"/>
      <c r="K303" s="37"/>
      <c r="L303" s="40"/>
      <c r="M303" s="219"/>
      <c r="N303" s="220"/>
      <c r="O303" s="72"/>
      <c r="P303" s="72"/>
      <c r="Q303" s="72"/>
      <c r="R303" s="72"/>
      <c r="S303" s="72"/>
      <c r="T303" s="73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136</v>
      </c>
      <c r="AU303" s="18" t="s">
        <v>83</v>
      </c>
    </row>
    <row r="304" spans="2:51" s="13" customFormat="1" ht="10">
      <c r="B304" s="221"/>
      <c r="C304" s="222"/>
      <c r="D304" s="217" t="s">
        <v>138</v>
      </c>
      <c r="E304" s="223" t="s">
        <v>1</v>
      </c>
      <c r="F304" s="224" t="s">
        <v>260</v>
      </c>
      <c r="G304" s="222"/>
      <c r="H304" s="223" t="s">
        <v>1</v>
      </c>
      <c r="I304" s="225"/>
      <c r="J304" s="222"/>
      <c r="K304" s="222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138</v>
      </c>
      <c r="AU304" s="230" t="s">
        <v>83</v>
      </c>
      <c r="AV304" s="13" t="s">
        <v>81</v>
      </c>
      <c r="AW304" s="13" t="s">
        <v>30</v>
      </c>
      <c r="AX304" s="13" t="s">
        <v>73</v>
      </c>
      <c r="AY304" s="230" t="s">
        <v>126</v>
      </c>
    </row>
    <row r="305" spans="2:51" s="13" customFormat="1" ht="20">
      <c r="B305" s="221"/>
      <c r="C305" s="222"/>
      <c r="D305" s="217" t="s">
        <v>138</v>
      </c>
      <c r="E305" s="223" t="s">
        <v>1</v>
      </c>
      <c r="F305" s="224" t="s">
        <v>972</v>
      </c>
      <c r="G305" s="222"/>
      <c r="H305" s="223" t="s">
        <v>1</v>
      </c>
      <c r="I305" s="225"/>
      <c r="J305" s="222"/>
      <c r="K305" s="222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138</v>
      </c>
      <c r="AU305" s="230" t="s">
        <v>83</v>
      </c>
      <c r="AV305" s="13" t="s">
        <v>81</v>
      </c>
      <c r="AW305" s="13" t="s">
        <v>30</v>
      </c>
      <c r="AX305" s="13" t="s">
        <v>73</v>
      </c>
      <c r="AY305" s="230" t="s">
        <v>126</v>
      </c>
    </row>
    <row r="306" spans="2:51" s="14" customFormat="1" ht="10">
      <c r="B306" s="231"/>
      <c r="C306" s="232"/>
      <c r="D306" s="217" t="s">
        <v>138</v>
      </c>
      <c r="E306" s="233" t="s">
        <v>1</v>
      </c>
      <c r="F306" s="234" t="s">
        <v>973</v>
      </c>
      <c r="G306" s="232"/>
      <c r="H306" s="235">
        <v>35.2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138</v>
      </c>
      <c r="AU306" s="241" t="s">
        <v>83</v>
      </c>
      <c r="AV306" s="14" t="s">
        <v>83</v>
      </c>
      <c r="AW306" s="14" t="s">
        <v>30</v>
      </c>
      <c r="AX306" s="14" t="s">
        <v>81</v>
      </c>
      <c r="AY306" s="241" t="s">
        <v>126</v>
      </c>
    </row>
    <row r="307" spans="2:63" s="12" customFormat="1" ht="22.75" customHeight="1">
      <c r="B307" s="188"/>
      <c r="C307" s="189"/>
      <c r="D307" s="190" t="s">
        <v>72</v>
      </c>
      <c r="E307" s="202" t="s">
        <v>142</v>
      </c>
      <c r="F307" s="202" t="s">
        <v>513</v>
      </c>
      <c r="G307" s="189"/>
      <c r="H307" s="189"/>
      <c r="I307" s="192"/>
      <c r="J307" s="203">
        <f>BK307</f>
        <v>0</v>
      </c>
      <c r="K307" s="189"/>
      <c r="L307" s="194"/>
      <c r="M307" s="195"/>
      <c r="N307" s="196"/>
      <c r="O307" s="196"/>
      <c r="P307" s="197">
        <f>SUM(P308:P321)</f>
        <v>0</v>
      </c>
      <c r="Q307" s="196"/>
      <c r="R307" s="197">
        <f>SUM(R308:R321)</f>
        <v>11.6934</v>
      </c>
      <c r="S307" s="196"/>
      <c r="T307" s="198">
        <f>SUM(T308:T321)</f>
        <v>0</v>
      </c>
      <c r="AR307" s="199" t="s">
        <v>81</v>
      </c>
      <c r="AT307" s="200" t="s">
        <v>72</v>
      </c>
      <c r="AU307" s="200" t="s">
        <v>81</v>
      </c>
      <c r="AY307" s="199" t="s">
        <v>126</v>
      </c>
      <c r="BK307" s="201">
        <f>SUM(BK308:BK321)</f>
        <v>0</v>
      </c>
    </row>
    <row r="308" spans="1:65" s="2" customFormat="1" ht="16.5" customHeight="1">
      <c r="A308" s="35"/>
      <c r="B308" s="36"/>
      <c r="C308" s="204" t="s">
        <v>452</v>
      </c>
      <c r="D308" s="204" t="s">
        <v>129</v>
      </c>
      <c r="E308" s="205" t="s">
        <v>538</v>
      </c>
      <c r="F308" s="206" t="s">
        <v>539</v>
      </c>
      <c r="G308" s="207" t="s">
        <v>132</v>
      </c>
      <c r="H308" s="208">
        <v>4</v>
      </c>
      <c r="I308" s="209"/>
      <c r="J308" s="210">
        <f>ROUND(I308*H308,2)</f>
        <v>0</v>
      </c>
      <c r="K308" s="206" t="s">
        <v>133</v>
      </c>
      <c r="L308" s="40"/>
      <c r="M308" s="211" t="s">
        <v>1</v>
      </c>
      <c r="N308" s="212" t="s">
        <v>38</v>
      </c>
      <c r="O308" s="72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5" t="s">
        <v>134</v>
      </c>
      <c r="AT308" s="215" t="s">
        <v>129</v>
      </c>
      <c r="AU308" s="215" t="s">
        <v>83</v>
      </c>
      <c r="AY308" s="18" t="s">
        <v>126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8" t="s">
        <v>81</v>
      </c>
      <c r="BK308" s="216">
        <f>ROUND(I308*H308,2)</f>
        <v>0</v>
      </c>
      <c r="BL308" s="18" t="s">
        <v>134</v>
      </c>
      <c r="BM308" s="215" t="s">
        <v>974</v>
      </c>
    </row>
    <row r="309" spans="1:47" s="2" customFormat="1" ht="18">
      <c r="A309" s="35"/>
      <c r="B309" s="36"/>
      <c r="C309" s="37"/>
      <c r="D309" s="217" t="s">
        <v>136</v>
      </c>
      <c r="E309" s="37"/>
      <c r="F309" s="218" t="s">
        <v>541</v>
      </c>
      <c r="G309" s="37"/>
      <c r="H309" s="37"/>
      <c r="I309" s="116"/>
      <c r="J309" s="37"/>
      <c r="K309" s="37"/>
      <c r="L309" s="40"/>
      <c r="M309" s="219"/>
      <c r="N309" s="220"/>
      <c r="O309" s="72"/>
      <c r="P309" s="72"/>
      <c r="Q309" s="72"/>
      <c r="R309" s="72"/>
      <c r="S309" s="72"/>
      <c r="T309" s="73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136</v>
      </c>
      <c r="AU309" s="18" t="s">
        <v>83</v>
      </c>
    </row>
    <row r="310" spans="2:51" s="13" customFormat="1" ht="10">
      <c r="B310" s="221"/>
      <c r="C310" s="222"/>
      <c r="D310" s="217" t="s">
        <v>138</v>
      </c>
      <c r="E310" s="223" t="s">
        <v>1</v>
      </c>
      <c r="F310" s="224" t="s">
        <v>260</v>
      </c>
      <c r="G310" s="222"/>
      <c r="H310" s="223" t="s">
        <v>1</v>
      </c>
      <c r="I310" s="225"/>
      <c r="J310" s="222"/>
      <c r="K310" s="222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138</v>
      </c>
      <c r="AU310" s="230" t="s">
        <v>83</v>
      </c>
      <c r="AV310" s="13" t="s">
        <v>81</v>
      </c>
      <c r="AW310" s="13" t="s">
        <v>30</v>
      </c>
      <c r="AX310" s="13" t="s">
        <v>73</v>
      </c>
      <c r="AY310" s="230" t="s">
        <v>126</v>
      </c>
    </row>
    <row r="311" spans="2:51" s="14" customFormat="1" ht="10">
      <c r="B311" s="231"/>
      <c r="C311" s="232"/>
      <c r="D311" s="217" t="s">
        <v>138</v>
      </c>
      <c r="E311" s="233" t="s">
        <v>1</v>
      </c>
      <c r="F311" s="234" t="s">
        <v>784</v>
      </c>
      <c r="G311" s="232"/>
      <c r="H311" s="235">
        <v>4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138</v>
      </c>
      <c r="AU311" s="241" t="s">
        <v>83</v>
      </c>
      <c r="AV311" s="14" t="s">
        <v>83</v>
      </c>
      <c r="AW311" s="14" t="s">
        <v>30</v>
      </c>
      <c r="AX311" s="14" t="s">
        <v>81</v>
      </c>
      <c r="AY311" s="241" t="s">
        <v>126</v>
      </c>
    </row>
    <row r="312" spans="1:65" s="2" customFormat="1" ht="21.75" customHeight="1">
      <c r="A312" s="35"/>
      <c r="B312" s="36"/>
      <c r="C312" s="204" t="s">
        <v>457</v>
      </c>
      <c r="D312" s="204" t="s">
        <v>129</v>
      </c>
      <c r="E312" s="205" t="s">
        <v>975</v>
      </c>
      <c r="F312" s="206" t="s">
        <v>976</v>
      </c>
      <c r="G312" s="207" t="s">
        <v>132</v>
      </c>
      <c r="H312" s="208">
        <v>26.55</v>
      </c>
      <c r="I312" s="209"/>
      <c r="J312" s="210">
        <f>ROUND(I312*H312,2)</f>
        <v>0</v>
      </c>
      <c r="K312" s="206" t="s">
        <v>133</v>
      </c>
      <c r="L312" s="40"/>
      <c r="M312" s="211" t="s">
        <v>1</v>
      </c>
      <c r="N312" s="212" t="s">
        <v>38</v>
      </c>
      <c r="O312" s="72"/>
      <c r="P312" s="213">
        <f>O312*H312</f>
        <v>0</v>
      </c>
      <c r="Q312" s="213">
        <v>0.408</v>
      </c>
      <c r="R312" s="213">
        <f>Q312*H312</f>
        <v>10.8324</v>
      </c>
      <c r="S312" s="213">
        <v>0</v>
      </c>
      <c r="T312" s="21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5" t="s">
        <v>134</v>
      </c>
      <c r="AT312" s="215" t="s">
        <v>129</v>
      </c>
      <c r="AU312" s="215" t="s">
        <v>83</v>
      </c>
      <c r="AY312" s="18" t="s">
        <v>126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8" t="s">
        <v>81</v>
      </c>
      <c r="BK312" s="216">
        <f>ROUND(I312*H312,2)</f>
        <v>0</v>
      </c>
      <c r="BL312" s="18" t="s">
        <v>134</v>
      </c>
      <c r="BM312" s="215" t="s">
        <v>977</v>
      </c>
    </row>
    <row r="313" spans="1:47" s="2" customFormat="1" ht="10">
      <c r="A313" s="35"/>
      <c r="B313" s="36"/>
      <c r="C313" s="37"/>
      <c r="D313" s="217" t="s">
        <v>136</v>
      </c>
      <c r="E313" s="37"/>
      <c r="F313" s="218" t="s">
        <v>978</v>
      </c>
      <c r="G313" s="37"/>
      <c r="H313" s="37"/>
      <c r="I313" s="116"/>
      <c r="J313" s="37"/>
      <c r="K313" s="37"/>
      <c r="L313" s="40"/>
      <c r="M313" s="219"/>
      <c r="N313" s="220"/>
      <c r="O313" s="72"/>
      <c r="P313" s="72"/>
      <c r="Q313" s="72"/>
      <c r="R313" s="72"/>
      <c r="S313" s="72"/>
      <c r="T313" s="73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136</v>
      </c>
      <c r="AU313" s="18" t="s">
        <v>83</v>
      </c>
    </row>
    <row r="314" spans="2:51" s="13" customFormat="1" ht="10">
      <c r="B314" s="221"/>
      <c r="C314" s="222"/>
      <c r="D314" s="217" t="s">
        <v>138</v>
      </c>
      <c r="E314" s="223" t="s">
        <v>1</v>
      </c>
      <c r="F314" s="224" t="s">
        <v>260</v>
      </c>
      <c r="G314" s="222"/>
      <c r="H314" s="223" t="s">
        <v>1</v>
      </c>
      <c r="I314" s="225"/>
      <c r="J314" s="222"/>
      <c r="K314" s="222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138</v>
      </c>
      <c r="AU314" s="230" t="s">
        <v>83</v>
      </c>
      <c r="AV314" s="13" t="s">
        <v>81</v>
      </c>
      <c r="AW314" s="13" t="s">
        <v>30</v>
      </c>
      <c r="AX314" s="13" t="s">
        <v>73</v>
      </c>
      <c r="AY314" s="230" t="s">
        <v>126</v>
      </c>
    </row>
    <row r="315" spans="2:51" s="14" customFormat="1" ht="10">
      <c r="B315" s="231"/>
      <c r="C315" s="232"/>
      <c r="D315" s="217" t="s">
        <v>138</v>
      </c>
      <c r="E315" s="233" t="s">
        <v>1</v>
      </c>
      <c r="F315" s="234" t="s">
        <v>979</v>
      </c>
      <c r="G315" s="232"/>
      <c r="H315" s="235">
        <v>26.55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138</v>
      </c>
      <c r="AU315" s="241" t="s">
        <v>83</v>
      </c>
      <c r="AV315" s="14" t="s">
        <v>83</v>
      </c>
      <c r="AW315" s="14" t="s">
        <v>30</v>
      </c>
      <c r="AX315" s="14" t="s">
        <v>81</v>
      </c>
      <c r="AY315" s="241" t="s">
        <v>126</v>
      </c>
    </row>
    <row r="316" spans="1:65" s="2" customFormat="1" ht="21.75" customHeight="1">
      <c r="A316" s="35"/>
      <c r="B316" s="36"/>
      <c r="C316" s="204" t="s">
        <v>463</v>
      </c>
      <c r="D316" s="204" t="s">
        <v>129</v>
      </c>
      <c r="E316" s="205" t="s">
        <v>980</v>
      </c>
      <c r="F316" s="206" t="s">
        <v>981</v>
      </c>
      <c r="G316" s="207" t="s">
        <v>132</v>
      </c>
      <c r="H316" s="208">
        <v>4</v>
      </c>
      <c r="I316" s="209"/>
      <c r="J316" s="210">
        <f>ROUND(I316*H316,2)</f>
        <v>0</v>
      </c>
      <c r="K316" s="206" t="s">
        <v>133</v>
      </c>
      <c r="L316" s="40"/>
      <c r="M316" s="211" t="s">
        <v>1</v>
      </c>
      <c r="N316" s="212" t="s">
        <v>38</v>
      </c>
      <c r="O316" s="72"/>
      <c r="P316" s="213">
        <f>O316*H316</f>
        <v>0</v>
      </c>
      <c r="Q316" s="213">
        <v>0.08425</v>
      </c>
      <c r="R316" s="213">
        <f>Q316*H316</f>
        <v>0.337</v>
      </c>
      <c r="S316" s="213">
        <v>0</v>
      </c>
      <c r="T316" s="21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5" t="s">
        <v>134</v>
      </c>
      <c r="AT316" s="215" t="s">
        <v>129</v>
      </c>
      <c r="AU316" s="215" t="s">
        <v>83</v>
      </c>
      <c r="AY316" s="18" t="s">
        <v>126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8" t="s">
        <v>81</v>
      </c>
      <c r="BK316" s="216">
        <f>ROUND(I316*H316,2)</f>
        <v>0</v>
      </c>
      <c r="BL316" s="18" t="s">
        <v>134</v>
      </c>
      <c r="BM316" s="215" t="s">
        <v>982</v>
      </c>
    </row>
    <row r="317" spans="1:47" s="2" customFormat="1" ht="45">
      <c r="A317" s="35"/>
      <c r="B317" s="36"/>
      <c r="C317" s="37"/>
      <c r="D317" s="217" t="s">
        <v>136</v>
      </c>
      <c r="E317" s="37"/>
      <c r="F317" s="218" t="s">
        <v>983</v>
      </c>
      <c r="G317" s="37"/>
      <c r="H317" s="37"/>
      <c r="I317" s="116"/>
      <c r="J317" s="37"/>
      <c r="K317" s="37"/>
      <c r="L317" s="40"/>
      <c r="M317" s="219"/>
      <c r="N317" s="220"/>
      <c r="O317" s="72"/>
      <c r="P317" s="72"/>
      <c r="Q317" s="72"/>
      <c r="R317" s="72"/>
      <c r="S317" s="72"/>
      <c r="T317" s="73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136</v>
      </c>
      <c r="AU317" s="18" t="s">
        <v>83</v>
      </c>
    </row>
    <row r="318" spans="2:51" s="14" customFormat="1" ht="10">
      <c r="B318" s="231"/>
      <c r="C318" s="232"/>
      <c r="D318" s="217" t="s">
        <v>138</v>
      </c>
      <c r="E318" s="233" t="s">
        <v>1</v>
      </c>
      <c r="F318" s="234" t="s">
        <v>784</v>
      </c>
      <c r="G318" s="232"/>
      <c r="H318" s="235">
        <v>4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138</v>
      </c>
      <c r="AU318" s="241" t="s">
        <v>83</v>
      </c>
      <c r="AV318" s="14" t="s">
        <v>83</v>
      </c>
      <c r="AW318" s="14" t="s">
        <v>30</v>
      </c>
      <c r="AX318" s="14" t="s">
        <v>81</v>
      </c>
      <c r="AY318" s="241" t="s">
        <v>126</v>
      </c>
    </row>
    <row r="319" spans="1:65" s="2" customFormat="1" ht="16.5" customHeight="1">
      <c r="A319" s="35"/>
      <c r="B319" s="36"/>
      <c r="C319" s="258" t="s">
        <v>470</v>
      </c>
      <c r="D319" s="258" t="s">
        <v>360</v>
      </c>
      <c r="E319" s="259" t="s">
        <v>586</v>
      </c>
      <c r="F319" s="260" t="s">
        <v>984</v>
      </c>
      <c r="G319" s="261" t="s">
        <v>132</v>
      </c>
      <c r="H319" s="262">
        <v>4</v>
      </c>
      <c r="I319" s="263"/>
      <c r="J319" s="264">
        <f>ROUND(I319*H319,2)</f>
        <v>0</v>
      </c>
      <c r="K319" s="260" t="s">
        <v>133</v>
      </c>
      <c r="L319" s="265"/>
      <c r="M319" s="266" t="s">
        <v>1</v>
      </c>
      <c r="N319" s="267" t="s">
        <v>38</v>
      </c>
      <c r="O319" s="72"/>
      <c r="P319" s="213">
        <f>O319*H319</f>
        <v>0</v>
      </c>
      <c r="Q319" s="213">
        <v>0.131</v>
      </c>
      <c r="R319" s="213">
        <f>Q319*H319</f>
        <v>0.524</v>
      </c>
      <c r="S319" s="213">
        <v>0</v>
      </c>
      <c r="T319" s="21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5" t="s">
        <v>168</v>
      </c>
      <c r="AT319" s="215" t="s">
        <v>360</v>
      </c>
      <c r="AU319" s="215" t="s">
        <v>83</v>
      </c>
      <c r="AY319" s="18" t="s">
        <v>126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8" t="s">
        <v>81</v>
      </c>
      <c r="BK319" s="216">
        <f>ROUND(I319*H319,2)</f>
        <v>0</v>
      </c>
      <c r="BL319" s="18" t="s">
        <v>134</v>
      </c>
      <c r="BM319" s="215" t="s">
        <v>985</v>
      </c>
    </row>
    <row r="320" spans="1:47" s="2" customFormat="1" ht="10">
      <c r="A320" s="35"/>
      <c r="B320" s="36"/>
      <c r="C320" s="37"/>
      <c r="D320" s="217" t="s">
        <v>136</v>
      </c>
      <c r="E320" s="37"/>
      <c r="F320" s="218" t="s">
        <v>984</v>
      </c>
      <c r="G320" s="37"/>
      <c r="H320" s="37"/>
      <c r="I320" s="116"/>
      <c r="J320" s="37"/>
      <c r="K320" s="37"/>
      <c r="L320" s="40"/>
      <c r="M320" s="219"/>
      <c r="N320" s="220"/>
      <c r="O320" s="72"/>
      <c r="P320" s="72"/>
      <c r="Q320" s="72"/>
      <c r="R320" s="72"/>
      <c r="S320" s="72"/>
      <c r="T320" s="73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136</v>
      </c>
      <c r="AU320" s="18" t="s">
        <v>83</v>
      </c>
    </row>
    <row r="321" spans="2:51" s="14" customFormat="1" ht="10">
      <c r="B321" s="231"/>
      <c r="C321" s="232"/>
      <c r="D321" s="217" t="s">
        <v>138</v>
      </c>
      <c r="E321" s="233" t="s">
        <v>1</v>
      </c>
      <c r="F321" s="234" t="s">
        <v>784</v>
      </c>
      <c r="G321" s="232"/>
      <c r="H321" s="235">
        <v>4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138</v>
      </c>
      <c r="AU321" s="241" t="s">
        <v>83</v>
      </c>
      <c r="AV321" s="14" t="s">
        <v>83</v>
      </c>
      <c r="AW321" s="14" t="s">
        <v>30</v>
      </c>
      <c r="AX321" s="14" t="s">
        <v>81</v>
      </c>
      <c r="AY321" s="241" t="s">
        <v>126</v>
      </c>
    </row>
    <row r="322" spans="2:63" s="12" customFormat="1" ht="22.75" customHeight="1">
      <c r="B322" s="188"/>
      <c r="C322" s="189"/>
      <c r="D322" s="190" t="s">
        <v>72</v>
      </c>
      <c r="E322" s="202" t="s">
        <v>168</v>
      </c>
      <c r="F322" s="202" t="s">
        <v>616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SUM(P323:P339)</f>
        <v>0</v>
      </c>
      <c r="Q322" s="196"/>
      <c r="R322" s="197">
        <f>SUM(R323:R339)</f>
        <v>2.1109569999999995</v>
      </c>
      <c r="S322" s="196"/>
      <c r="T322" s="198">
        <f>SUM(T323:T339)</f>
        <v>0</v>
      </c>
      <c r="AR322" s="199" t="s">
        <v>81</v>
      </c>
      <c r="AT322" s="200" t="s">
        <v>72</v>
      </c>
      <c r="AU322" s="200" t="s">
        <v>81</v>
      </c>
      <c r="AY322" s="199" t="s">
        <v>126</v>
      </c>
      <c r="BK322" s="201">
        <f>SUM(BK323:BK339)</f>
        <v>0</v>
      </c>
    </row>
    <row r="323" spans="1:65" s="2" customFormat="1" ht="21.75" customHeight="1">
      <c r="A323" s="35"/>
      <c r="B323" s="36"/>
      <c r="C323" s="204" t="s">
        <v>476</v>
      </c>
      <c r="D323" s="204" t="s">
        <v>129</v>
      </c>
      <c r="E323" s="205" t="s">
        <v>986</v>
      </c>
      <c r="F323" s="206" t="s">
        <v>987</v>
      </c>
      <c r="G323" s="207" t="s">
        <v>309</v>
      </c>
      <c r="H323" s="208">
        <v>10.7</v>
      </c>
      <c r="I323" s="209"/>
      <c r="J323" s="210">
        <f>ROUND(I323*H323,2)</f>
        <v>0</v>
      </c>
      <c r="K323" s="206" t="s">
        <v>133</v>
      </c>
      <c r="L323" s="40"/>
      <c r="M323" s="211" t="s">
        <v>1</v>
      </c>
      <c r="N323" s="212" t="s">
        <v>38</v>
      </c>
      <c r="O323" s="72"/>
      <c r="P323" s="213">
        <f>O323*H323</f>
        <v>0</v>
      </c>
      <c r="Q323" s="213">
        <v>0.18319</v>
      </c>
      <c r="R323" s="213">
        <f>Q323*H323</f>
        <v>1.9601329999999997</v>
      </c>
      <c r="S323" s="213">
        <v>0</v>
      </c>
      <c r="T323" s="21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5" t="s">
        <v>134</v>
      </c>
      <c r="AT323" s="215" t="s">
        <v>129</v>
      </c>
      <c r="AU323" s="215" t="s">
        <v>83</v>
      </c>
      <c r="AY323" s="18" t="s">
        <v>126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8" t="s">
        <v>81</v>
      </c>
      <c r="BK323" s="216">
        <f>ROUND(I323*H323,2)</f>
        <v>0</v>
      </c>
      <c r="BL323" s="18" t="s">
        <v>134</v>
      </c>
      <c r="BM323" s="215" t="s">
        <v>988</v>
      </c>
    </row>
    <row r="324" spans="1:47" s="2" customFormat="1" ht="18">
      <c r="A324" s="35"/>
      <c r="B324" s="36"/>
      <c r="C324" s="37"/>
      <c r="D324" s="217" t="s">
        <v>136</v>
      </c>
      <c r="E324" s="37"/>
      <c r="F324" s="218" t="s">
        <v>989</v>
      </c>
      <c r="G324" s="37"/>
      <c r="H324" s="37"/>
      <c r="I324" s="116"/>
      <c r="J324" s="37"/>
      <c r="K324" s="37"/>
      <c r="L324" s="40"/>
      <c r="M324" s="219"/>
      <c r="N324" s="220"/>
      <c r="O324" s="72"/>
      <c r="P324" s="72"/>
      <c r="Q324" s="72"/>
      <c r="R324" s="72"/>
      <c r="S324" s="72"/>
      <c r="T324" s="73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136</v>
      </c>
      <c r="AU324" s="18" t="s">
        <v>83</v>
      </c>
    </row>
    <row r="325" spans="2:51" s="13" customFormat="1" ht="10">
      <c r="B325" s="221"/>
      <c r="C325" s="222"/>
      <c r="D325" s="217" t="s">
        <v>138</v>
      </c>
      <c r="E325" s="223" t="s">
        <v>1</v>
      </c>
      <c r="F325" s="224" t="s">
        <v>260</v>
      </c>
      <c r="G325" s="222"/>
      <c r="H325" s="223" t="s">
        <v>1</v>
      </c>
      <c r="I325" s="225"/>
      <c r="J325" s="222"/>
      <c r="K325" s="222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138</v>
      </c>
      <c r="AU325" s="230" t="s">
        <v>83</v>
      </c>
      <c r="AV325" s="13" t="s">
        <v>81</v>
      </c>
      <c r="AW325" s="13" t="s">
        <v>30</v>
      </c>
      <c r="AX325" s="13" t="s">
        <v>73</v>
      </c>
      <c r="AY325" s="230" t="s">
        <v>126</v>
      </c>
    </row>
    <row r="326" spans="2:51" s="13" customFormat="1" ht="20">
      <c r="B326" s="221"/>
      <c r="C326" s="222"/>
      <c r="D326" s="217" t="s">
        <v>138</v>
      </c>
      <c r="E326" s="223" t="s">
        <v>1</v>
      </c>
      <c r="F326" s="224" t="s">
        <v>990</v>
      </c>
      <c r="G326" s="222"/>
      <c r="H326" s="223" t="s">
        <v>1</v>
      </c>
      <c r="I326" s="225"/>
      <c r="J326" s="222"/>
      <c r="K326" s="222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138</v>
      </c>
      <c r="AU326" s="230" t="s">
        <v>83</v>
      </c>
      <c r="AV326" s="13" t="s">
        <v>81</v>
      </c>
      <c r="AW326" s="13" t="s">
        <v>30</v>
      </c>
      <c r="AX326" s="13" t="s">
        <v>73</v>
      </c>
      <c r="AY326" s="230" t="s">
        <v>126</v>
      </c>
    </row>
    <row r="327" spans="2:51" s="13" customFormat="1" ht="20">
      <c r="B327" s="221"/>
      <c r="C327" s="222"/>
      <c r="D327" s="217" t="s">
        <v>138</v>
      </c>
      <c r="E327" s="223" t="s">
        <v>1</v>
      </c>
      <c r="F327" s="224" t="s">
        <v>991</v>
      </c>
      <c r="G327" s="222"/>
      <c r="H327" s="223" t="s">
        <v>1</v>
      </c>
      <c r="I327" s="225"/>
      <c r="J327" s="222"/>
      <c r="K327" s="222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138</v>
      </c>
      <c r="AU327" s="230" t="s">
        <v>83</v>
      </c>
      <c r="AV327" s="13" t="s">
        <v>81</v>
      </c>
      <c r="AW327" s="13" t="s">
        <v>30</v>
      </c>
      <c r="AX327" s="13" t="s">
        <v>73</v>
      </c>
      <c r="AY327" s="230" t="s">
        <v>126</v>
      </c>
    </row>
    <row r="328" spans="2:51" s="14" customFormat="1" ht="10">
      <c r="B328" s="231"/>
      <c r="C328" s="232"/>
      <c r="D328" s="217" t="s">
        <v>138</v>
      </c>
      <c r="E328" s="233" t="s">
        <v>1</v>
      </c>
      <c r="F328" s="234" t="s">
        <v>992</v>
      </c>
      <c r="G328" s="232"/>
      <c r="H328" s="235">
        <v>10.7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138</v>
      </c>
      <c r="AU328" s="241" t="s">
        <v>83</v>
      </c>
      <c r="AV328" s="14" t="s">
        <v>83</v>
      </c>
      <c r="AW328" s="14" t="s">
        <v>30</v>
      </c>
      <c r="AX328" s="14" t="s">
        <v>81</v>
      </c>
      <c r="AY328" s="241" t="s">
        <v>126</v>
      </c>
    </row>
    <row r="329" spans="1:65" s="2" customFormat="1" ht="21.75" customHeight="1">
      <c r="A329" s="35"/>
      <c r="B329" s="36"/>
      <c r="C329" s="204" t="s">
        <v>482</v>
      </c>
      <c r="D329" s="204" t="s">
        <v>129</v>
      </c>
      <c r="E329" s="205" t="s">
        <v>993</v>
      </c>
      <c r="F329" s="206" t="s">
        <v>619</v>
      </c>
      <c r="G329" s="207" t="s">
        <v>309</v>
      </c>
      <c r="H329" s="208">
        <v>114.1</v>
      </c>
      <c r="I329" s="209"/>
      <c r="J329" s="210">
        <f>ROUND(I329*H329,2)</f>
        <v>0</v>
      </c>
      <c r="K329" s="206" t="s">
        <v>1</v>
      </c>
      <c r="L329" s="40"/>
      <c r="M329" s="211" t="s">
        <v>1</v>
      </c>
      <c r="N329" s="212" t="s">
        <v>38</v>
      </c>
      <c r="O329" s="72"/>
      <c r="P329" s="213">
        <f>O329*H329</f>
        <v>0</v>
      </c>
      <c r="Q329" s="213">
        <v>0</v>
      </c>
      <c r="R329" s="213">
        <f>Q329*H329</f>
        <v>0</v>
      </c>
      <c r="S329" s="213">
        <v>0</v>
      </c>
      <c r="T329" s="214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5" t="s">
        <v>134</v>
      </c>
      <c r="AT329" s="215" t="s">
        <v>129</v>
      </c>
      <c r="AU329" s="215" t="s">
        <v>83</v>
      </c>
      <c r="AY329" s="18" t="s">
        <v>126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8" t="s">
        <v>81</v>
      </c>
      <c r="BK329" s="216">
        <f>ROUND(I329*H329,2)</f>
        <v>0</v>
      </c>
      <c r="BL329" s="18" t="s">
        <v>134</v>
      </c>
      <c r="BM329" s="215" t="s">
        <v>994</v>
      </c>
    </row>
    <row r="330" spans="1:47" s="2" customFormat="1" ht="18">
      <c r="A330" s="35"/>
      <c r="B330" s="36"/>
      <c r="C330" s="37"/>
      <c r="D330" s="217" t="s">
        <v>136</v>
      </c>
      <c r="E330" s="37"/>
      <c r="F330" s="218" t="s">
        <v>621</v>
      </c>
      <c r="G330" s="37"/>
      <c r="H330" s="37"/>
      <c r="I330" s="116"/>
      <c r="J330" s="37"/>
      <c r="K330" s="37"/>
      <c r="L330" s="40"/>
      <c r="M330" s="219"/>
      <c r="N330" s="220"/>
      <c r="O330" s="72"/>
      <c r="P330" s="72"/>
      <c r="Q330" s="72"/>
      <c r="R330" s="72"/>
      <c r="S330" s="72"/>
      <c r="T330" s="73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136</v>
      </c>
      <c r="AU330" s="18" t="s">
        <v>83</v>
      </c>
    </row>
    <row r="331" spans="2:51" s="13" customFormat="1" ht="10">
      <c r="B331" s="221"/>
      <c r="C331" s="222"/>
      <c r="D331" s="217" t="s">
        <v>138</v>
      </c>
      <c r="E331" s="223" t="s">
        <v>1</v>
      </c>
      <c r="F331" s="224" t="s">
        <v>260</v>
      </c>
      <c r="G331" s="222"/>
      <c r="H331" s="223" t="s">
        <v>1</v>
      </c>
      <c r="I331" s="225"/>
      <c r="J331" s="222"/>
      <c r="K331" s="222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138</v>
      </c>
      <c r="AU331" s="230" t="s">
        <v>83</v>
      </c>
      <c r="AV331" s="13" t="s">
        <v>81</v>
      </c>
      <c r="AW331" s="13" t="s">
        <v>30</v>
      </c>
      <c r="AX331" s="13" t="s">
        <v>73</v>
      </c>
      <c r="AY331" s="230" t="s">
        <v>126</v>
      </c>
    </row>
    <row r="332" spans="2:51" s="13" customFormat="1" ht="10">
      <c r="B332" s="221"/>
      <c r="C332" s="222"/>
      <c r="D332" s="217" t="s">
        <v>138</v>
      </c>
      <c r="E332" s="223" t="s">
        <v>1</v>
      </c>
      <c r="F332" s="224" t="s">
        <v>995</v>
      </c>
      <c r="G332" s="222"/>
      <c r="H332" s="223" t="s">
        <v>1</v>
      </c>
      <c r="I332" s="225"/>
      <c r="J332" s="222"/>
      <c r="K332" s="222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138</v>
      </c>
      <c r="AU332" s="230" t="s">
        <v>83</v>
      </c>
      <c r="AV332" s="13" t="s">
        <v>81</v>
      </c>
      <c r="AW332" s="13" t="s">
        <v>30</v>
      </c>
      <c r="AX332" s="13" t="s">
        <v>73</v>
      </c>
      <c r="AY332" s="230" t="s">
        <v>126</v>
      </c>
    </row>
    <row r="333" spans="2:51" s="14" customFormat="1" ht="10">
      <c r="B333" s="231"/>
      <c r="C333" s="232"/>
      <c r="D333" s="217" t="s">
        <v>138</v>
      </c>
      <c r="E333" s="233" t="s">
        <v>1</v>
      </c>
      <c r="F333" s="234" t="s">
        <v>996</v>
      </c>
      <c r="G333" s="232"/>
      <c r="H333" s="235">
        <v>114.1</v>
      </c>
      <c r="I333" s="236"/>
      <c r="J333" s="232"/>
      <c r="K333" s="232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138</v>
      </c>
      <c r="AU333" s="241" t="s">
        <v>83</v>
      </c>
      <c r="AV333" s="14" t="s">
        <v>83</v>
      </c>
      <c r="AW333" s="14" t="s">
        <v>30</v>
      </c>
      <c r="AX333" s="14" t="s">
        <v>81</v>
      </c>
      <c r="AY333" s="241" t="s">
        <v>126</v>
      </c>
    </row>
    <row r="334" spans="1:65" s="2" customFormat="1" ht="16.5" customHeight="1">
      <c r="A334" s="35"/>
      <c r="B334" s="36"/>
      <c r="C334" s="258" t="s">
        <v>487</v>
      </c>
      <c r="D334" s="258" t="s">
        <v>360</v>
      </c>
      <c r="E334" s="259" t="s">
        <v>629</v>
      </c>
      <c r="F334" s="260" t="s">
        <v>630</v>
      </c>
      <c r="G334" s="261" t="s">
        <v>309</v>
      </c>
      <c r="H334" s="262">
        <v>114.1</v>
      </c>
      <c r="I334" s="263"/>
      <c r="J334" s="264">
        <f>ROUND(I334*H334,2)</f>
        <v>0</v>
      </c>
      <c r="K334" s="260" t="s">
        <v>133</v>
      </c>
      <c r="L334" s="265"/>
      <c r="M334" s="266" t="s">
        <v>1</v>
      </c>
      <c r="N334" s="267" t="s">
        <v>38</v>
      </c>
      <c r="O334" s="72"/>
      <c r="P334" s="213">
        <f>O334*H334</f>
        <v>0</v>
      </c>
      <c r="Q334" s="213">
        <v>0.00114</v>
      </c>
      <c r="R334" s="213">
        <f>Q334*H334</f>
        <v>0.130074</v>
      </c>
      <c r="S334" s="213">
        <v>0</v>
      </c>
      <c r="T334" s="21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5" t="s">
        <v>168</v>
      </c>
      <c r="AT334" s="215" t="s">
        <v>360</v>
      </c>
      <c r="AU334" s="215" t="s">
        <v>83</v>
      </c>
      <c r="AY334" s="18" t="s">
        <v>126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18" t="s">
        <v>81</v>
      </c>
      <c r="BK334" s="216">
        <f>ROUND(I334*H334,2)</f>
        <v>0</v>
      </c>
      <c r="BL334" s="18" t="s">
        <v>134</v>
      </c>
      <c r="BM334" s="215" t="s">
        <v>997</v>
      </c>
    </row>
    <row r="335" spans="1:47" s="2" customFormat="1" ht="10">
      <c r="A335" s="35"/>
      <c r="B335" s="36"/>
      <c r="C335" s="37"/>
      <c r="D335" s="217" t="s">
        <v>136</v>
      </c>
      <c r="E335" s="37"/>
      <c r="F335" s="218" t="s">
        <v>630</v>
      </c>
      <c r="G335" s="37"/>
      <c r="H335" s="37"/>
      <c r="I335" s="116"/>
      <c r="J335" s="37"/>
      <c r="K335" s="37"/>
      <c r="L335" s="40"/>
      <c r="M335" s="219"/>
      <c r="N335" s="220"/>
      <c r="O335" s="72"/>
      <c r="P335" s="72"/>
      <c r="Q335" s="72"/>
      <c r="R335" s="72"/>
      <c r="S335" s="72"/>
      <c r="T335" s="73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136</v>
      </c>
      <c r="AU335" s="18" t="s">
        <v>83</v>
      </c>
    </row>
    <row r="336" spans="1:65" s="2" customFormat="1" ht="16.5" customHeight="1">
      <c r="A336" s="35"/>
      <c r="B336" s="36"/>
      <c r="C336" s="258" t="s">
        <v>493</v>
      </c>
      <c r="D336" s="258" t="s">
        <v>360</v>
      </c>
      <c r="E336" s="259" t="s">
        <v>998</v>
      </c>
      <c r="F336" s="260" t="s">
        <v>999</v>
      </c>
      <c r="G336" s="261" t="s">
        <v>264</v>
      </c>
      <c r="H336" s="262">
        <v>25</v>
      </c>
      <c r="I336" s="263"/>
      <c r="J336" s="264">
        <f>ROUND(I336*H336,2)</f>
        <v>0</v>
      </c>
      <c r="K336" s="260" t="s">
        <v>133</v>
      </c>
      <c r="L336" s="265"/>
      <c r="M336" s="266" t="s">
        <v>1</v>
      </c>
      <c r="N336" s="267" t="s">
        <v>38</v>
      </c>
      <c r="O336" s="72"/>
      <c r="P336" s="213">
        <f>O336*H336</f>
        <v>0</v>
      </c>
      <c r="Q336" s="213">
        <v>0.00083</v>
      </c>
      <c r="R336" s="213">
        <f>Q336*H336</f>
        <v>0.02075</v>
      </c>
      <c r="S336" s="213">
        <v>0</v>
      </c>
      <c r="T336" s="21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5" t="s">
        <v>168</v>
      </c>
      <c r="AT336" s="215" t="s">
        <v>360</v>
      </c>
      <c r="AU336" s="215" t="s">
        <v>83</v>
      </c>
      <c r="AY336" s="18" t="s">
        <v>126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8" t="s">
        <v>81</v>
      </c>
      <c r="BK336" s="216">
        <f>ROUND(I336*H336,2)</f>
        <v>0</v>
      </c>
      <c r="BL336" s="18" t="s">
        <v>134</v>
      </c>
      <c r="BM336" s="215" t="s">
        <v>1000</v>
      </c>
    </row>
    <row r="337" spans="1:47" s="2" customFormat="1" ht="10">
      <c r="A337" s="35"/>
      <c r="B337" s="36"/>
      <c r="C337" s="37"/>
      <c r="D337" s="217" t="s">
        <v>136</v>
      </c>
      <c r="E337" s="37"/>
      <c r="F337" s="218" t="s">
        <v>999</v>
      </c>
      <c r="G337" s="37"/>
      <c r="H337" s="37"/>
      <c r="I337" s="116"/>
      <c r="J337" s="37"/>
      <c r="K337" s="37"/>
      <c r="L337" s="40"/>
      <c r="M337" s="219"/>
      <c r="N337" s="220"/>
      <c r="O337" s="72"/>
      <c r="P337" s="72"/>
      <c r="Q337" s="72"/>
      <c r="R337" s="72"/>
      <c r="S337" s="72"/>
      <c r="T337" s="73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136</v>
      </c>
      <c r="AU337" s="18" t="s">
        <v>83</v>
      </c>
    </row>
    <row r="338" spans="2:51" s="13" customFormat="1" ht="10">
      <c r="B338" s="221"/>
      <c r="C338" s="222"/>
      <c r="D338" s="217" t="s">
        <v>138</v>
      </c>
      <c r="E338" s="223" t="s">
        <v>1</v>
      </c>
      <c r="F338" s="224" t="s">
        <v>260</v>
      </c>
      <c r="G338" s="222"/>
      <c r="H338" s="223" t="s">
        <v>1</v>
      </c>
      <c r="I338" s="225"/>
      <c r="J338" s="222"/>
      <c r="K338" s="222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138</v>
      </c>
      <c r="AU338" s="230" t="s">
        <v>83</v>
      </c>
      <c r="AV338" s="13" t="s">
        <v>81</v>
      </c>
      <c r="AW338" s="13" t="s">
        <v>30</v>
      </c>
      <c r="AX338" s="13" t="s">
        <v>73</v>
      </c>
      <c r="AY338" s="230" t="s">
        <v>126</v>
      </c>
    </row>
    <row r="339" spans="2:51" s="14" customFormat="1" ht="10">
      <c r="B339" s="231"/>
      <c r="C339" s="232"/>
      <c r="D339" s="217" t="s">
        <v>138</v>
      </c>
      <c r="E339" s="233" t="s">
        <v>1</v>
      </c>
      <c r="F339" s="234" t="s">
        <v>380</v>
      </c>
      <c r="G339" s="232"/>
      <c r="H339" s="235">
        <v>25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138</v>
      </c>
      <c r="AU339" s="241" t="s">
        <v>83</v>
      </c>
      <c r="AV339" s="14" t="s">
        <v>83</v>
      </c>
      <c r="AW339" s="14" t="s">
        <v>30</v>
      </c>
      <c r="AX339" s="14" t="s">
        <v>81</v>
      </c>
      <c r="AY339" s="241" t="s">
        <v>126</v>
      </c>
    </row>
    <row r="340" spans="2:63" s="12" customFormat="1" ht="22.75" customHeight="1">
      <c r="B340" s="188"/>
      <c r="C340" s="189"/>
      <c r="D340" s="190" t="s">
        <v>72</v>
      </c>
      <c r="E340" s="202" t="s">
        <v>127</v>
      </c>
      <c r="F340" s="202" t="s">
        <v>128</v>
      </c>
      <c r="G340" s="189"/>
      <c r="H340" s="189"/>
      <c r="I340" s="192"/>
      <c r="J340" s="203">
        <f>BK340</f>
        <v>0</v>
      </c>
      <c r="K340" s="189"/>
      <c r="L340" s="194"/>
      <c r="M340" s="195"/>
      <c r="N340" s="196"/>
      <c r="O340" s="196"/>
      <c r="P340" s="197">
        <f>SUM(P341:P452)</f>
        <v>0</v>
      </c>
      <c r="Q340" s="196"/>
      <c r="R340" s="197">
        <f>SUM(R341:R452)</f>
        <v>31.3901502</v>
      </c>
      <c r="S340" s="196"/>
      <c r="T340" s="198">
        <f>SUM(T341:T452)</f>
        <v>0.05952</v>
      </c>
      <c r="AR340" s="199" t="s">
        <v>81</v>
      </c>
      <c r="AT340" s="200" t="s">
        <v>72</v>
      </c>
      <c r="AU340" s="200" t="s">
        <v>81</v>
      </c>
      <c r="AY340" s="199" t="s">
        <v>126</v>
      </c>
      <c r="BK340" s="201">
        <f>SUM(BK341:BK452)</f>
        <v>0</v>
      </c>
    </row>
    <row r="341" spans="1:65" s="2" customFormat="1" ht="21.75" customHeight="1">
      <c r="A341" s="35"/>
      <c r="B341" s="36"/>
      <c r="C341" s="204" t="s">
        <v>497</v>
      </c>
      <c r="D341" s="204" t="s">
        <v>129</v>
      </c>
      <c r="E341" s="205" t="s">
        <v>1001</v>
      </c>
      <c r="F341" s="206" t="s">
        <v>1002</v>
      </c>
      <c r="G341" s="207" t="s">
        <v>309</v>
      </c>
      <c r="H341" s="208">
        <v>119.44</v>
      </c>
      <c r="I341" s="209"/>
      <c r="J341" s="210">
        <f>ROUND(I341*H341,2)</f>
        <v>0</v>
      </c>
      <c r="K341" s="206" t="s">
        <v>133</v>
      </c>
      <c r="L341" s="40"/>
      <c r="M341" s="211" t="s">
        <v>1</v>
      </c>
      <c r="N341" s="212" t="s">
        <v>38</v>
      </c>
      <c r="O341" s="72"/>
      <c r="P341" s="213">
        <f>O341*H341</f>
        <v>0</v>
      </c>
      <c r="Q341" s="213">
        <v>0.042</v>
      </c>
      <c r="R341" s="213">
        <f>Q341*H341</f>
        <v>5.0164800000000005</v>
      </c>
      <c r="S341" s="213">
        <v>0</v>
      </c>
      <c r="T341" s="21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5" t="s">
        <v>134</v>
      </c>
      <c r="AT341" s="215" t="s">
        <v>129</v>
      </c>
      <c r="AU341" s="215" t="s">
        <v>83</v>
      </c>
      <c r="AY341" s="18" t="s">
        <v>126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8" t="s">
        <v>81</v>
      </c>
      <c r="BK341" s="216">
        <f>ROUND(I341*H341,2)</f>
        <v>0</v>
      </c>
      <c r="BL341" s="18" t="s">
        <v>134</v>
      </c>
      <c r="BM341" s="215" t="s">
        <v>1003</v>
      </c>
    </row>
    <row r="342" spans="1:47" s="2" customFormat="1" ht="18">
      <c r="A342" s="35"/>
      <c r="B342" s="36"/>
      <c r="C342" s="37"/>
      <c r="D342" s="217" t="s">
        <v>136</v>
      </c>
      <c r="E342" s="37"/>
      <c r="F342" s="218" t="s">
        <v>1004</v>
      </c>
      <c r="G342" s="37"/>
      <c r="H342" s="37"/>
      <c r="I342" s="116"/>
      <c r="J342" s="37"/>
      <c r="K342" s="37"/>
      <c r="L342" s="40"/>
      <c r="M342" s="219"/>
      <c r="N342" s="220"/>
      <c r="O342" s="72"/>
      <c r="P342" s="72"/>
      <c r="Q342" s="72"/>
      <c r="R342" s="72"/>
      <c r="S342" s="72"/>
      <c r="T342" s="73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136</v>
      </c>
      <c r="AU342" s="18" t="s">
        <v>83</v>
      </c>
    </row>
    <row r="343" spans="2:51" s="13" customFormat="1" ht="10">
      <c r="B343" s="221"/>
      <c r="C343" s="222"/>
      <c r="D343" s="217" t="s">
        <v>138</v>
      </c>
      <c r="E343" s="223" t="s">
        <v>1</v>
      </c>
      <c r="F343" s="224" t="s">
        <v>260</v>
      </c>
      <c r="G343" s="222"/>
      <c r="H343" s="223" t="s">
        <v>1</v>
      </c>
      <c r="I343" s="225"/>
      <c r="J343" s="222"/>
      <c r="K343" s="222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138</v>
      </c>
      <c r="AU343" s="230" t="s">
        <v>83</v>
      </c>
      <c r="AV343" s="13" t="s">
        <v>81</v>
      </c>
      <c r="AW343" s="13" t="s">
        <v>30</v>
      </c>
      <c r="AX343" s="13" t="s">
        <v>73</v>
      </c>
      <c r="AY343" s="230" t="s">
        <v>126</v>
      </c>
    </row>
    <row r="344" spans="2:51" s="14" customFormat="1" ht="10">
      <c r="B344" s="231"/>
      <c r="C344" s="232"/>
      <c r="D344" s="217" t="s">
        <v>138</v>
      </c>
      <c r="E344" s="233" t="s">
        <v>1</v>
      </c>
      <c r="F344" s="234" t="s">
        <v>1005</v>
      </c>
      <c r="G344" s="232"/>
      <c r="H344" s="235">
        <v>119.44</v>
      </c>
      <c r="I344" s="236"/>
      <c r="J344" s="232"/>
      <c r="K344" s="232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138</v>
      </c>
      <c r="AU344" s="241" t="s">
        <v>83</v>
      </c>
      <c r="AV344" s="14" t="s">
        <v>83</v>
      </c>
      <c r="AW344" s="14" t="s">
        <v>30</v>
      </c>
      <c r="AX344" s="14" t="s">
        <v>81</v>
      </c>
      <c r="AY344" s="241" t="s">
        <v>126</v>
      </c>
    </row>
    <row r="345" spans="1:65" s="2" customFormat="1" ht="16.5" customHeight="1">
      <c r="A345" s="35"/>
      <c r="B345" s="36"/>
      <c r="C345" s="258" t="s">
        <v>501</v>
      </c>
      <c r="D345" s="258" t="s">
        <v>360</v>
      </c>
      <c r="E345" s="259" t="s">
        <v>1006</v>
      </c>
      <c r="F345" s="260" t="s">
        <v>1007</v>
      </c>
      <c r="G345" s="261" t="s">
        <v>351</v>
      </c>
      <c r="H345" s="262">
        <v>3.004</v>
      </c>
      <c r="I345" s="263"/>
      <c r="J345" s="264">
        <f>ROUND(I345*H345,2)</f>
        <v>0</v>
      </c>
      <c r="K345" s="260" t="s">
        <v>133</v>
      </c>
      <c r="L345" s="265"/>
      <c r="M345" s="266" t="s">
        <v>1</v>
      </c>
      <c r="N345" s="267" t="s">
        <v>38</v>
      </c>
      <c r="O345" s="72"/>
      <c r="P345" s="213">
        <f>O345*H345</f>
        <v>0</v>
      </c>
      <c r="Q345" s="213">
        <v>1</v>
      </c>
      <c r="R345" s="213">
        <f>Q345*H345</f>
        <v>3.004</v>
      </c>
      <c r="S345" s="213">
        <v>0</v>
      </c>
      <c r="T345" s="21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5" t="s">
        <v>168</v>
      </c>
      <c r="AT345" s="215" t="s">
        <v>360</v>
      </c>
      <c r="AU345" s="215" t="s">
        <v>83</v>
      </c>
      <c r="AY345" s="18" t="s">
        <v>126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18" t="s">
        <v>81</v>
      </c>
      <c r="BK345" s="216">
        <f>ROUND(I345*H345,2)</f>
        <v>0</v>
      </c>
      <c r="BL345" s="18" t="s">
        <v>134</v>
      </c>
      <c r="BM345" s="215" t="s">
        <v>1008</v>
      </c>
    </row>
    <row r="346" spans="1:47" s="2" customFormat="1" ht="10">
      <c r="A346" s="35"/>
      <c r="B346" s="36"/>
      <c r="C346" s="37"/>
      <c r="D346" s="217" t="s">
        <v>136</v>
      </c>
      <c r="E346" s="37"/>
      <c r="F346" s="218" t="s">
        <v>1007</v>
      </c>
      <c r="G346" s="37"/>
      <c r="H346" s="37"/>
      <c r="I346" s="116"/>
      <c r="J346" s="37"/>
      <c r="K346" s="37"/>
      <c r="L346" s="40"/>
      <c r="M346" s="219"/>
      <c r="N346" s="220"/>
      <c r="O346" s="72"/>
      <c r="P346" s="72"/>
      <c r="Q346" s="72"/>
      <c r="R346" s="72"/>
      <c r="S346" s="72"/>
      <c r="T346" s="73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136</v>
      </c>
      <c r="AU346" s="18" t="s">
        <v>83</v>
      </c>
    </row>
    <row r="347" spans="2:51" s="14" customFormat="1" ht="10">
      <c r="B347" s="231"/>
      <c r="C347" s="232"/>
      <c r="D347" s="217" t="s">
        <v>138</v>
      </c>
      <c r="E347" s="233" t="s">
        <v>1</v>
      </c>
      <c r="F347" s="234" t="s">
        <v>1009</v>
      </c>
      <c r="G347" s="232"/>
      <c r="H347" s="235">
        <v>3.004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138</v>
      </c>
      <c r="AU347" s="241" t="s">
        <v>83</v>
      </c>
      <c r="AV347" s="14" t="s">
        <v>83</v>
      </c>
      <c r="AW347" s="14" t="s">
        <v>30</v>
      </c>
      <c r="AX347" s="14" t="s">
        <v>81</v>
      </c>
      <c r="AY347" s="241" t="s">
        <v>126</v>
      </c>
    </row>
    <row r="348" spans="1:65" s="2" customFormat="1" ht="16.5" customHeight="1">
      <c r="A348" s="35"/>
      <c r="B348" s="36"/>
      <c r="C348" s="258" t="s">
        <v>507</v>
      </c>
      <c r="D348" s="258" t="s">
        <v>360</v>
      </c>
      <c r="E348" s="259" t="s">
        <v>1010</v>
      </c>
      <c r="F348" s="260" t="s">
        <v>1011</v>
      </c>
      <c r="G348" s="261" t="s">
        <v>351</v>
      </c>
      <c r="H348" s="262">
        <v>1.724</v>
      </c>
      <c r="I348" s="263"/>
      <c r="J348" s="264">
        <f>ROUND(I348*H348,2)</f>
        <v>0</v>
      </c>
      <c r="K348" s="260" t="s">
        <v>133</v>
      </c>
      <c r="L348" s="265"/>
      <c r="M348" s="266" t="s">
        <v>1</v>
      </c>
      <c r="N348" s="267" t="s">
        <v>38</v>
      </c>
      <c r="O348" s="72"/>
      <c r="P348" s="213">
        <f>O348*H348</f>
        <v>0</v>
      </c>
      <c r="Q348" s="213">
        <v>1</v>
      </c>
      <c r="R348" s="213">
        <f>Q348*H348</f>
        <v>1.724</v>
      </c>
      <c r="S348" s="213">
        <v>0</v>
      </c>
      <c r="T348" s="21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5" t="s">
        <v>168</v>
      </c>
      <c r="AT348" s="215" t="s">
        <v>360</v>
      </c>
      <c r="AU348" s="215" t="s">
        <v>83</v>
      </c>
      <c r="AY348" s="18" t="s">
        <v>126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8" t="s">
        <v>81</v>
      </c>
      <c r="BK348" s="216">
        <f>ROUND(I348*H348,2)</f>
        <v>0</v>
      </c>
      <c r="BL348" s="18" t="s">
        <v>134</v>
      </c>
      <c r="BM348" s="215" t="s">
        <v>1012</v>
      </c>
    </row>
    <row r="349" spans="1:47" s="2" customFormat="1" ht="10">
      <c r="A349" s="35"/>
      <c r="B349" s="36"/>
      <c r="C349" s="37"/>
      <c r="D349" s="217" t="s">
        <v>136</v>
      </c>
      <c r="E349" s="37"/>
      <c r="F349" s="218" t="s">
        <v>1011</v>
      </c>
      <c r="G349" s="37"/>
      <c r="H349" s="37"/>
      <c r="I349" s="116"/>
      <c r="J349" s="37"/>
      <c r="K349" s="37"/>
      <c r="L349" s="40"/>
      <c r="M349" s="219"/>
      <c r="N349" s="220"/>
      <c r="O349" s="72"/>
      <c r="P349" s="72"/>
      <c r="Q349" s="72"/>
      <c r="R349" s="72"/>
      <c r="S349" s="72"/>
      <c r="T349" s="73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136</v>
      </c>
      <c r="AU349" s="18" t="s">
        <v>83</v>
      </c>
    </row>
    <row r="350" spans="1:47" s="2" customFormat="1" ht="18">
      <c r="A350" s="35"/>
      <c r="B350" s="36"/>
      <c r="C350" s="37"/>
      <c r="D350" s="217" t="s">
        <v>1013</v>
      </c>
      <c r="E350" s="37"/>
      <c r="F350" s="268" t="s">
        <v>1014</v>
      </c>
      <c r="G350" s="37"/>
      <c r="H350" s="37"/>
      <c r="I350" s="116"/>
      <c r="J350" s="37"/>
      <c r="K350" s="37"/>
      <c r="L350" s="40"/>
      <c r="M350" s="219"/>
      <c r="N350" s="220"/>
      <c r="O350" s="72"/>
      <c r="P350" s="72"/>
      <c r="Q350" s="72"/>
      <c r="R350" s="72"/>
      <c r="S350" s="72"/>
      <c r="T350" s="73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1013</v>
      </c>
      <c r="AU350" s="18" t="s">
        <v>83</v>
      </c>
    </row>
    <row r="351" spans="2:51" s="14" customFormat="1" ht="10">
      <c r="B351" s="231"/>
      <c r="C351" s="232"/>
      <c r="D351" s="217" t="s">
        <v>138</v>
      </c>
      <c r="E351" s="233" t="s">
        <v>1</v>
      </c>
      <c r="F351" s="234" t="s">
        <v>1015</v>
      </c>
      <c r="G351" s="232"/>
      <c r="H351" s="235">
        <v>1.724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138</v>
      </c>
      <c r="AU351" s="241" t="s">
        <v>83</v>
      </c>
      <c r="AV351" s="14" t="s">
        <v>83</v>
      </c>
      <c r="AW351" s="14" t="s">
        <v>30</v>
      </c>
      <c r="AX351" s="14" t="s">
        <v>81</v>
      </c>
      <c r="AY351" s="241" t="s">
        <v>126</v>
      </c>
    </row>
    <row r="352" spans="1:65" s="2" customFormat="1" ht="16.5" customHeight="1">
      <c r="A352" s="35"/>
      <c r="B352" s="36"/>
      <c r="C352" s="258" t="s">
        <v>514</v>
      </c>
      <c r="D352" s="258" t="s">
        <v>360</v>
      </c>
      <c r="E352" s="259" t="s">
        <v>1016</v>
      </c>
      <c r="F352" s="260" t="s">
        <v>1017</v>
      </c>
      <c r="G352" s="261" t="s">
        <v>351</v>
      </c>
      <c r="H352" s="262">
        <v>0.006</v>
      </c>
      <c r="I352" s="263"/>
      <c r="J352" s="264">
        <f>ROUND(I352*H352,2)</f>
        <v>0</v>
      </c>
      <c r="K352" s="260" t="s">
        <v>133</v>
      </c>
      <c r="L352" s="265"/>
      <c r="M352" s="266" t="s">
        <v>1</v>
      </c>
      <c r="N352" s="267" t="s">
        <v>38</v>
      </c>
      <c r="O352" s="72"/>
      <c r="P352" s="213">
        <f>O352*H352</f>
        <v>0</v>
      </c>
      <c r="Q352" s="213">
        <v>1</v>
      </c>
      <c r="R352" s="213">
        <f>Q352*H352</f>
        <v>0.006</v>
      </c>
      <c r="S352" s="213">
        <v>0</v>
      </c>
      <c r="T352" s="21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5" t="s">
        <v>168</v>
      </c>
      <c r="AT352" s="215" t="s">
        <v>360</v>
      </c>
      <c r="AU352" s="215" t="s">
        <v>83</v>
      </c>
      <c r="AY352" s="18" t="s">
        <v>126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8" t="s">
        <v>81</v>
      </c>
      <c r="BK352" s="216">
        <f>ROUND(I352*H352,2)</f>
        <v>0</v>
      </c>
      <c r="BL352" s="18" t="s">
        <v>134</v>
      </c>
      <c r="BM352" s="215" t="s">
        <v>1018</v>
      </c>
    </row>
    <row r="353" spans="1:47" s="2" customFormat="1" ht="10">
      <c r="A353" s="35"/>
      <c r="B353" s="36"/>
      <c r="C353" s="37"/>
      <c r="D353" s="217" t="s">
        <v>136</v>
      </c>
      <c r="E353" s="37"/>
      <c r="F353" s="218" t="s">
        <v>1017</v>
      </c>
      <c r="G353" s="37"/>
      <c r="H353" s="37"/>
      <c r="I353" s="116"/>
      <c r="J353" s="37"/>
      <c r="K353" s="37"/>
      <c r="L353" s="40"/>
      <c r="M353" s="219"/>
      <c r="N353" s="220"/>
      <c r="O353" s="72"/>
      <c r="P353" s="72"/>
      <c r="Q353" s="72"/>
      <c r="R353" s="72"/>
      <c r="S353" s="72"/>
      <c r="T353" s="73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136</v>
      </c>
      <c r="AU353" s="18" t="s">
        <v>83</v>
      </c>
    </row>
    <row r="354" spans="2:51" s="14" customFormat="1" ht="10">
      <c r="B354" s="231"/>
      <c r="C354" s="232"/>
      <c r="D354" s="217" t="s">
        <v>138</v>
      </c>
      <c r="E354" s="233" t="s">
        <v>1</v>
      </c>
      <c r="F354" s="234" t="s">
        <v>1019</v>
      </c>
      <c r="G354" s="232"/>
      <c r="H354" s="235">
        <v>0.006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138</v>
      </c>
      <c r="AU354" s="241" t="s">
        <v>83</v>
      </c>
      <c r="AV354" s="14" t="s">
        <v>83</v>
      </c>
      <c r="AW354" s="14" t="s">
        <v>30</v>
      </c>
      <c r="AX354" s="14" t="s">
        <v>81</v>
      </c>
      <c r="AY354" s="241" t="s">
        <v>126</v>
      </c>
    </row>
    <row r="355" spans="1:65" s="2" customFormat="1" ht="21.75" customHeight="1">
      <c r="A355" s="35"/>
      <c r="B355" s="36"/>
      <c r="C355" s="258" t="s">
        <v>520</v>
      </c>
      <c r="D355" s="258" t="s">
        <v>360</v>
      </c>
      <c r="E355" s="259" t="s">
        <v>1020</v>
      </c>
      <c r="F355" s="260" t="s">
        <v>1021</v>
      </c>
      <c r="G355" s="261" t="s">
        <v>351</v>
      </c>
      <c r="H355" s="262">
        <v>0.032</v>
      </c>
      <c r="I355" s="263"/>
      <c r="J355" s="264">
        <f>ROUND(I355*H355,2)</f>
        <v>0</v>
      </c>
      <c r="K355" s="260" t="s">
        <v>133</v>
      </c>
      <c r="L355" s="265"/>
      <c r="M355" s="266" t="s">
        <v>1</v>
      </c>
      <c r="N355" s="267" t="s">
        <v>38</v>
      </c>
      <c r="O355" s="72"/>
      <c r="P355" s="213">
        <f>O355*H355</f>
        <v>0</v>
      </c>
      <c r="Q355" s="213">
        <v>1</v>
      </c>
      <c r="R355" s="213">
        <f>Q355*H355</f>
        <v>0.032</v>
      </c>
      <c r="S355" s="213">
        <v>0</v>
      </c>
      <c r="T355" s="21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5" t="s">
        <v>168</v>
      </c>
      <c r="AT355" s="215" t="s">
        <v>360</v>
      </c>
      <c r="AU355" s="215" t="s">
        <v>83</v>
      </c>
      <c r="AY355" s="18" t="s">
        <v>126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8" t="s">
        <v>81</v>
      </c>
      <c r="BK355" s="216">
        <f>ROUND(I355*H355,2)</f>
        <v>0</v>
      </c>
      <c r="BL355" s="18" t="s">
        <v>134</v>
      </c>
      <c r="BM355" s="215" t="s">
        <v>1022</v>
      </c>
    </row>
    <row r="356" spans="1:47" s="2" customFormat="1" ht="10">
      <c r="A356" s="35"/>
      <c r="B356" s="36"/>
      <c r="C356" s="37"/>
      <c r="D356" s="217" t="s">
        <v>136</v>
      </c>
      <c r="E356" s="37"/>
      <c r="F356" s="218" t="s">
        <v>1021</v>
      </c>
      <c r="G356" s="37"/>
      <c r="H356" s="37"/>
      <c r="I356" s="116"/>
      <c r="J356" s="37"/>
      <c r="K356" s="37"/>
      <c r="L356" s="40"/>
      <c r="M356" s="219"/>
      <c r="N356" s="220"/>
      <c r="O356" s="72"/>
      <c r="P356" s="72"/>
      <c r="Q356" s="72"/>
      <c r="R356" s="72"/>
      <c r="S356" s="72"/>
      <c r="T356" s="73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136</v>
      </c>
      <c r="AU356" s="18" t="s">
        <v>83</v>
      </c>
    </row>
    <row r="357" spans="1:47" s="2" customFormat="1" ht="18">
      <c r="A357" s="35"/>
      <c r="B357" s="36"/>
      <c r="C357" s="37"/>
      <c r="D357" s="217" t="s">
        <v>1013</v>
      </c>
      <c r="E357" s="37"/>
      <c r="F357" s="268" t="s">
        <v>1023</v>
      </c>
      <c r="G357" s="37"/>
      <c r="H357" s="37"/>
      <c r="I357" s="116"/>
      <c r="J357" s="37"/>
      <c r="K357" s="37"/>
      <c r="L357" s="40"/>
      <c r="M357" s="219"/>
      <c r="N357" s="220"/>
      <c r="O357" s="72"/>
      <c r="P357" s="72"/>
      <c r="Q357" s="72"/>
      <c r="R357" s="72"/>
      <c r="S357" s="72"/>
      <c r="T357" s="73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1013</v>
      </c>
      <c r="AU357" s="18" t="s">
        <v>83</v>
      </c>
    </row>
    <row r="358" spans="2:51" s="14" customFormat="1" ht="10">
      <c r="B358" s="231"/>
      <c r="C358" s="232"/>
      <c r="D358" s="217" t="s">
        <v>138</v>
      </c>
      <c r="E358" s="233" t="s">
        <v>1</v>
      </c>
      <c r="F358" s="234" t="s">
        <v>1024</v>
      </c>
      <c r="G358" s="232"/>
      <c r="H358" s="235">
        <v>0.032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138</v>
      </c>
      <c r="AU358" s="241" t="s">
        <v>83</v>
      </c>
      <c r="AV358" s="14" t="s">
        <v>83</v>
      </c>
      <c r="AW358" s="14" t="s">
        <v>30</v>
      </c>
      <c r="AX358" s="14" t="s">
        <v>81</v>
      </c>
      <c r="AY358" s="241" t="s">
        <v>126</v>
      </c>
    </row>
    <row r="359" spans="1:65" s="2" customFormat="1" ht="16.5" customHeight="1">
      <c r="A359" s="35"/>
      <c r="B359" s="36"/>
      <c r="C359" s="258" t="s">
        <v>526</v>
      </c>
      <c r="D359" s="258" t="s">
        <v>360</v>
      </c>
      <c r="E359" s="259" t="s">
        <v>1025</v>
      </c>
      <c r="F359" s="260" t="s">
        <v>1026</v>
      </c>
      <c r="G359" s="261" t="s">
        <v>1027</v>
      </c>
      <c r="H359" s="262">
        <v>1.24</v>
      </c>
      <c r="I359" s="263"/>
      <c r="J359" s="264">
        <f>ROUND(I359*H359,2)</f>
        <v>0</v>
      </c>
      <c r="K359" s="260" t="s">
        <v>133</v>
      </c>
      <c r="L359" s="265"/>
      <c r="M359" s="266" t="s">
        <v>1</v>
      </c>
      <c r="N359" s="267" t="s">
        <v>38</v>
      </c>
      <c r="O359" s="72"/>
      <c r="P359" s="213">
        <f>O359*H359</f>
        <v>0</v>
      </c>
      <c r="Q359" s="213">
        <v>0.00449</v>
      </c>
      <c r="R359" s="213">
        <f>Q359*H359</f>
        <v>0.0055676</v>
      </c>
      <c r="S359" s="213">
        <v>0</v>
      </c>
      <c r="T359" s="21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5" t="s">
        <v>168</v>
      </c>
      <c r="AT359" s="215" t="s">
        <v>360</v>
      </c>
      <c r="AU359" s="215" t="s">
        <v>83</v>
      </c>
      <c r="AY359" s="18" t="s">
        <v>126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8" t="s">
        <v>81</v>
      </c>
      <c r="BK359" s="216">
        <f>ROUND(I359*H359,2)</f>
        <v>0</v>
      </c>
      <c r="BL359" s="18" t="s">
        <v>134</v>
      </c>
      <c r="BM359" s="215" t="s">
        <v>1028</v>
      </c>
    </row>
    <row r="360" spans="1:47" s="2" customFormat="1" ht="10">
      <c r="A360" s="35"/>
      <c r="B360" s="36"/>
      <c r="C360" s="37"/>
      <c r="D360" s="217" t="s">
        <v>136</v>
      </c>
      <c r="E360" s="37"/>
      <c r="F360" s="218" t="s">
        <v>1026</v>
      </c>
      <c r="G360" s="37"/>
      <c r="H360" s="37"/>
      <c r="I360" s="116"/>
      <c r="J360" s="37"/>
      <c r="K360" s="37"/>
      <c r="L360" s="40"/>
      <c r="M360" s="219"/>
      <c r="N360" s="220"/>
      <c r="O360" s="72"/>
      <c r="P360" s="72"/>
      <c r="Q360" s="72"/>
      <c r="R360" s="72"/>
      <c r="S360" s="72"/>
      <c r="T360" s="73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136</v>
      </c>
      <c r="AU360" s="18" t="s">
        <v>83</v>
      </c>
    </row>
    <row r="361" spans="2:51" s="14" customFormat="1" ht="10">
      <c r="B361" s="231"/>
      <c r="C361" s="232"/>
      <c r="D361" s="217" t="s">
        <v>138</v>
      </c>
      <c r="E361" s="233" t="s">
        <v>1</v>
      </c>
      <c r="F361" s="234" t="s">
        <v>1029</v>
      </c>
      <c r="G361" s="232"/>
      <c r="H361" s="235">
        <v>1.24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138</v>
      </c>
      <c r="AU361" s="241" t="s">
        <v>83</v>
      </c>
      <c r="AV361" s="14" t="s">
        <v>83</v>
      </c>
      <c r="AW361" s="14" t="s">
        <v>30</v>
      </c>
      <c r="AX361" s="14" t="s">
        <v>81</v>
      </c>
      <c r="AY361" s="241" t="s">
        <v>126</v>
      </c>
    </row>
    <row r="362" spans="1:65" s="2" customFormat="1" ht="16.5" customHeight="1">
      <c r="A362" s="35"/>
      <c r="B362" s="36"/>
      <c r="C362" s="258" t="s">
        <v>532</v>
      </c>
      <c r="D362" s="258" t="s">
        <v>360</v>
      </c>
      <c r="E362" s="259" t="s">
        <v>1030</v>
      </c>
      <c r="F362" s="260" t="s">
        <v>1031</v>
      </c>
      <c r="G362" s="261" t="s">
        <v>1027</v>
      </c>
      <c r="H362" s="262">
        <v>1.24</v>
      </c>
      <c r="I362" s="263"/>
      <c r="J362" s="264">
        <f>ROUND(I362*H362,2)</f>
        <v>0</v>
      </c>
      <c r="K362" s="260" t="s">
        <v>133</v>
      </c>
      <c r="L362" s="265"/>
      <c r="M362" s="266" t="s">
        <v>1</v>
      </c>
      <c r="N362" s="267" t="s">
        <v>38</v>
      </c>
      <c r="O362" s="72"/>
      <c r="P362" s="213">
        <f>O362*H362</f>
        <v>0</v>
      </c>
      <c r="Q362" s="213">
        <v>0.00063</v>
      </c>
      <c r="R362" s="213">
        <f>Q362*H362</f>
        <v>0.0007812</v>
      </c>
      <c r="S362" s="213">
        <v>0</v>
      </c>
      <c r="T362" s="21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5" t="s">
        <v>168</v>
      </c>
      <c r="AT362" s="215" t="s">
        <v>360</v>
      </c>
      <c r="AU362" s="215" t="s">
        <v>83</v>
      </c>
      <c r="AY362" s="18" t="s">
        <v>126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8" t="s">
        <v>81</v>
      </c>
      <c r="BK362" s="216">
        <f>ROUND(I362*H362,2)</f>
        <v>0</v>
      </c>
      <c r="BL362" s="18" t="s">
        <v>134</v>
      </c>
      <c r="BM362" s="215" t="s">
        <v>1032</v>
      </c>
    </row>
    <row r="363" spans="1:47" s="2" customFormat="1" ht="10">
      <c r="A363" s="35"/>
      <c r="B363" s="36"/>
      <c r="C363" s="37"/>
      <c r="D363" s="217" t="s">
        <v>136</v>
      </c>
      <c r="E363" s="37"/>
      <c r="F363" s="218" t="s">
        <v>1031</v>
      </c>
      <c r="G363" s="37"/>
      <c r="H363" s="37"/>
      <c r="I363" s="116"/>
      <c r="J363" s="37"/>
      <c r="K363" s="37"/>
      <c r="L363" s="40"/>
      <c r="M363" s="219"/>
      <c r="N363" s="220"/>
      <c r="O363" s="72"/>
      <c r="P363" s="72"/>
      <c r="Q363" s="72"/>
      <c r="R363" s="72"/>
      <c r="S363" s="72"/>
      <c r="T363" s="73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136</v>
      </c>
      <c r="AU363" s="18" t="s">
        <v>83</v>
      </c>
    </row>
    <row r="364" spans="2:51" s="14" customFormat="1" ht="10">
      <c r="B364" s="231"/>
      <c r="C364" s="232"/>
      <c r="D364" s="217" t="s">
        <v>138</v>
      </c>
      <c r="E364" s="233" t="s">
        <v>1</v>
      </c>
      <c r="F364" s="234" t="s">
        <v>1029</v>
      </c>
      <c r="G364" s="232"/>
      <c r="H364" s="235">
        <v>1.24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138</v>
      </c>
      <c r="AU364" s="241" t="s">
        <v>83</v>
      </c>
      <c r="AV364" s="14" t="s">
        <v>83</v>
      </c>
      <c r="AW364" s="14" t="s">
        <v>30</v>
      </c>
      <c r="AX364" s="14" t="s">
        <v>81</v>
      </c>
      <c r="AY364" s="241" t="s">
        <v>126</v>
      </c>
    </row>
    <row r="365" spans="1:65" s="2" customFormat="1" ht="16.5" customHeight="1">
      <c r="A365" s="35"/>
      <c r="B365" s="36"/>
      <c r="C365" s="258" t="s">
        <v>537</v>
      </c>
      <c r="D365" s="258" t="s">
        <v>360</v>
      </c>
      <c r="E365" s="259" t="s">
        <v>1033</v>
      </c>
      <c r="F365" s="260" t="s">
        <v>1034</v>
      </c>
      <c r="G365" s="261" t="s">
        <v>1027</v>
      </c>
      <c r="H365" s="262">
        <v>2.48</v>
      </c>
      <c r="I365" s="263"/>
      <c r="J365" s="264">
        <f>ROUND(I365*H365,2)</f>
        <v>0</v>
      </c>
      <c r="K365" s="260" t="s">
        <v>1</v>
      </c>
      <c r="L365" s="265"/>
      <c r="M365" s="266" t="s">
        <v>1</v>
      </c>
      <c r="N365" s="267" t="s">
        <v>38</v>
      </c>
      <c r="O365" s="72"/>
      <c r="P365" s="213">
        <f>O365*H365</f>
        <v>0</v>
      </c>
      <c r="Q365" s="213">
        <v>0.00063</v>
      </c>
      <c r="R365" s="213">
        <f>Q365*H365</f>
        <v>0.0015624</v>
      </c>
      <c r="S365" s="213">
        <v>0</v>
      </c>
      <c r="T365" s="21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5" t="s">
        <v>168</v>
      </c>
      <c r="AT365" s="215" t="s">
        <v>360</v>
      </c>
      <c r="AU365" s="215" t="s">
        <v>83</v>
      </c>
      <c r="AY365" s="18" t="s">
        <v>126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8" t="s">
        <v>81</v>
      </c>
      <c r="BK365" s="216">
        <f>ROUND(I365*H365,2)</f>
        <v>0</v>
      </c>
      <c r="BL365" s="18" t="s">
        <v>134</v>
      </c>
      <c r="BM365" s="215" t="s">
        <v>1035</v>
      </c>
    </row>
    <row r="366" spans="1:47" s="2" customFormat="1" ht="10">
      <c r="A366" s="35"/>
      <c r="B366" s="36"/>
      <c r="C366" s="37"/>
      <c r="D366" s="217" t="s">
        <v>136</v>
      </c>
      <c r="E366" s="37"/>
      <c r="F366" s="218" t="s">
        <v>1034</v>
      </c>
      <c r="G366" s="37"/>
      <c r="H366" s="37"/>
      <c r="I366" s="116"/>
      <c r="J366" s="37"/>
      <c r="K366" s="37"/>
      <c r="L366" s="40"/>
      <c r="M366" s="219"/>
      <c r="N366" s="220"/>
      <c r="O366" s="72"/>
      <c r="P366" s="72"/>
      <c r="Q366" s="72"/>
      <c r="R366" s="72"/>
      <c r="S366" s="72"/>
      <c r="T366" s="73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136</v>
      </c>
      <c r="AU366" s="18" t="s">
        <v>83</v>
      </c>
    </row>
    <row r="367" spans="2:51" s="14" customFormat="1" ht="10">
      <c r="B367" s="231"/>
      <c r="C367" s="232"/>
      <c r="D367" s="217" t="s">
        <v>138</v>
      </c>
      <c r="E367" s="233" t="s">
        <v>1</v>
      </c>
      <c r="F367" s="234" t="s">
        <v>1036</v>
      </c>
      <c r="G367" s="232"/>
      <c r="H367" s="235">
        <v>2.48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138</v>
      </c>
      <c r="AU367" s="241" t="s">
        <v>83</v>
      </c>
      <c r="AV367" s="14" t="s">
        <v>83</v>
      </c>
      <c r="AW367" s="14" t="s">
        <v>30</v>
      </c>
      <c r="AX367" s="14" t="s">
        <v>81</v>
      </c>
      <c r="AY367" s="241" t="s">
        <v>126</v>
      </c>
    </row>
    <row r="368" spans="1:65" s="2" customFormat="1" ht="16.5" customHeight="1">
      <c r="A368" s="35"/>
      <c r="B368" s="36"/>
      <c r="C368" s="258" t="s">
        <v>544</v>
      </c>
      <c r="D368" s="258" t="s">
        <v>360</v>
      </c>
      <c r="E368" s="259" t="s">
        <v>1037</v>
      </c>
      <c r="F368" s="260" t="s">
        <v>1038</v>
      </c>
      <c r="G368" s="261" t="s">
        <v>1027</v>
      </c>
      <c r="H368" s="262">
        <v>2.48</v>
      </c>
      <c r="I368" s="263"/>
      <c r="J368" s="264">
        <f>ROUND(I368*H368,2)</f>
        <v>0</v>
      </c>
      <c r="K368" s="260" t="s">
        <v>1</v>
      </c>
      <c r="L368" s="265"/>
      <c r="M368" s="266" t="s">
        <v>1</v>
      </c>
      <c r="N368" s="267" t="s">
        <v>38</v>
      </c>
      <c r="O368" s="72"/>
      <c r="P368" s="213">
        <f>O368*H368</f>
        <v>0</v>
      </c>
      <c r="Q368" s="213">
        <v>0.00175</v>
      </c>
      <c r="R368" s="213">
        <f>Q368*H368</f>
        <v>0.00434</v>
      </c>
      <c r="S368" s="213">
        <v>0</v>
      </c>
      <c r="T368" s="214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15" t="s">
        <v>168</v>
      </c>
      <c r="AT368" s="215" t="s">
        <v>360</v>
      </c>
      <c r="AU368" s="215" t="s">
        <v>83</v>
      </c>
      <c r="AY368" s="18" t="s">
        <v>126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8" t="s">
        <v>81</v>
      </c>
      <c r="BK368" s="216">
        <f>ROUND(I368*H368,2)</f>
        <v>0</v>
      </c>
      <c r="BL368" s="18" t="s">
        <v>134</v>
      </c>
      <c r="BM368" s="215" t="s">
        <v>1039</v>
      </c>
    </row>
    <row r="369" spans="1:47" s="2" customFormat="1" ht="10">
      <c r="A369" s="35"/>
      <c r="B369" s="36"/>
      <c r="C369" s="37"/>
      <c r="D369" s="217" t="s">
        <v>136</v>
      </c>
      <c r="E369" s="37"/>
      <c r="F369" s="218" t="s">
        <v>1038</v>
      </c>
      <c r="G369" s="37"/>
      <c r="H369" s="37"/>
      <c r="I369" s="116"/>
      <c r="J369" s="37"/>
      <c r="K369" s="37"/>
      <c r="L369" s="40"/>
      <c r="M369" s="219"/>
      <c r="N369" s="220"/>
      <c r="O369" s="72"/>
      <c r="P369" s="72"/>
      <c r="Q369" s="72"/>
      <c r="R369" s="72"/>
      <c r="S369" s="72"/>
      <c r="T369" s="73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8" t="s">
        <v>136</v>
      </c>
      <c r="AU369" s="18" t="s">
        <v>83</v>
      </c>
    </row>
    <row r="370" spans="2:51" s="14" customFormat="1" ht="10">
      <c r="B370" s="231"/>
      <c r="C370" s="232"/>
      <c r="D370" s="217" t="s">
        <v>138</v>
      </c>
      <c r="E370" s="233" t="s">
        <v>1</v>
      </c>
      <c r="F370" s="234" t="s">
        <v>1036</v>
      </c>
      <c r="G370" s="232"/>
      <c r="H370" s="235">
        <v>2.48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138</v>
      </c>
      <c r="AU370" s="241" t="s">
        <v>83</v>
      </c>
      <c r="AV370" s="14" t="s">
        <v>83</v>
      </c>
      <c r="AW370" s="14" t="s">
        <v>30</v>
      </c>
      <c r="AX370" s="14" t="s">
        <v>81</v>
      </c>
      <c r="AY370" s="241" t="s">
        <v>126</v>
      </c>
    </row>
    <row r="371" spans="1:65" s="2" customFormat="1" ht="21.75" customHeight="1">
      <c r="A371" s="35"/>
      <c r="B371" s="36"/>
      <c r="C371" s="204" t="s">
        <v>549</v>
      </c>
      <c r="D371" s="204" t="s">
        <v>129</v>
      </c>
      <c r="E371" s="205" t="s">
        <v>688</v>
      </c>
      <c r="F371" s="206" t="s">
        <v>689</v>
      </c>
      <c r="G371" s="207" t="s">
        <v>309</v>
      </c>
      <c r="H371" s="208">
        <v>74.4</v>
      </c>
      <c r="I371" s="209"/>
      <c r="J371" s="210">
        <f>ROUND(I371*H371,2)</f>
        <v>0</v>
      </c>
      <c r="K371" s="206" t="s">
        <v>133</v>
      </c>
      <c r="L371" s="40"/>
      <c r="M371" s="211" t="s">
        <v>1</v>
      </c>
      <c r="N371" s="212" t="s">
        <v>38</v>
      </c>
      <c r="O371" s="72"/>
      <c r="P371" s="213">
        <f>O371*H371</f>
        <v>0</v>
      </c>
      <c r="Q371" s="213">
        <v>0.1295</v>
      </c>
      <c r="R371" s="213">
        <f>Q371*H371</f>
        <v>9.6348</v>
      </c>
      <c r="S371" s="213">
        <v>0</v>
      </c>
      <c r="T371" s="214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5" t="s">
        <v>134</v>
      </c>
      <c r="AT371" s="215" t="s">
        <v>129</v>
      </c>
      <c r="AU371" s="215" t="s">
        <v>83</v>
      </c>
      <c r="AY371" s="18" t="s">
        <v>126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8" t="s">
        <v>81</v>
      </c>
      <c r="BK371" s="216">
        <f>ROUND(I371*H371,2)</f>
        <v>0</v>
      </c>
      <c r="BL371" s="18" t="s">
        <v>134</v>
      </c>
      <c r="BM371" s="215" t="s">
        <v>1040</v>
      </c>
    </row>
    <row r="372" spans="1:47" s="2" customFormat="1" ht="27">
      <c r="A372" s="35"/>
      <c r="B372" s="36"/>
      <c r="C372" s="37"/>
      <c r="D372" s="217" t="s">
        <v>136</v>
      </c>
      <c r="E372" s="37"/>
      <c r="F372" s="218" t="s">
        <v>691</v>
      </c>
      <c r="G372" s="37"/>
      <c r="H372" s="37"/>
      <c r="I372" s="116"/>
      <c r="J372" s="37"/>
      <c r="K372" s="37"/>
      <c r="L372" s="40"/>
      <c r="M372" s="219"/>
      <c r="N372" s="220"/>
      <c r="O372" s="72"/>
      <c r="P372" s="72"/>
      <c r="Q372" s="72"/>
      <c r="R372" s="72"/>
      <c r="S372" s="72"/>
      <c r="T372" s="73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136</v>
      </c>
      <c r="AU372" s="18" t="s">
        <v>83</v>
      </c>
    </row>
    <row r="373" spans="2:51" s="13" customFormat="1" ht="10">
      <c r="B373" s="221"/>
      <c r="C373" s="222"/>
      <c r="D373" s="217" t="s">
        <v>138</v>
      </c>
      <c r="E373" s="223" t="s">
        <v>1</v>
      </c>
      <c r="F373" s="224" t="s">
        <v>260</v>
      </c>
      <c r="G373" s="222"/>
      <c r="H373" s="223" t="s">
        <v>1</v>
      </c>
      <c r="I373" s="225"/>
      <c r="J373" s="222"/>
      <c r="K373" s="222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138</v>
      </c>
      <c r="AU373" s="230" t="s">
        <v>83</v>
      </c>
      <c r="AV373" s="13" t="s">
        <v>81</v>
      </c>
      <c r="AW373" s="13" t="s">
        <v>30</v>
      </c>
      <c r="AX373" s="13" t="s">
        <v>73</v>
      </c>
      <c r="AY373" s="230" t="s">
        <v>126</v>
      </c>
    </row>
    <row r="374" spans="2:51" s="14" customFormat="1" ht="10">
      <c r="B374" s="231"/>
      <c r="C374" s="232"/>
      <c r="D374" s="217" t="s">
        <v>138</v>
      </c>
      <c r="E374" s="233" t="s">
        <v>1</v>
      </c>
      <c r="F374" s="234" t="s">
        <v>785</v>
      </c>
      <c r="G374" s="232"/>
      <c r="H374" s="235">
        <v>4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138</v>
      </c>
      <c r="AU374" s="241" t="s">
        <v>83</v>
      </c>
      <c r="AV374" s="14" t="s">
        <v>83</v>
      </c>
      <c r="AW374" s="14" t="s">
        <v>30</v>
      </c>
      <c r="AX374" s="14" t="s">
        <v>73</v>
      </c>
      <c r="AY374" s="241" t="s">
        <v>126</v>
      </c>
    </row>
    <row r="375" spans="2:51" s="14" customFormat="1" ht="10">
      <c r="B375" s="231"/>
      <c r="C375" s="232"/>
      <c r="D375" s="217" t="s">
        <v>138</v>
      </c>
      <c r="E375" s="233" t="s">
        <v>1</v>
      </c>
      <c r="F375" s="234" t="s">
        <v>1041</v>
      </c>
      <c r="G375" s="232"/>
      <c r="H375" s="235">
        <v>70.4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138</v>
      </c>
      <c r="AU375" s="241" t="s">
        <v>83</v>
      </c>
      <c r="AV375" s="14" t="s">
        <v>83</v>
      </c>
      <c r="AW375" s="14" t="s">
        <v>30</v>
      </c>
      <c r="AX375" s="14" t="s">
        <v>73</v>
      </c>
      <c r="AY375" s="241" t="s">
        <v>126</v>
      </c>
    </row>
    <row r="376" spans="2:51" s="15" customFormat="1" ht="10">
      <c r="B376" s="247"/>
      <c r="C376" s="248"/>
      <c r="D376" s="217" t="s">
        <v>138</v>
      </c>
      <c r="E376" s="249" t="s">
        <v>1</v>
      </c>
      <c r="F376" s="250" t="s">
        <v>338</v>
      </c>
      <c r="G376" s="248"/>
      <c r="H376" s="251">
        <v>74.4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138</v>
      </c>
      <c r="AU376" s="257" t="s">
        <v>83</v>
      </c>
      <c r="AV376" s="15" t="s">
        <v>134</v>
      </c>
      <c r="AW376" s="15" t="s">
        <v>30</v>
      </c>
      <c r="AX376" s="15" t="s">
        <v>81</v>
      </c>
      <c r="AY376" s="257" t="s">
        <v>126</v>
      </c>
    </row>
    <row r="377" spans="1:65" s="2" customFormat="1" ht="16.5" customHeight="1">
      <c r="A377" s="35"/>
      <c r="B377" s="36"/>
      <c r="C377" s="258" t="s">
        <v>555</v>
      </c>
      <c r="D377" s="258" t="s">
        <v>360</v>
      </c>
      <c r="E377" s="259" t="s">
        <v>694</v>
      </c>
      <c r="F377" s="260" t="s">
        <v>1042</v>
      </c>
      <c r="G377" s="261" t="s">
        <v>309</v>
      </c>
      <c r="H377" s="262">
        <v>74.4</v>
      </c>
      <c r="I377" s="263"/>
      <c r="J377" s="264">
        <f>ROUND(I377*H377,2)</f>
        <v>0</v>
      </c>
      <c r="K377" s="260" t="s">
        <v>133</v>
      </c>
      <c r="L377" s="265"/>
      <c r="M377" s="266" t="s">
        <v>1</v>
      </c>
      <c r="N377" s="267" t="s">
        <v>38</v>
      </c>
      <c r="O377" s="72"/>
      <c r="P377" s="213">
        <f>O377*H377</f>
        <v>0</v>
      </c>
      <c r="Q377" s="213">
        <v>0.058</v>
      </c>
      <c r="R377" s="213">
        <f>Q377*H377</f>
        <v>4.315200000000001</v>
      </c>
      <c r="S377" s="213">
        <v>0</v>
      </c>
      <c r="T377" s="214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5" t="s">
        <v>168</v>
      </c>
      <c r="AT377" s="215" t="s">
        <v>360</v>
      </c>
      <c r="AU377" s="215" t="s">
        <v>83</v>
      </c>
      <c r="AY377" s="18" t="s">
        <v>126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18" t="s">
        <v>81</v>
      </c>
      <c r="BK377" s="216">
        <f>ROUND(I377*H377,2)</f>
        <v>0</v>
      </c>
      <c r="BL377" s="18" t="s">
        <v>134</v>
      </c>
      <c r="BM377" s="215" t="s">
        <v>1043</v>
      </c>
    </row>
    <row r="378" spans="1:47" s="2" customFormat="1" ht="10">
      <c r="A378" s="35"/>
      <c r="B378" s="36"/>
      <c r="C378" s="37"/>
      <c r="D378" s="217" t="s">
        <v>136</v>
      </c>
      <c r="E378" s="37"/>
      <c r="F378" s="218" t="s">
        <v>1042</v>
      </c>
      <c r="G378" s="37"/>
      <c r="H378" s="37"/>
      <c r="I378" s="116"/>
      <c r="J378" s="37"/>
      <c r="K378" s="37"/>
      <c r="L378" s="40"/>
      <c r="M378" s="219"/>
      <c r="N378" s="220"/>
      <c r="O378" s="72"/>
      <c r="P378" s="72"/>
      <c r="Q378" s="72"/>
      <c r="R378" s="72"/>
      <c r="S378" s="72"/>
      <c r="T378" s="73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8" t="s">
        <v>136</v>
      </c>
      <c r="AU378" s="18" t="s">
        <v>83</v>
      </c>
    </row>
    <row r="379" spans="2:51" s="14" customFormat="1" ht="10">
      <c r="B379" s="231"/>
      <c r="C379" s="232"/>
      <c r="D379" s="217" t="s">
        <v>138</v>
      </c>
      <c r="E379" s="233" t="s">
        <v>1</v>
      </c>
      <c r="F379" s="234" t="s">
        <v>1041</v>
      </c>
      <c r="G379" s="232"/>
      <c r="H379" s="235">
        <v>70.4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138</v>
      </c>
      <c r="AU379" s="241" t="s">
        <v>83</v>
      </c>
      <c r="AV379" s="14" t="s">
        <v>83</v>
      </c>
      <c r="AW379" s="14" t="s">
        <v>30</v>
      </c>
      <c r="AX379" s="14" t="s">
        <v>73</v>
      </c>
      <c r="AY379" s="241" t="s">
        <v>126</v>
      </c>
    </row>
    <row r="380" spans="2:51" s="14" customFormat="1" ht="10">
      <c r="B380" s="231"/>
      <c r="C380" s="232"/>
      <c r="D380" s="217" t="s">
        <v>138</v>
      </c>
      <c r="E380" s="233" t="s">
        <v>1</v>
      </c>
      <c r="F380" s="234" t="s">
        <v>785</v>
      </c>
      <c r="G380" s="232"/>
      <c r="H380" s="235">
        <v>4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138</v>
      </c>
      <c r="AU380" s="241" t="s">
        <v>83</v>
      </c>
      <c r="AV380" s="14" t="s">
        <v>83</v>
      </c>
      <c r="AW380" s="14" t="s">
        <v>30</v>
      </c>
      <c r="AX380" s="14" t="s">
        <v>73</v>
      </c>
      <c r="AY380" s="241" t="s">
        <v>126</v>
      </c>
    </row>
    <row r="381" spans="2:51" s="15" customFormat="1" ht="10">
      <c r="B381" s="247"/>
      <c r="C381" s="248"/>
      <c r="D381" s="217" t="s">
        <v>138</v>
      </c>
      <c r="E381" s="249" t="s">
        <v>1</v>
      </c>
      <c r="F381" s="250" t="s">
        <v>338</v>
      </c>
      <c r="G381" s="248"/>
      <c r="H381" s="251">
        <v>74.4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AT381" s="257" t="s">
        <v>138</v>
      </c>
      <c r="AU381" s="257" t="s">
        <v>83</v>
      </c>
      <c r="AV381" s="15" t="s">
        <v>134</v>
      </c>
      <c r="AW381" s="15" t="s">
        <v>30</v>
      </c>
      <c r="AX381" s="15" t="s">
        <v>81</v>
      </c>
      <c r="AY381" s="257" t="s">
        <v>126</v>
      </c>
    </row>
    <row r="382" spans="1:65" s="2" customFormat="1" ht="21.75" customHeight="1">
      <c r="A382" s="35"/>
      <c r="B382" s="36"/>
      <c r="C382" s="204" t="s">
        <v>560</v>
      </c>
      <c r="D382" s="204" t="s">
        <v>129</v>
      </c>
      <c r="E382" s="205" t="s">
        <v>717</v>
      </c>
      <c r="F382" s="206" t="s">
        <v>718</v>
      </c>
      <c r="G382" s="207" t="s">
        <v>132</v>
      </c>
      <c r="H382" s="208">
        <v>387.86</v>
      </c>
      <c r="I382" s="209"/>
      <c r="J382" s="210">
        <f>ROUND(I382*H382,2)</f>
        <v>0</v>
      </c>
      <c r="K382" s="206" t="s">
        <v>133</v>
      </c>
      <c r="L382" s="40"/>
      <c r="M382" s="211" t="s">
        <v>1</v>
      </c>
      <c r="N382" s="212" t="s">
        <v>38</v>
      </c>
      <c r="O382" s="72"/>
      <c r="P382" s="213">
        <f>O382*H382</f>
        <v>0</v>
      </c>
      <c r="Q382" s="213">
        <v>0.00102</v>
      </c>
      <c r="R382" s="213">
        <f>Q382*H382</f>
        <v>0.39561720000000006</v>
      </c>
      <c r="S382" s="213">
        <v>0</v>
      </c>
      <c r="T382" s="21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5" t="s">
        <v>134</v>
      </c>
      <c r="AT382" s="215" t="s">
        <v>129</v>
      </c>
      <c r="AU382" s="215" t="s">
        <v>83</v>
      </c>
      <c r="AY382" s="18" t="s">
        <v>126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8" t="s">
        <v>81</v>
      </c>
      <c r="BK382" s="216">
        <f>ROUND(I382*H382,2)</f>
        <v>0</v>
      </c>
      <c r="BL382" s="18" t="s">
        <v>134</v>
      </c>
      <c r="BM382" s="215" t="s">
        <v>1044</v>
      </c>
    </row>
    <row r="383" spans="1:47" s="2" customFormat="1" ht="18">
      <c r="A383" s="35"/>
      <c r="B383" s="36"/>
      <c r="C383" s="37"/>
      <c r="D383" s="217" t="s">
        <v>136</v>
      </c>
      <c r="E383" s="37"/>
      <c r="F383" s="218" t="s">
        <v>720</v>
      </c>
      <c r="G383" s="37"/>
      <c r="H383" s="37"/>
      <c r="I383" s="116"/>
      <c r="J383" s="37"/>
      <c r="K383" s="37"/>
      <c r="L383" s="40"/>
      <c r="M383" s="219"/>
      <c r="N383" s="220"/>
      <c r="O383" s="72"/>
      <c r="P383" s="72"/>
      <c r="Q383" s="72"/>
      <c r="R383" s="72"/>
      <c r="S383" s="72"/>
      <c r="T383" s="73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136</v>
      </c>
      <c r="AU383" s="18" t="s">
        <v>83</v>
      </c>
    </row>
    <row r="384" spans="2:51" s="13" customFormat="1" ht="10">
      <c r="B384" s="221"/>
      <c r="C384" s="222"/>
      <c r="D384" s="217" t="s">
        <v>138</v>
      </c>
      <c r="E384" s="223" t="s">
        <v>1</v>
      </c>
      <c r="F384" s="224" t="s">
        <v>260</v>
      </c>
      <c r="G384" s="222"/>
      <c r="H384" s="223" t="s">
        <v>1</v>
      </c>
      <c r="I384" s="225"/>
      <c r="J384" s="222"/>
      <c r="K384" s="222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138</v>
      </c>
      <c r="AU384" s="230" t="s">
        <v>83</v>
      </c>
      <c r="AV384" s="13" t="s">
        <v>81</v>
      </c>
      <c r="AW384" s="13" t="s">
        <v>30</v>
      </c>
      <c r="AX384" s="13" t="s">
        <v>73</v>
      </c>
      <c r="AY384" s="230" t="s">
        <v>126</v>
      </c>
    </row>
    <row r="385" spans="2:51" s="13" customFormat="1" ht="20">
      <c r="B385" s="221"/>
      <c r="C385" s="222"/>
      <c r="D385" s="217" t="s">
        <v>138</v>
      </c>
      <c r="E385" s="223" t="s">
        <v>1</v>
      </c>
      <c r="F385" s="224" t="s">
        <v>1045</v>
      </c>
      <c r="G385" s="222"/>
      <c r="H385" s="223" t="s">
        <v>1</v>
      </c>
      <c r="I385" s="225"/>
      <c r="J385" s="222"/>
      <c r="K385" s="222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138</v>
      </c>
      <c r="AU385" s="230" t="s">
        <v>83</v>
      </c>
      <c r="AV385" s="13" t="s">
        <v>81</v>
      </c>
      <c r="AW385" s="13" t="s">
        <v>30</v>
      </c>
      <c r="AX385" s="13" t="s">
        <v>73</v>
      </c>
      <c r="AY385" s="230" t="s">
        <v>126</v>
      </c>
    </row>
    <row r="386" spans="2:51" s="14" customFormat="1" ht="10">
      <c r="B386" s="231"/>
      <c r="C386" s="232"/>
      <c r="D386" s="217" t="s">
        <v>138</v>
      </c>
      <c r="E386" s="233" t="s">
        <v>1</v>
      </c>
      <c r="F386" s="234" t="s">
        <v>1046</v>
      </c>
      <c r="G386" s="232"/>
      <c r="H386" s="235">
        <v>387.86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138</v>
      </c>
      <c r="AU386" s="241" t="s">
        <v>83</v>
      </c>
      <c r="AV386" s="14" t="s">
        <v>83</v>
      </c>
      <c r="AW386" s="14" t="s">
        <v>30</v>
      </c>
      <c r="AX386" s="14" t="s">
        <v>81</v>
      </c>
      <c r="AY386" s="241" t="s">
        <v>126</v>
      </c>
    </row>
    <row r="387" spans="1:65" s="2" customFormat="1" ht="16.5" customHeight="1">
      <c r="A387" s="35"/>
      <c r="B387" s="36"/>
      <c r="C387" s="204" t="s">
        <v>565</v>
      </c>
      <c r="D387" s="204" t="s">
        <v>129</v>
      </c>
      <c r="E387" s="205" t="s">
        <v>1047</v>
      </c>
      <c r="F387" s="206" t="s">
        <v>1048</v>
      </c>
      <c r="G387" s="207" t="s">
        <v>132</v>
      </c>
      <c r="H387" s="208">
        <v>25.5</v>
      </c>
      <c r="I387" s="209"/>
      <c r="J387" s="210">
        <f>ROUND(I387*H387,2)</f>
        <v>0</v>
      </c>
      <c r="K387" s="206" t="s">
        <v>133</v>
      </c>
      <c r="L387" s="40"/>
      <c r="M387" s="211" t="s">
        <v>1</v>
      </c>
      <c r="N387" s="212" t="s">
        <v>38</v>
      </c>
      <c r="O387" s="72"/>
      <c r="P387" s="213">
        <f>O387*H387</f>
        <v>0</v>
      </c>
      <c r="Q387" s="213">
        <v>0.00063</v>
      </c>
      <c r="R387" s="213">
        <f>Q387*H387</f>
        <v>0.016065</v>
      </c>
      <c r="S387" s="213">
        <v>0</v>
      </c>
      <c r="T387" s="214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5" t="s">
        <v>134</v>
      </c>
      <c r="AT387" s="215" t="s">
        <v>129</v>
      </c>
      <c r="AU387" s="215" t="s">
        <v>83</v>
      </c>
      <c r="AY387" s="18" t="s">
        <v>126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8" t="s">
        <v>81</v>
      </c>
      <c r="BK387" s="216">
        <f>ROUND(I387*H387,2)</f>
        <v>0</v>
      </c>
      <c r="BL387" s="18" t="s">
        <v>134</v>
      </c>
      <c r="BM387" s="215" t="s">
        <v>1049</v>
      </c>
    </row>
    <row r="388" spans="1:47" s="2" customFormat="1" ht="10">
      <c r="A388" s="35"/>
      <c r="B388" s="36"/>
      <c r="C388" s="37"/>
      <c r="D388" s="217" t="s">
        <v>136</v>
      </c>
      <c r="E388" s="37"/>
      <c r="F388" s="218" t="s">
        <v>1050</v>
      </c>
      <c r="G388" s="37"/>
      <c r="H388" s="37"/>
      <c r="I388" s="116"/>
      <c r="J388" s="37"/>
      <c r="K388" s="37"/>
      <c r="L388" s="40"/>
      <c r="M388" s="219"/>
      <c r="N388" s="220"/>
      <c r="O388" s="72"/>
      <c r="P388" s="72"/>
      <c r="Q388" s="72"/>
      <c r="R388" s="72"/>
      <c r="S388" s="72"/>
      <c r="T388" s="73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T388" s="18" t="s">
        <v>136</v>
      </c>
      <c r="AU388" s="18" t="s">
        <v>83</v>
      </c>
    </row>
    <row r="389" spans="2:51" s="13" customFormat="1" ht="10">
      <c r="B389" s="221"/>
      <c r="C389" s="222"/>
      <c r="D389" s="217" t="s">
        <v>138</v>
      </c>
      <c r="E389" s="223" t="s">
        <v>1</v>
      </c>
      <c r="F389" s="224" t="s">
        <v>260</v>
      </c>
      <c r="G389" s="222"/>
      <c r="H389" s="223" t="s">
        <v>1</v>
      </c>
      <c r="I389" s="225"/>
      <c r="J389" s="222"/>
      <c r="K389" s="222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138</v>
      </c>
      <c r="AU389" s="230" t="s">
        <v>83</v>
      </c>
      <c r="AV389" s="13" t="s">
        <v>81</v>
      </c>
      <c r="AW389" s="13" t="s">
        <v>30</v>
      </c>
      <c r="AX389" s="13" t="s">
        <v>73</v>
      </c>
      <c r="AY389" s="230" t="s">
        <v>126</v>
      </c>
    </row>
    <row r="390" spans="2:51" s="13" customFormat="1" ht="20">
      <c r="B390" s="221"/>
      <c r="C390" s="222"/>
      <c r="D390" s="217" t="s">
        <v>138</v>
      </c>
      <c r="E390" s="223" t="s">
        <v>1</v>
      </c>
      <c r="F390" s="224" t="s">
        <v>1051</v>
      </c>
      <c r="G390" s="222"/>
      <c r="H390" s="223" t="s">
        <v>1</v>
      </c>
      <c r="I390" s="225"/>
      <c r="J390" s="222"/>
      <c r="K390" s="222"/>
      <c r="L390" s="226"/>
      <c r="M390" s="227"/>
      <c r="N390" s="228"/>
      <c r="O390" s="228"/>
      <c r="P390" s="228"/>
      <c r="Q390" s="228"/>
      <c r="R390" s="228"/>
      <c r="S390" s="228"/>
      <c r="T390" s="229"/>
      <c r="AT390" s="230" t="s">
        <v>138</v>
      </c>
      <c r="AU390" s="230" t="s">
        <v>83</v>
      </c>
      <c r="AV390" s="13" t="s">
        <v>81</v>
      </c>
      <c r="AW390" s="13" t="s">
        <v>30</v>
      </c>
      <c r="AX390" s="13" t="s">
        <v>73</v>
      </c>
      <c r="AY390" s="230" t="s">
        <v>126</v>
      </c>
    </row>
    <row r="391" spans="2:51" s="13" customFormat="1" ht="10">
      <c r="B391" s="221"/>
      <c r="C391" s="222"/>
      <c r="D391" s="217" t="s">
        <v>138</v>
      </c>
      <c r="E391" s="223" t="s">
        <v>1</v>
      </c>
      <c r="F391" s="224" t="s">
        <v>1052</v>
      </c>
      <c r="G391" s="222"/>
      <c r="H391" s="223" t="s">
        <v>1</v>
      </c>
      <c r="I391" s="225"/>
      <c r="J391" s="222"/>
      <c r="K391" s="222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138</v>
      </c>
      <c r="AU391" s="230" t="s">
        <v>83</v>
      </c>
      <c r="AV391" s="13" t="s">
        <v>81</v>
      </c>
      <c r="AW391" s="13" t="s">
        <v>30</v>
      </c>
      <c r="AX391" s="13" t="s">
        <v>73</v>
      </c>
      <c r="AY391" s="230" t="s">
        <v>126</v>
      </c>
    </row>
    <row r="392" spans="2:51" s="14" customFormat="1" ht="10">
      <c r="B392" s="231"/>
      <c r="C392" s="232"/>
      <c r="D392" s="217" t="s">
        <v>138</v>
      </c>
      <c r="E392" s="233" t="s">
        <v>1</v>
      </c>
      <c r="F392" s="234" t="s">
        <v>1053</v>
      </c>
      <c r="G392" s="232"/>
      <c r="H392" s="235">
        <v>25.5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138</v>
      </c>
      <c r="AU392" s="241" t="s">
        <v>83</v>
      </c>
      <c r="AV392" s="14" t="s">
        <v>83</v>
      </c>
      <c r="AW392" s="14" t="s">
        <v>30</v>
      </c>
      <c r="AX392" s="14" t="s">
        <v>81</v>
      </c>
      <c r="AY392" s="241" t="s">
        <v>126</v>
      </c>
    </row>
    <row r="393" spans="1:65" s="2" customFormat="1" ht="21.75" customHeight="1">
      <c r="A393" s="35"/>
      <c r="B393" s="36"/>
      <c r="C393" s="204" t="s">
        <v>570</v>
      </c>
      <c r="D393" s="204" t="s">
        <v>129</v>
      </c>
      <c r="E393" s="205" t="s">
        <v>1054</v>
      </c>
      <c r="F393" s="206" t="s">
        <v>1055</v>
      </c>
      <c r="G393" s="207" t="s">
        <v>309</v>
      </c>
      <c r="H393" s="208">
        <v>46.2</v>
      </c>
      <c r="I393" s="209"/>
      <c r="J393" s="210">
        <f>ROUND(I393*H393,2)</f>
        <v>0</v>
      </c>
      <c r="K393" s="206" t="s">
        <v>133</v>
      </c>
      <c r="L393" s="40"/>
      <c r="M393" s="211" t="s">
        <v>1</v>
      </c>
      <c r="N393" s="212" t="s">
        <v>38</v>
      </c>
      <c r="O393" s="72"/>
      <c r="P393" s="213">
        <f>O393*H393</f>
        <v>0</v>
      </c>
      <c r="Q393" s="213">
        <v>0.00236</v>
      </c>
      <c r="R393" s="213">
        <f>Q393*H393</f>
        <v>0.10903200000000002</v>
      </c>
      <c r="S393" s="213">
        <v>0</v>
      </c>
      <c r="T393" s="214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5" t="s">
        <v>134</v>
      </c>
      <c r="AT393" s="215" t="s">
        <v>129</v>
      </c>
      <c r="AU393" s="215" t="s">
        <v>83</v>
      </c>
      <c r="AY393" s="18" t="s">
        <v>126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18" t="s">
        <v>81</v>
      </c>
      <c r="BK393" s="216">
        <f>ROUND(I393*H393,2)</f>
        <v>0</v>
      </c>
      <c r="BL393" s="18" t="s">
        <v>134</v>
      </c>
      <c r="BM393" s="215" t="s">
        <v>1056</v>
      </c>
    </row>
    <row r="394" spans="1:47" s="2" customFormat="1" ht="18">
      <c r="A394" s="35"/>
      <c r="B394" s="36"/>
      <c r="C394" s="37"/>
      <c r="D394" s="217" t="s">
        <v>136</v>
      </c>
      <c r="E394" s="37"/>
      <c r="F394" s="218" t="s">
        <v>1057</v>
      </c>
      <c r="G394" s="37"/>
      <c r="H394" s="37"/>
      <c r="I394" s="116"/>
      <c r="J394" s="37"/>
      <c r="K394" s="37"/>
      <c r="L394" s="40"/>
      <c r="M394" s="219"/>
      <c r="N394" s="220"/>
      <c r="O394" s="72"/>
      <c r="P394" s="72"/>
      <c r="Q394" s="72"/>
      <c r="R394" s="72"/>
      <c r="S394" s="72"/>
      <c r="T394" s="73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T394" s="18" t="s">
        <v>136</v>
      </c>
      <c r="AU394" s="18" t="s">
        <v>83</v>
      </c>
    </row>
    <row r="395" spans="1:47" s="2" customFormat="1" ht="63">
      <c r="A395" s="35"/>
      <c r="B395" s="36"/>
      <c r="C395" s="37"/>
      <c r="D395" s="217" t="s">
        <v>1013</v>
      </c>
      <c r="E395" s="37"/>
      <c r="F395" s="268" t="s">
        <v>1058</v>
      </c>
      <c r="G395" s="37"/>
      <c r="H395" s="37"/>
      <c r="I395" s="116"/>
      <c r="J395" s="37"/>
      <c r="K395" s="37"/>
      <c r="L395" s="40"/>
      <c r="M395" s="219"/>
      <c r="N395" s="220"/>
      <c r="O395" s="72"/>
      <c r="P395" s="72"/>
      <c r="Q395" s="72"/>
      <c r="R395" s="72"/>
      <c r="S395" s="72"/>
      <c r="T395" s="73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1013</v>
      </c>
      <c r="AU395" s="18" t="s">
        <v>83</v>
      </c>
    </row>
    <row r="396" spans="2:51" s="13" customFormat="1" ht="10">
      <c r="B396" s="221"/>
      <c r="C396" s="222"/>
      <c r="D396" s="217" t="s">
        <v>138</v>
      </c>
      <c r="E396" s="223" t="s">
        <v>1</v>
      </c>
      <c r="F396" s="224" t="s">
        <v>260</v>
      </c>
      <c r="G396" s="222"/>
      <c r="H396" s="223" t="s">
        <v>1</v>
      </c>
      <c r="I396" s="225"/>
      <c r="J396" s="222"/>
      <c r="K396" s="222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138</v>
      </c>
      <c r="AU396" s="230" t="s">
        <v>83</v>
      </c>
      <c r="AV396" s="13" t="s">
        <v>81</v>
      </c>
      <c r="AW396" s="13" t="s">
        <v>30</v>
      </c>
      <c r="AX396" s="13" t="s">
        <v>73</v>
      </c>
      <c r="AY396" s="230" t="s">
        <v>126</v>
      </c>
    </row>
    <row r="397" spans="2:51" s="13" customFormat="1" ht="20">
      <c r="B397" s="221"/>
      <c r="C397" s="222"/>
      <c r="D397" s="217" t="s">
        <v>138</v>
      </c>
      <c r="E397" s="223" t="s">
        <v>1</v>
      </c>
      <c r="F397" s="224" t="s">
        <v>1059</v>
      </c>
      <c r="G397" s="222"/>
      <c r="H397" s="223" t="s">
        <v>1</v>
      </c>
      <c r="I397" s="225"/>
      <c r="J397" s="222"/>
      <c r="K397" s="222"/>
      <c r="L397" s="226"/>
      <c r="M397" s="227"/>
      <c r="N397" s="228"/>
      <c r="O397" s="228"/>
      <c r="P397" s="228"/>
      <c r="Q397" s="228"/>
      <c r="R397" s="228"/>
      <c r="S397" s="228"/>
      <c r="T397" s="229"/>
      <c r="AT397" s="230" t="s">
        <v>138</v>
      </c>
      <c r="AU397" s="230" t="s">
        <v>83</v>
      </c>
      <c r="AV397" s="13" t="s">
        <v>81</v>
      </c>
      <c r="AW397" s="13" t="s">
        <v>30</v>
      </c>
      <c r="AX397" s="13" t="s">
        <v>73</v>
      </c>
      <c r="AY397" s="230" t="s">
        <v>126</v>
      </c>
    </row>
    <row r="398" spans="2:51" s="13" customFormat="1" ht="10">
      <c r="B398" s="221"/>
      <c r="C398" s="222"/>
      <c r="D398" s="217" t="s">
        <v>138</v>
      </c>
      <c r="E398" s="223" t="s">
        <v>1</v>
      </c>
      <c r="F398" s="224" t="s">
        <v>1060</v>
      </c>
      <c r="G398" s="222"/>
      <c r="H398" s="223" t="s">
        <v>1</v>
      </c>
      <c r="I398" s="225"/>
      <c r="J398" s="222"/>
      <c r="K398" s="222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138</v>
      </c>
      <c r="AU398" s="230" t="s">
        <v>83</v>
      </c>
      <c r="AV398" s="13" t="s">
        <v>81</v>
      </c>
      <c r="AW398" s="13" t="s">
        <v>30</v>
      </c>
      <c r="AX398" s="13" t="s">
        <v>73</v>
      </c>
      <c r="AY398" s="230" t="s">
        <v>126</v>
      </c>
    </row>
    <row r="399" spans="2:51" s="14" customFormat="1" ht="10">
      <c r="B399" s="231"/>
      <c r="C399" s="232"/>
      <c r="D399" s="217" t="s">
        <v>138</v>
      </c>
      <c r="E399" s="233" t="s">
        <v>1</v>
      </c>
      <c r="F399" s="234" t="s">
        <v>1061</v>
      </c>
      <c r="G399" s="232"/>
      <c r="H399" s="235">
        <v>46.2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138</v>
      </c>
      <c r="AU399" s="241" t="s">
        <v>83</v>
      </c>
      <c r="AV399" s="14" t="s">
        <v>83</v>
      </c>
      <c r="AW399" s="14" t="s">
        <v>30</v>
      </c>
      <c r="AX399" s="14" t="s">
        <v>81</v>
      </c>
      <c r="AY399" s="241" t="s">
        <v>126</v>
      </c>
    </row>
    <row r="400" spans="1:65" s="2" customFormat="1" ht="21.75" customHeight="1">
      <c r="A400" s="35"/>
      <c r="B400" s="36"/>
      <c r="C400" s="204" t="s">
        <v>575</v>
      </c>
      <c r="D400" s="204" t="s">
        <v>129</v>
      </c>
      <c r="E400" s="205" t="s">
        <v>1062</v>
      </c>
      <c r="F400" s="206" t="s">
        <v>1063</v>
      </c>
      <c r="G400" s="207" t="s">
        <v>309</v>
      </c>
      <c r="H400" s="208">
        <v>46.2</v>
      </c>
      <c r="I400" s="209"/>
      <c r="J400" s="210">
        <f>ROUND(I400*H400,2)</f>
        <v>0</v>
      </c>
      <c r="K400" s="206" t="s">
        <v>133</v>
      </c>
      <c r="L400" s="40"/>
      <c r="M400" s="211" t="s">
        <v>1</v>
      </c>
      <c r="N400" s="212" t="s">
        <v>38</v>
      </c>
      <c r="O400" s="72"/>
      <c r="P400" s="213">
        <f>O400*H400</f>
        <v>0</v>
      </c>
      <c r="Q400" s="213">
        <v>0.00017</v>
      </c>
      <c r="R400" s="213">
        <f>Q400*H400</f>
        <v>0.007854000000000002</v>
      </c>
      <c r="S400" s="213">
        <v>0</v>
      </c>
      <c r="T400" s="214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5" t="s">
        <v>134</v>
      </c>
      <c r="AT400" s="215" t="s">
        <v>129</v>
      </c>
      <c r="AU400" s="215" t="s">
        <v>83</v>
      </c>
      <c r="AY400" s="18" t="s">
        <v>126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8" t="s">
        <v>81</v>
      </c>
      <c r="BK400" s="216">
        <f>ROUND(I400*H400,2)</f>
        <v>0</v>
      </c>
      <c r="BL400" s="18" t="s">
        <v>134</v>
      </c>
      <c r="BM400" s="215" t="s">
        <v>1064</v>
      </c>
    </row>
    <row r="401" spans="1:47" s="2" customFormat="1" ht="18">
      <c r="A401" s="35"/>
      <c r="B401" s="36"/>
      <c r="C401" s="37"/>
      <c r="D401" s="217" t="s">
        <v>136</v>
      </c>
      <c r="E401" s="37"/>
      <c r="F401" s="218" t="s">
        <v>1065</v>
      </c>
      <c r="G401" s="37"/>
      <c r="H401" s="37"/>
      <c r="I401" s="116"/>
      <c r="J401" s="37"/>
      <c r="K401" s="37"/>
      <c r="L401" s="40"/>
      <c r="M401" s="219"/>
      <c r="N401" s="220"/>
      <c r="O401" s="72"/>
      <c r="P401" s="72"/>
      <c r="Q401" s="72"/>
      <c r="R401" s="72"/>
      <c r="S401" s="72"/>
      <c r="T401" s="73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136</v>
      </c>
      <c r="AU401" s="18" t="s">
        <v>83</v>
      </c>
    </row>
    <row r="402" spans="1:47" s="2" customFormat="1" ht="45">
      <c r="A402" s="35"/>
      <c r="B402" s="36"/>
      <c r="C402" s="37"/>
      <c r="D402" s="217" t="s">
        <v>1013</v>
      </c>
      <c r="E402" s="37"/>
      <c r="F402" s="268" t="s">
        <v>1066</v>
      </c>
      <c r="G402" s="37"/>
      <c r="H402" s="37"/>
      <c r="I402" s="116"/>
      <c r="J402" s="37"/>
      <c r="K402" s="37"/>
      <c r="L402" s="40"/>
      <c r="M402" s="219"/>
      <c r="N402" s="220"/>
      <c r="O402" s="72"/>
      <c r="P402" s="72"/>
      <c r="Q402" s="72"/>
      <c r="R402" s="72"/>
      <c r="S402" s="72"/>
      <c r="T402" s="73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1013</v>
      </c>
      <c r="AU402" s="18" t="s">
        <v>83</v>
      </c>
    </row>
    <row r="403" spans="2:51" s="13" customFormat="1" ht="10">
      <c r="B403" s="221"/>
      <c r="C403" s="222"/>
      <c r="D403" s="217" t="s">
        <v>138</v>
      </c>
      <c r="E403" s="223" t="s">
        <v>1</v>
      </c>
      <c r="F403" s="224" t="s">
        <v>260</v>
      </c>
      <c r="G403" s="222"/>
      <c r="H403" s="223" t="s">
        <v>1</v>
      </c>
      <c r="I403" s="225"/>
      <c r="J403" s="222"/>
      <c r="K403" s="222"/>
      <c r="L403" s="226"/>
      <c r="M403" s="227"/>
      <c r="N403" s="228"/>
      <c r="O403" s="228"/>
      <c r="P403" s="228"/>
      <c r="Q403" s="228"/>
      <c r="R403" s="228"/>
      <c r="S403" s="228"/>
      <c r="T403" s="229"/>
      <c r="AT403" s="230" t="s">
        <v>138</v>
      </c>
      <c r="AU403" s="230" t="s">
        <v>83</v>
      </c>
      <c r="AV403" s="13" t="s">
        <v>81</v>
      </c>
      <c r="AW403" s="13" t="s">
        <v>30</v>
      </c>
      <c r="AX403" s="13" t="s">
        <v>73</v>
      </c>
      <c r="AY403" s="230" t="s">
        <v>126</v>
      </c>
    </row>
    <row r="404" spans="2:51" s="13" customFormat="1" ht="10">
      <c r="B404" s="221"/>
      <c r="C404" s="222"/>
      <c r="D404" s="217" t="s">
        <v>138</v>
      </c>
      <c r="E404" s="223" t="s">
        <v>1</v>
      </c>
      <c r="F404" s="224" t="s">
        <v>1067</v>
      </c>
      <c r="G404" s="222"/>
      <c r="H404" s="223" t="s">
        <v>1</v>
      </c>
      <c r="I404" s="225"/>
      <c r="J404" s="222"/>
      <c r="K404" s="222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138</v>
      </c>
      <c r="AU404" s="230" t="s">
        <v>83</v>
      </c>
      <c r="AV404" s="13" t="s">
        <v>81</v>
      </c>
      <c r="AW404" s="13" t="s">
        <v>30</v>
      </c>
      <c r="AX404" s="13" t="s">
        <v>73</v>
      </c>
      <c r="AY404" s="230" t="s">
        <v>126</v>
      </c>
    </row>
    <row r="405" spans="2:51" s="14" customFormat="1" ht="10">
      <c r="B405" s="231"/>
      <c r="C405" s="232"/>
      <c r="D405" s="217" t="s">
        <v>138</v>
      </c>
      <c r="E405" s="233" t="s">
        <v>1</v>
      </c>
      <c r="F405" s="234" t="s">
        <v>1061</v>
      </c>
      <c r="G405" s="232"/>
      <c r="H405" s="235">
        <v>46.2</v>
      </c>
      <c r="I405" s="236"/>
      <c r="J405" s="232"/>
      <c r="K405" s="232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138</v>
      </c>
      <c r="AU405" s="241" t="s">
        <v>83</v>
      </c>
      <c r="AV405" s="14" t="s">
        <v>83</v>
      </c>
      <c r="AW405" s="14" t="s">
        <v>30</v>
      </c>
      <c r="AX405" s="14" t="s">
        <v>81</v>
      </c>
      <c r="AY405" s="241" t="s">
        <v>126</v>
      </c>
    </row>
    <row r="406" spans="1:65" s="2" customFormat="1" ht="21.75" customHeight="1">
      <c r="A406" s="35"/>
      <c r="B406" s="36"/>
      <c r="C406" s="204" t="s">
        <v>580</v>
      </c>
      <c r="D406" s="204" t="s">
        <v>129</v>
      </c>
      <c r="E406" s="205" t="s">
        <v>1068</v>
      </c>
      <c r="F406" s="206" t="s">
        <v>1069</v>
      </c>
      <c r="G406" s="207" t="s">
        <v>309</v>
      </c>
      <c r="H406" s="208">
        <v>24</v>
      </c>
      <c r="I406" s="209"/>
      <c r="J406" s="210">
        <f>ROUND(I406*H406,2)</f>
        <v>0</v>
      </c>
      <c r="K406" s="206" t="s">
        <v>133</v>
      </c>
      <c r="L406" s="40"/>
      <c r="M406" s="211" t="s">
        <v>1</v>
      </c>
      <c r="N406" s="212" t="s">
        <v>38</v>
      </c>
      <c r="O406" s="72"/>
      <c r="P406" s="213">
        <f>O406*H406</f>
        <v>0</v>
      </c>
      <c r="Q406" s="213">
        <v>0.13096</v>
      </c>
      <c r="R406" s="213">
        <f>Q406*H406</f>
        <v>3.14304</v>
      </c>
      <c r="S406" s="213">
        <v>0</v>
      </c>
      <c r="T406" s="214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15" t="s">
        <v>134</v>
      </c>
      <c r="AT406" s="215" t="s">
        <v>129</v>
      </c>
      <c r="AU406" s="215" t="s">
        <v>83</v>
      </c>
      <c r="AY406" s="18" t="s">
        <v>126</v>
      </c>
      <c r="BE406" s="216">
        <f>IF(N406="základní",J406,0)</f>
        <v>0</v>
      </c>
      <c r="BF406" s="216">
        <f>IF(N406="snížená",J406,0)</f>
        <v>0</v>
      </c>
      <c r="BG406" s="216">
        <f>IF(N406="zákl. přenesená",J406,0)</f>
        <v>0</v>
      </c>
      <c r="BH406" s="216">
        <f>IF(N406="sníž. přenesená",J406,0)</f>
        <v>0</v>
      </c>
      <c r="BI406" s="216">
        <f>IF(N406="nulová",J406,0)</f>
        <v>0</v>
      </c>
      <c r="BJ406" s="18" t="s">
        <v>81</v>
      </c>
      <c r="BK406" s="216">
        <f>ROUND(I406*H406,2)</f>
        <v>0</v>
      </c>
      <c r="BL406" s="18" t="s">
        <v>134</v>
      </c>
      <c r="BM406" s="215" t="s">
        <v>1070</v>
      </c>
    </row>
    <row r="407" spans="1:47" s="2" customFormat="1" ht="27">
      <c r="A407" s="35"/>
      <c r="B407" s="36"/>
      <c r="C407" s="37"/>
      <c r="D407" s="217" t="s">
        <v>136</v>
      </c>
      <c r="E407" s="37"/>
      <c r="F407" s="218" t="s">
        <v>1071</v>
      </c>
      <c r="G407" s="37"/>
      <c r="H407" s="37"/>
      <c r="I407" s="116"/>
      <c r="J407" s="37"/>
      <c r="K407" s="37"/>
      <c r="L407" s="40"/>
      <c r="M407" s="219"/>
      <c r="N407" s="220"/>
      <c r="O407" s="72"/>
      <c r="P407" s="72"/>
      <c r="Q407" s="72"/>
      <c r="R407" s="72"/>
      <c r="S407" s="72"/>
      <c r="T407" s="73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136</v>
      </c>
      <c r="AU407" s="18" t="s">
        <v>83</v>
      </c>
    </row>
    <row r="408" spans="2:51" s="13" customFormat="1" ht="10">
      <c r="B408" s="221"/>
      <c r="C408" s="222"/>
      <c r="D408" s="217" t="s">
        <v>138</v>
      </c>
      <c r="E408" s="223" t="s">
        <v>1</v>
      </c>
      <c r="F408" s="224" t="s">
        <v>260</v>
      </c>
      <c r="G408" s="222"/>
      <c r="H408" s="223" t="s">
        <v>1</v>
      </c>
      <c r="I408" s="225"/>
      <c r="J408" s="222"/>
      <c r="K408" s="222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138</v>
      </c>
      <c r="AU408" s="230" t="s">
        <v>83</v>
      </c>
      <c r="AV408" s="13" t="s">
        <v>81</v>
      </c>
      <c r="AW408" s="13" t="s">
        <v>30</v>
      </c>
      <c r="AX408" s="13" t="s">
        <v>73</v>
      </c>
      <c r="AY408" s="230" t="s">
        <v>126</v>
      </c>
    </row>
    <row r="409" spans="2:51" s="13" customFormat="1" ht="10">
      <c r="B409" s="221"/>
      <c r="C409" s="222"/>
      <c r="D409" s="217" t="s">
        <v>138</v>
      </c>
      <c r="E409" s="223" t="s">
        <v>1</v>
      </c>
      <c r="F409" s="224" t="s">
        <v>1072</v>
      </c>
      <c r="G409" s="222"/>
      <c r="H409" s="223" t="s">
        <v>1</v>
      </c>
      <c r="I409" s="225"/>
      <c r="J409" s="222"/>
      <c r="K409" s="222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138</v>
      </c>
      <c r="AU409" s="230" t="s">
        <v>83</v>
      </c>
      <c r="AV409" s="13" t="s">
        <v>81</v>
      </c>
      <c r="AW409" s="13" t="s">
        <v>30</v>
      </c>
      <c r="AX409" s="13" t="s">
        <v>73</v>
      </c>
      <c r="AY409" s="230" t="s">
        <v>126</v>
      </c>
    </row>
    <row r="410" spans="2:51" s="14" customFormat="1" ht="10">
      <c r="B410" s="231"/>
      <c r="C410" s="232"/>
      <c r="D410" s="217" t="s">
        <v>138</v>
      </c>
      <c r="E410" s="233" t="s">
        <v>1</v>
      </c>
      <c r="F410" s="234" t="s">
        <v>1073</v>
      </c>
      <c r="G410" s="232"/>
      <c r="H410" s="235">
        <v>24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138</v>
      </c>
      <c r="AU410" s="241" t="s">
        <v>83</v>
      </c>
      <c r="AV410" s="14" t="s">
        <v>83</v>
      </c>
      <c r="AW410" s="14" t="s">
        <v>30</v>
      </c>
      <c r="AX410" s="14" t="s">
        <v>81</v>
      </c>
      <c r="AY410" s="241" t="s">
        <v>126</v>
      </c>
    </row>
    <row r="411" spans="1:65" s="2" customFormat="1" ht="16.5" customHeight="1">
      <c r="A411" s="35"/>
      <c r="B411" s="36"/>
      <c r="C411" s="258" t="s">
        <v>585</v>
      </c>
      <c r="D411" s="258" t="s">
        <v>360</v>
      </c>
      <c r="E411" s="259" t="s">
        <v>1074</v>
      </c>
      <c r="F411" s="260" t="s">
        <v>1075</v>
      </c>
      <c r="G411" s="261" t="s">
        <v>309</v>
      </c>
      <c r="H411" s="262">
        <v>24</v>
      </c>
      <c r="I411" s="263"/>
      <c r="J411" s="264">
        <f>ROUND(I411*H411,2)</f>
        <v>0</v>
      </c>
      <c r="K411" s="260" t="s">
        <v>133</v>
      </c>
      <c r="L411" s="265"/>
      <c r="M411" s="266" t="s">
        <v>1</v>
      </c>
      <c r="N411" s="267" t="s">
        <v>38</v>
      </c>
      <c r="O411" s="72"/>
      <c r="P411" s="213">
        <f>O411*H411</f>
        <v>0</v>
      </c>
      <c r="Q411" s="213">
        <v>0.134</v>
      </c>
      <c r="R411" s="213">
        <f>Q411*H411</f>
        <v>3.216</v>
      </c>
      <c r="S411" s="213">
        <v>0</v>
      </c>
      <c r="T411" s="214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15" t="s">
        <v>168</v>
      </c>
      <c r="AT411" s="215" t="s">
        <v>360</v>
      </c>
      <c r="AU411" s="215" t="s">
        <v>83</v>
      </c>
      <c r="AY411" s="18" t="s">
        <v>126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8" t="s">
        <v>81</v>
      </c>
      <c r="BK411" s="216">
        <f>ROUND(I411*H411,2)</f>
        <v>0</v>
      </c>
      <c r="BL411" s="18" t="s">
        <v>134</v>
      </c>
      <c r="BM411" s="215" t="s">
        <v>1076</v>
      </c>
    </row>
    <row r="412" spans="1:47" s="2" customFormat="1" ht="10">
      <c r="A412" s="35"/>
      <c r="B412" s="36"/>
      <c r="C412" s="37"/>
      <c r="D412" s="217" t="s">
        <v>136</v>
      </c>
      <c r="E412" s="37"/>
      <c r="F412" s="218" t="s">
        <v>1075</v>
      </c>
      <c r="G412" s="37"/>
      <c r="H412" s="37"/>
      <c r="I412" s="116"/>
      <c r="J412" s="37"/>
      <c r="K412" s="37"/>
      <c r="L412" s="40"/>
      <c r="M412" s="219"/>
      <c r="N412" s="220"/>
      <c r="O412" s="72"/>
      <c r="P412" s="72"/>
      <c r="Q412" s="72"/>
      <c r="R412" s="72"/>
      <c r="S412" s="72"/>
      <c r="T412" s="73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136</v>
      </c>
      <c r="AU412" s="18" t="s">
        <v>83</v>
      </c>
    </row>
    <row r="413" spans="1:65" s="2" customFormat="1" ht="21.75" customHeight="1">
      <c r="A413" s="35"/>
      <c r="B413" s="36"/>
      <c r="C413" s="204" t="s">
        <v>590</v>
      </c>
      <c r="D413" s="204" t="s">
        <v>129</v>
      </c>
      <c r="E413" s="205" t="s">
        <v>1077</v>
      </c>
      <c r="F413" s="206" t="s">
        <v>1078</v>
      </c>
      <c r="G413" s="207" t="s">
        <v>309</v>
      </c>
      <c r="H413" s="208">
        <v>30</v>
      </c>
      <c r="I413" s="209"/>
      <c r="J413" s="210">
        <f>ROUND(I413*H413,2)</f>
        <v>0</v>
      </c>
      <c r="K413" s="206" t="s">
        <v>133</v>
      </c>
      <c r="L413" s="40"/>
      <c r="M413" s="211" t="s">
        <v>1</v>
      </c>
      <c r="N413" s="212" t="s">
        <v>38</v>
      </c>
      <c r="O413" s="72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5" t="s">
        <v>134</v>
      </c>
      <c r="AT413" s="215" t="s">
        <v>129</v>
      </c>
      <c r="AU413" s="215" t="s">
        <v>83</v>
      </c>
      <c r="AY413" s="18" t="s">
        <v>126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8" t="s">
        <v>81</v>
      </c>
      <c r="BK413" s="216">
        <f>ROUND(I413*H413,2)</f>
        <v>0</v>
      </c>
      <c r="BL413" s="18" t="s">
        <v>134</v>
      </c>
      <c r="BM413" s="215" t="s">
        <v>1079</v>
      </c>
    </row>
    <row r="414" spans="1:47" s="2" customFormat="1" ht="18">
      <c r="A414" s="35"/>
      <c r="B414" s="36"/>
      <c r="C414" s="37"/>
      <c r="D414" s="217" t="s">
        <v>136</v>
      </c>
      <c r="E414" s="37"/>
      <c r="F414" s="218" t="s">
        <v>1080</v>
      </c>
      <c r="G414" s="37"/>
      <c r="H414" s="37"/>
      <c r="I414" s="116"/>
      <c r="J414" s="37"/>
      <c r="K414" s="37"/>
      <c r="L414" s="40"/>
      <c r="M414" s="219"/>
      <c r="N414" s="220"/>
      <c r="O414" s="72"/>
      <c r="P414" s="72"/>
      <c r="Q414" s="72"/>
      <c r="R414" s="72"/>
      <c r="S414" s="72"/>
      <c r="T414" s="73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T414" s="18" t="s">
        <v>136</v>
      </c>
      <c r="AU414" s="18" t="s">
        <v>83</v>
      </c>
    </row>
    <row r="415" spans="2:51" s="13" customFormat="1" ht="10">
      <c r="B415" s="221"/>
      <c r="C415" s="222"/>
      <c r="D415" s="217" t="s">
        <v>138</v>
      </c>
      <c r="E415" s="223" t="s">
        <v>1</v>
      </c>
      <c r="F415" s="224" t="s">
        <v>260</v>
      </c>
      <c r="G415" s="222"/>
      <c r="H415" s="223" t="s">
        <v>1</v>
      </c>
      <c r="I415" s="225"/>
      <c r="J415" s="222"/>
      <c r="K415" s="222"/>
      <c r="L415" s="226"/>
      <c r="M415" s="227"/>
      <c r="N415" s="228"/>
      <c r="O415" s="228"/>
      <c r="P415" s="228"/>
      <c r="Q415" s="228"/>
      <c r="R415" s="228"/>
      <c r="S415" s="228"/>
      <c r="T415" s="229"/>
      <c r="AT415" s="230" t="s">
        <v>138</v>
      </c>
      <c r="AU415" s="230" t="s">
        <v>83</v>
      </c>
      <c r="AV415" s="13" t="s">
        <v>81</v>
      </c>
      <c r="AW415" s="13" t="s">
        <v>30</v>
      </c>
      <c r="AX415" s="13" t="s">
        <v>73</v>
      </c>
      <c r="AY415" s="230" t="s">
        <v>126</v>
      </c>
    </row>
    <row r="416" spans="2:51" s="13" customFormat="1" ht="10">
      <c r="B416" s="221"/>
      <c r="C416" s="222"/>
      <c r="D416" s="217" t="s">
        <v>138</v>
      </c>
      <c r="E416" s="223" t="s">
        <v>1</v>
      </c>
      <c r="F416" s="224" t="s">
        <v>1081</v>
      </c>
      <c r="G416" s="222"/>
      <c r="H416" s="223" t="s">
        <v>1</v>
      </c>
      <c r="I416" s="225"/>
      <c r="J416" s="222"/>
      <c r="K416" s="222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138</v>
      </c>
      <c r="AU416" s="230" t="s">
        <v>83</v>
      </c>
      <c r="AV416" s="13" t="s">
        <v>81</v>
      </c>
      <c r="AW416" s="13" t="s">
        <v>30</v>
      </c>
      <c r="AX416" s="13" t="s">
        <v>73</v>
      </c>
      <c r="AY416" s="230" t="s">
        <v>126</v>
      </c>
    </row>
    <row r="417" spans="2:51" s="14" customFormat="1" ht="10">
      <c r="B417" s="231"/>
      <c r="C417" s="232"/>
      <c r="D417" s="217" t="s">
        <v>138</v>
      </c>
      <c r="E417" s="233" t="s">
        <v>1</v>
      </c>
      <c r="F417" s="234" t="s">
        <v>385</v>
      </c>
      <c r="G417" s="232"/>
      <c r="H417" s="235">
        <v>30</v>
      </c>
      <c r="I417" s="236"/>
      <c r="J417" s="232"/>
      <c r="K417" s="232"/>
      <c r="L417" s="237"/>
      <c r="M417" s="238"/>
      <c r="N417" s="239"/>
      <c r="O417" s="239"/>
      <c r="P417" s="239"/>
      <c r="Q417" s="239"/>
      <c r="R417" s="239"/>
      <c r="S417" s="239"/>
      <c r="T417" s="240"/>
      <c r="AT417" s="241" t="s">
        <v>138</v>
      </c>
      <c r="AU417" s="241" t="s">
        <v>83</v>
      </c>
      <c r="AV417" s="14" t="s">
        <v>83</v>
      </c>
      <c r="AW417" s="14" t="s">
        <v>30</v>
      </c>
      <c r="AX417" s="14" t="s">
        <v>81</v>
      </c>
      <c r="AY417" s="241" t="s">
        <v>126</v>
      </c>
    </row>
    <row r="418" spans="1:65" s="2" customFormat="1" ht="21.75" customHeight="1">
      <c r="A418" s="35"/>
      <c r="B418" s="36"/>
      <c r="C418" s="258" t="s">
        <v>595</v>
      </c>
      <c r="D418" s="258" t="s">
        <v>360</v>
      </c>
      <c r="E418" s="259" t="s">
        <v>1082</v>
      </c>
      <c r="F418" s="260" t="s">
        <v>1083</v>
      </c>
      <c r="G418" s="261" t="s">
        <v>309</v>
      </c>
      <c r="H418" s="262">
        <v>30</v>
      </c>
      <c r="I418" s="263"/>
      <c r="J418" s="264">
        <f>ROUND(I418*H418,2)</f>
        <v>0</v>
      </c>
      <c r="K418" s="260" t="s">
        <v>133</v>
      </c>
      <c r="L418" s="265"/>
      <c r="M418" s="266" t="s">
        <v>1</v>
      </c>
      <c r="N418" s="267" t="s">
        <v>38</v>
      </c>
      <c r="O418" s="72"/>
      <c r="P418" s="213">
        <f>O418*H418</f>
        <v>0</v>
      </c>
      <c r="Q418" s="213">
        <v>0.0051</v>
      </c>
      <c r="R418" s="213">
        <f>Q418*H418</f>
        <v>0.15300000000000002</v>
      </c>
      <c r="S418" s="213">
        <v>0</v>
      </c>
      <c r="T418" s="214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15" t="s">
        <v>168</v>
      </c>
      <c r="AT418" s="215" t="s">
        <v>360</v>
      </c>
      <c r="AU418" s="215" t="s">
        <v>83</v>
      </c>
      <c r="AY418" s="18" t="s">
        <v>126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8" t="s">
        <v>81</v>
      </c>
      <c r="BK418" s="216">
        <f>ROUND(I418*H418,2)</f>
        <v>0</v>
      </c>
      <c r="BL418" s="18" t="s">
        <v>134</v>
      </c>
      <c r="BM418" s="215" t="s">
        <v>1084</v>
      </c>
    </row>
    <row r="419" spans="1:47" s="2" customFormat="1" ht="10">
      <c r="A419" s="35"/>
      <c r="B419" s="36"/>
      <c r="C419" s="37"/>
      <c r="D419" s="217" t="s">
        <v>136</v>
      </c>
      <c r="E419" s="37"/>
      <c r="F419" s="218" t="s">
        <v>1083</v>
      </c>
      <c r="G419" s="37"/>
      <c r="H419" s="37"/>
      <c r="I419" s="116"/>
      <c r="J419" s="37"/>
      <c r="K419" s="37"/>
      <c r="L419" s="40"/>
      <c r="M419" s="219"/>
      <c r="N419" s="220"/>
      <c r="O419" s="72"/>
      <c r="P419" s="72"/>
      <c r="Q419" s="72"/>
      <c r="R419" s="72"/>
      <c r="S419" s="72"/>
      <c r="T419" s="73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T419" s="18" t="s">
        <v>136</v>
      </c>
      <c r="AU419" s="18" t="s">
        <v>83</v>
      </c>
    </row>
    <row r="420" spans="1:65" s="2" customFormat="1" ht="21.75" customHeight="1">
      <c r="A420" s="35"/>
      <c r="B420" s="36"/>
      <c r="C420" s="204" t="s">
        <v>600</v>
      </c>
      <c r="D420" s="204" t="s">
        <v>129</v>
      </c>
      <c r="E420" s="205" t="s">
        <v>1085</v>
      </c>
      <c r="F420" s="206" t="s">
        <v>1086</v>
      </c>
      <c r="G420" s="207" t="s">
        <v>309</v>
      </c>
      <c r="H420" s="208">
        <v>25</v>
      </c>
      <c r="I420" s="209"/>
      <c r="J420" s="210">
        <f>ROUND(I420*H420,2)</f>
        <v>0</v>
      </c>
      <c r="K420" s="206" t="s">
        <v>133</v>
      </c>
      <c r="L420" s="40"/>
      <c r="M420" s="211" t="s">
        <v>1</v>
      </c>
      <c r="N420" s="212" t="s">
        <v>38</v>
      </c>
      <c r="O420" s="72"/>
      <c r="P420" s="213">
        <f>O420*H420</f>
        <v>0</v>
      </c>
      <c r="Q420" s="213">
        <v>0</v>
      </c>
      <c r="R420" s="213">
        <f>Q420*H420</f>
        <v>0</v>
      </c>
      <c r="S420" s="213">
        <v>0</v>
      </c>
      <c r="T420" s="214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5" t="s">
        <v>134</v>
      </c>
      <c r="AT420" s="215" t="s">
        <v>129</v>
      </c>
      <c r="AU420" s="215" t="s">
        <v>83</v>
      </c>
      <c r="AY420" s="18" t="s">
        <v>126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8" t="s">
        <v>81</v>
      </c>
      <c r="BK420" s="216">
        <f>ROUND(I420*H420,2)</f>
        <v>0</v>
      </c>
      <c r="BL420" s="18" t="s">
        <v>134</v>
      </c>
      <c r="BM420" s="215" t="s">
        <v>1087</v>
      </c>
    </row>
    <row r="421" spans="1:47" s="2" customFormat="1" ht="18">
      <c r="A421" s="35"/>
      <c r="B421" s="36"/>
      <c r="C421" s="37"/>
      <c r="D421" s="217" t="s">
        <v>136</v>
      </c>
      <c r="E421" s="37"/>
      <c r="F421" s="218" t="s">
        <v>1088</v>
      </c>
      <c r="G421" s="37"/>
      <c r="H421" s="37"/>
      <c r="I421" s="116"/>
      <c r="J421" s="37"/>
      <c r="K421" s="37"/>
      <c r="L421" s="40"/>
      <c r="M421" s="219"/>
      <c r="N421" s="220"/>
      <c r="O421" s="72"/>
      <c r="P421" s="72"/>
      <c r="Q421" s="72"/>
      <c r="R421" s="72"/>
      <c r="S421" s="72"/>
      <c r="T421" s="73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136</v>
      </c>
      <c r="AU421" s="18" t="s">
        <v>83</v>
      </c>
    </row>
    <row r="422" spans="2:51" s="13" customFormat="1" ht="10">
      <c r="B422" s="221"/>
      <c r="C422" s="222"/>
      <c r="D422" s="217" t="s">
        <v>138</v>
      </c>
      <c r="E422" s="223" t="s">
        <v>1</v>
      </c>
      <c r="F422" s="224" t="s">
        <v>260</v>
      </c>
      <c r="G422" s="222"/>
      <c r="H422" s="223" t="s">
        <v>1</v>
      </c>
      <c r="I422" s="225"/>
      <c r="J422" s="222"/>
      <c r="K422" s="222"/>
      <c r="L422" s="226"/>
      <c r="M422" s="227"/>
      <c r="N422" s="228"/>
      <c r="O422" s="228"/>
      <c r="P422" s="228"/>
      <c r="Q422" s="228"/>
      <c r="R422" s="228"/>
      <c r="S422" s="228"/>
      <c r="T422" s="229"/>
      <c r="AT422" s="230" t="s">
        <v>138</v>
      </c>
      <c r="AU422" s="230" t="s">
        <v>83</v>
      </c>
      <c r="AV422" s="13" t="s">
        <v>81</v>
      </c>
      <c r="AW422" s="13" t="s">
        <v>30</v>
      </c>
      <c r="AX422" s="13" t="s">
        <v>73</v>
      </c>
      <c r="AY422" s="230" t="s">
        <v>126</v>
      </c>
    </row>
    <row r="423" spans="2:51" s="13" customFormat="1" ht="10">
      <c r="B423" s="221"/>
      <c r="C423" s="222"/>
      <c r="D423" s="217" t="s">
        <v>138</v>
      </c>
      <c r="E423" s="223" t="s">
        <v>1</v>
      </c>
      <c r="F423" s="224" t="s">
        <v>1089</v>
      </c>
      <c r="G423" s="222"/>
      <c r="H423" s="223" t="s">
        <v>1</v>
      </c>
      <c r="I423" s="225"/>
      <c r="J423" s="222"/>
      <c r="K423" s="222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138</v>
      </c>
      <c r="AU423" s="230" t="s">
        <v>83</v>
      </c>
      <c r="AV423" s="13" t="s">
        <v>81</v>
      </c>
      <c r="AW423" s="13" t="s">
        <v>30</v>
      </c>
      <c r="AX423" s="13" t="s">
        <v>73</v>
      </c>
      <c r="AY423" s="230" t="s">
        <v>126</v>
      </c>
    </row>
    <row r="424" spans="2:51" s="14" customFormat="1" ht="10">
      <c r="B424" s="231"/>
      <c r="C424" s="232"/>
      <c r="D424" s="217" t="s">
        <v>138</v>
      </c>
      <c r="E424" s="233" t="s">
        <v>1</v>
      </c>
      <c r="F424" s="234" t="s">
        <v>380</v>
      </c>
      <c r="G424" s="232"/>
      <c r="H424" s="235">
        <v>25</v>
      </c>
      <c r="I424" s="236"/>
      <c r="J424" s="232"/>
      <c r="K424" s="232"/>
      <c r="L424" s="237"/>
      <c r="M424" s="238"/>
      <c r="N424" s="239"/>
      <c r="O424" s="239"/>
      <c r="P424" s="239"/>
      <c r="Q424" s="239"/>
      <c r="R424" s="239"/>
      <c r="S424" s="239"/>
      <c r="T424" s="240"/>
      <c r="AT424" s="241" t="s">
        <v>138</v>
      </c>
      <c r="AU424" s="241" t="s">
        <v>83</v>
      </c>
      <c r="AV424" s="14" t="s">
        <v>83</v>
      </c>
      <c r="AW424" s="14" t="s">
        <v>30</v>
      </c>
      <c r="AX424" s="14" t="s">
        <v>81</v>
      </c>
      <c r="AY424" s="241" t="s">
        <v>126</v>
      </c>
    </row>
    <row r="425" spans="1:65" s="2" customFormat="1" ht="21.75" customHeight="1">
      <c r="A425" s="35"/>
      <c r="B425" s="36"/>
      <c r="C425" s="258" t="s">
        <v>606</v>
      </c>
      <c r="D425" s="258" t="s">
        <v>360</v>
      </c>
      <c r="E425" s="259" t="s">
        <v>1090</v>
      </c>
      <c r="F425" s="260" t="s">
        <v>1091</v>
      </c>
      <c r="G425" s="261" t="s">
        <v>309</v>
      </c>
      <c r="H425" s="262">
        <v>25</v>
      </c>
      <c r="I425" s="263"/>
      <c r="J425" s="264">
        <f>ROUND(I425*H425,2)</f>
        <v>0</v>
      </c>
      <c r="K425" s="260" t="s">
        <v>133</v>
      </c>
      <c r="L425" s="265"/>
      <c r="M425" s="266" t="s">
        <v>1</v>
      </c>
      <c r="N425" s="267" t="s">
        <v>38</v>
      </c>
      <c r="O425" s="72"/>
      <c r="P425" s="213">
        <f>O425*H425</f>
        <v>0</v>
      </c>
      <c r="Q425" s="213">
        <v>0.008</v>
      </c>
      <c r="R425" s="213">
        <f>Q425*H425</f>
        <v>0.2</v>
      </c>
      <c r="S425" s="213">
        <v>0</v>
      </c>
      <c r="T425" s="214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15" t="s">
        <v>168</v>
      </c>
      <c r="AT425" s="215" t="s">
        <v>360</v>
      </c>
      <c r="AU425" s="215" t="s">
        <v>83</v>
      </c>
      <c r="AY425" s="18" t="s">
        <v>126</v>
      </c>
      <c r="BE425" s="216">
        <f>IF(N425="základní",J425,0)</f>
        <v>0</v>
      </c>
      <c r="BF425" s="216">
        <f>IF(N425="snížená",J425,0)</f>
        <v>0</v>
      </c>
      <c r="BG425" s="216">
        <f>IF(N425="zákl. přenesená",J425,0)</f>
        <v>0</v>
      </c>
      <c r="BH425" s="216">
        <f>IF(N425="sníž. přenesená",J425,0)</f>
        <v>0</v>
      </c>
      <c r="BI425" s="216">
        <f>IF(N425="nulová",J425,0)</f>
        <v>0</v>
      </c>
      <c r="BJ425" s="18" t="s">
        <v>81</v>
      </c>
      <c r="BK425" s="216">
        <f>ROUND(I425*H425,2)</f>
        <v>0</v>
      </c>
      <c r="BL425" s="18" t="s">
        <v>134</v>
      </c>
      <c r="BM425" s="215" t="s">
        <v>1092</v>
      </c>
    </row>
    <row r="426" spans="1:47" s="2" customFormat="1" ht="10">
      <c r="A426" s="35"/>
      <c r="B426" s="36"/>
      <c r="C426" s="37"/>
      <c r="D426" s="217" t="s">
        <v>136</v>
      </c>
      <c r="E426" s="37"/>
      <c r="F426" s="218" t="s">
        <v>1091</v>
      </c>
      <c r="G426" s="37"/>
      <c r="H426" s="37"/>
      <c r="I426" s="116"/>
      <c r="J426" s="37"/>
      <c r="K426" s="37"/>
      <c r="L426" s="40"/>
      <c r="M426" s="219"/>
      <c r="N426" s="220"/>
      <c r="O426" s="72"/>
      <c r="P426" s="72"/>
      <c r="Q426" s="72"/>
      <c r="R426" s="72"/>
      <c r="S426" s="72"/>
      <c r="T426" s="73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136</v>
      </c>
      <c r="AU426" s="18" t="s">
        <v>83</v>
      </c>
    </row>
    <row r="427" spans="1:65" s="2" customFormat="1" ht="16.5" customHeight="1">
      <c r="A427" s="35"/>
      <c r="B427" s="36"/>
      <c r="C427" s="204" t="s">
        <v>611</v>
      </c>
      <c r="D427" s="204" t="s">
        <v>129</v>
      </c>
      <c r="E427" s="205" t="s">
        <v>1093</v>
      </c>
      <c r="F427" s="206" t="s">
        <v>1094</v>
      </c>
      <c r="G427" s="207" t="s">
        <v>264</v>
      </c>
      <c r="H427" s="208">
        <v>20</v>
      </c>
      <c r="I427" s="209"/>
      <c r="J427" s="210">
        <f>ROUND(I427*H427,2)</f>
        <v>0</v>
      </c>
      <c r="K427" s="206" t="s">
        <v>133</v>
      </c>
      <c r="L427" s="40"/>
      <c r="M427" s="211" t="s">
        <v>1</v>
      </c>
      <c r="N427" s="212" t="s">
        <v>38</v>
      </c>
      <c r="O427" s="72"/>
      <c r="P427" s="213">
        <f>O427*H427</f>
        <v>0</v>
      </c>
      <c r="Q427" s="213">
        <v>0.00442</v>
      </c>
      <c r="R427" s="213">
        <f>Q427*H427</f>
        <v>0.0884</v>
      </c>
      <c r="S427" s="213">
        <v>0</v>
      </c>
      <c r="T427" s="214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15" t="s">
        <v>134</v>
      </c>
      <c r="AT427" s="215" t="s">
        <v>129</v>
      </c>
      <c r="AU427" s="215" t="s">
        <v>83</v>
      </c>
      <c r="AY427" s="18" t="s">
        <v>126</v>
      </c>
      <c r="BE427" s="216">
        <f>IF(N427="základní",J427,0)</f>
        <v>0</v>
      </c>
      <c r="BF427" s="216">
        <f>IF(N427="snížená",J427,0)</f>
        <v>0</v>
      </c>
      <c r="BG427" s="216">
        <f>IF(N427="zákl. přenesená",J427,0)</f>
        <v>0</v>
      </c>
      <c r="BH427" s="216">
        <f>IF(N427="sníž. přenesená",J427,0)</f>
        <v>0</v>
      </c>
      <c r="BI427" s="216">
        <f>IF(N427="nulová",J427,0)</f>
        <v>0</v>
      </c>
      <c r="BJ427" s="18" t="s">
        <v>81</v>
      </c>
      <c r="BK427" s="216">
        <f>ROUND(I427*H427,2)</f>
        <v>0</v>
      </c>
      <c r="BL427" s="18" t="s">
        <v>134</v>
      </c>
      <c r="BM427" s="215" t="s">
        <v>1095</v>
      </c>
    </row>
    <row r="428" spans="1:47" s="2" customFormat="1" ht="27">
      <c r="A428" s="35"/>
      <c r="B428" s="36"/>
      <c r="C428" s="37"/>
      <c r="D428" s="217" t="s">
        <v>136</v>
      </c>
      <c r="E428" s="37"/>
      <c r="F428" s="218" t="s">
        <v>1096</v>
      </c>
      <c r="G428" s="37"/>
      <c r="H428" s="37"/>
      <c r="I428" s="116"/>
      <c r="J428" s="37"/>
      <c r="K428" s="37"/>
      <c r="L428" s="40"/>
      <c r="M428" s="219"/>
      <c r="N428" s="220"/>
      <c r="O428" s="72"/>
      <c r="P428" s="72"/>
      <c r="Q428" s="72"/>
      <c r="R428" s="72"/>
      <c r="S428" s="72"/>
      <c r="T428" s="73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136</v>
      </c>
      <c r="AU428" s="18" t="s">
        <v>83</v>
      </c>
    </row>
    <row r="429" spans="2:51" s="13" customFormat="1" ht="10">
      <c r="B429" s="221"/>
      <c r="C429" s="222"/>
      <c r="D429" s="217" t="s">
        <v>138</v>
      </c>
      <c r="E429" s="223" t="s">
        <v>1</v>
      </c>
      <c r="F429" s="224" t="s">
        <v>260</v>
      </c>
      <c r="G429" s="222"/>
      <c r="H429" s="223" t="s">
        <v>1</v>
      </c>
      <c r="I429" s="225"/>
      <c r="J429" s="222"/>
      <c r="K429" s="222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138</v>
      </c>
      <c r="AU429" s="230" t="s">
        <v>83</v>
      </c>
      <c r="AV429" s="13" t="s">
        <v>81</v>
      </c>
      <c r="AW429" s="13" t="s">
        <v>30</v>
      </c>
      <c r="AX429" s="13" t="s">
        <v>73</v>
      </c>
      <c r="AY429" s="230" t="s">
        <v>126</v>
      </c>
    </row>
    <row r="430" spans="2:51" s="13" customFormat="1" ht="10">
      <c r="B430" s="221"/>
      <c r="C430" s="222"/>
      <c r="D430" s="217" t="s">
        <v>138</v>
      </c>
      <c r="E430" s="223" t="s">
        <v>1</v>
      </c>
      <c r="F430" s="224" t="s">
        <v>1097</v>
      </c>
      <c r="G430" s="222"/>
      <c r="H430" s="223" t="s">
        <v>1</v>
      </c>
      <c r="I430" s="225"/>
      <c r="J430" s="222"/>
      <c r="K430" s="222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138</v>
      </c>
      <c r="AU430" s="230" t="s">
        <v>83</v>
      </c>
      <c r="AV430" s="13" t="s">
        <v>81</v>
      </c>
      <c r="AW430" s="13" t="s">
        <v>30</v>
      </c>
      <c r="AX430" s="13" t="s">
        <v>73</v>
      </c>
      <c r="AY430" s="230" t="s">
        <v>126</v>
      </c>
    </row>
    <row r="431" spans="2:51" s="14" customFormat="1" ht="10">
      <c r="B431" s="231"/>
      <c r="C431" s="232"/>
      <c r="D431" s="217" t="s">
        <v>138</v>
      </c>
      <c r="E431" s="233" t="s">
        <v>1</v>
      </c>
      <c r="F431" s="234" t="s">
        <v>223</v>
      </c>
      <c r="G431" s="232"/>
      <c r="H431" s="235">
        <v>20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138</v>
      </c>
      <c r="AU431" s="241" t="s">
        <v>83</v>
      </c>
      <c r="AV431" s="14" t="s">
        <v>83</v>
      </c>
      <c r="AW431" s="14" t="s">
        <v>30</v>
      </c>
      <c r="AX431" s="14" t="s">
        <v>81</v>
      </c>
      <c r="AY431" s="241" t="s">
        <v>126</v>
      </c>
    </row>
    <row r="432" spans="1:65" s="2" customFormat="1" ht="33" customHeight="1">
      <c r="A432" s="35"/>
      <c r="B432" s="36"/>
      <c r="C432" s="258" t="s">
        <v>617</v>
      </c>
      <c r="D432" s="258" t="s">
        <v>360</v>
      </c>
      <c r="E432" s="259" t="s">
        <v>1098</v>
      </c>
      <c r="F432" s="260" t="s">
        <v>1099</v>
      </c>
      <c r="G432" s="261" t="s">
        <v>264</v>
      </c>
      <c r="H432" s="262">
        <v>20</v>
      </c>
      <c r="I432" s="263"/>
      <c r="J432" s="264">
        <f>ROUND(I432*H432,2)</f>
        <v>0</v>
      </c>
      <c r="K432" s="260" t="s">
        <v>133</v>
      </c>
      <c r="L432" s="265"/>
      <c r="M432" s="266" t="s">
        <v>1</v>
      </c>
      <c r="N432" s="267" t="s">
        <v>38</v>
      </c>
      <c r="O432" s="72"/>
      <c r="P432" s="213">
        <f>O432*H432</f>
        <v>0</v>
      </c>
      <c r="Q432" s="213">
        <v>0.00021</v>
      </c>
      <c r="R432" s="213">
        <f>Q432*H432</f>
        <v>0.004200000000000001</v>
      </c>
      <c r="S432" s="213">
        <v>0</v>
      </c>
      <c r="T432" s="21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5" t="s">
        <v>168</v>
      </c>
      <c r="AT432" s="215" t="s">
        <v>360</v>
      </c>
      <c r="AU432" s="215" t="s">
        <v>83</v>
      </c>
      <c r="AY432" s="18" t="s">
        <v>126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8" t="s">
        <v>81</v>
      </c>
      <c r="BK432" s="216">
        <f>ROUND(I432*H432,2)</f>
        <v>0</v>
      </c>
      <c r="BL432" s="18" t="s">
        <v>134</v>
      </c>
      <c r="BM432" s="215" t="s">
        <v>1100</v>
      </c>
    </row>
    <row r="433" spans="1:47" s="2" customFormat="1" ht="18">
      <c r="A433" s="35"/>
      <c r="B433" s="36"/>
      <c r="C433" s="37"/>
      <c r="D433" s="217" t="s">
        <v>136</v>
      </c>
      <c r="E433" s="37"/>
      <c r="F433" s="218" t="s">
        <v>1099</v>
      </c>
      <c r="G433" s="37"/>
      <c r="H433" s="37"/>
      <c r="I433" s="116"/>
      <c r="J433" s="37"/>
      <c r="K433" s="37"/>
      <c r="L433" s="40"/>
      <c r="M433" s="219"/>
      <c r="N433" s="220"/>
      <c r="O433" s="72"/>
      <c r="P433" s="72"/>
      <c r="Q433" s="72"/>
      <c r="R433" s="72"/>
      <c r="S433" s="72"/>
      <c r="T433" s="73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136</v>
      </c>
      <c r="AU433" s="18" t="s">
        <v>83</v>
      </c>
    </row>
    <row r="434" spans="1:65" s="2" customFormat="1" ht="21.75" customHeight="1">
      <c r="A434" s="35"/>
      <c r="B434" s="36"/>
      <c r="C434" s="204" t="s">
        <v>624</v>
      </c>
      <c r="D434" s="204" t="s">
        <v>129</v>
      </c>
      <c r="E434" s="205" t="s">
        <v>1101</v>
      </c>
      <c r="F434" s="206" t="s">
        <v>1102</v>
      </c>
      <c r="G434" s="207" t="s">
        <v>309</v>
      </c>
      <c r="H434" s="208">
        <v>29.76</v>
      </c>
      <c r="I434" s="209"/>
      <c r="J434" s="210">
        <f>ROUND(I434*H434,2)</f>
        <v>0</v>
      </c>
      <c r="K434" s="206" t="s">
        <v>133</v>
      </c>
      <c r="L434" s="40"/>
      <c r="M434" s="211" t="s">
        <v>1</v>
      </c>
      <c r="N434" s="212" t="s">
        <v>38</v>
      </c>
      <c r="O434" s="72"/>
      <c r="P434" s="213">
        <f>O434*H434</f>
        <v>0</v>
      </c>
      <c r="Q434" s="213">
        <v>2E-05</v>
      </c>
      <c r="R434" s="213">
        <f>Q434*H434</f>
        <v>0.0005952</v>
      </c>
      <c r="S434" s="213">
        <v>0.001</v>
      </c>
      <c r="T434" s="214">
        <f>S434*H434</f>
        <v>0.02976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15" t="s">
        <v>134</v>
      </c>
      <c r="AT434" s="215" t="s">
        <v>129</v>
      </c>
      <c r="AU434" s="215" t="s">
        <v>83</v>
      </c>
      <c r="AY434" s="18" t="s">
        <v>126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8" t="s">
        <v>81</v>
      </c>
      <c r="BK434" s="216">
        <f>ROUND(I434*H434,2)</f>
        <v>0</v>
      </c>
      <c r="BL434" s="18" t="s">
        <v>134</v>
      </c>
      <c r="BM434" s="215" t="s">
        <v>1103</v>
      </c>
    </row>
    <row r="435" spans="1:47" s="2" customFormat="1" ht="18">
      <c r="A435" s="35"/>
      <c r="B435" s="36"/>
      <c r="C435" s="37"/>
      <c r="D435" s="217" t="s">
        <v>136</v>
      </c>
      <c r="E435" s="37"/>
      <c r="F435" s="218" t="s">
        <v>1104</v>
      </c>
      <c r="G435" s="37"/>
      <c r="H435" s="37"/>
      <c r="I435" s="116"/>
      <c r="J435" s="37"/>
      <c r="K435" s="37"/>
      <c r="L435" s="40"/>
      <c r="M435" s="219"/>
      <c r="N435" s="220"/>
      <c r="O435" s="72"/>
      <c r="P435" s="72"/>
      <c r="Q435" s="72"/>
      <c r="R435" s="72"/>
      <c r="S435" s="72"/>
      <c r="T435" s="73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136</v>
      </c>
      <c r="AU435" s="18" t="s">
        <v>83</v>
      </c>
    </row>
    <row r="436" spans="2:51" s="13" customFormat="1" ht="20">
      <c r="B436" s="221"/>
      <c r="C436" s="222"/>
      <c r="D436" s="217" t="s">
        <v>138</v>
      </c>
      <c r="E436" s="223" t="s">
        <v>1</v>
      </c>
      <c r="F436" s="224" t="s">
        <v>1105</v>
      </c>
      <c r="G436" s="222"/>
      <c r="H436" s="223" t="s">
        <v>1</v>
      </c>
      <c r="I436" s="225"/>
      <c r="J436" s="222"/>
      <c r="K436" s="222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138</v>
      </c>
      <c r="AU436" s="230" t="s">
        <v>83</v>
      </c>
      <c r="AV436" s="13" t="s">
        <v>81</v>
      </c>
      <c r="AW436" s="13" t="s">
        <v>30</v>
      </c>
      <c r="AX436" s="13" t="s">
        <v>73</v>
      </c>
      <c r="AY436" s="230" t="s">
        <v>126</v>
      </c>
    </row>
    <row r="437" spans="2:51" s="14" customFormat="1" ht="10">
      <c r="B437" s="231"/>
      <c r="C437" s="232"/>
      <c r="D437" s="217" t="s">
        <v>138</v>
      </c>
      <c r="E437" s="233" t="s">
        <v>1</v>
      </c>
      <c r="F437" s="234" t="s">
        <v>1106</v>
      </c>
      <c r="G437" s="232"/>
      <c r="H437" s="235">
        <v>29.76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138</v>
      </c>
      <c r="AU437" s="241" t="s">
        <v>83</v>
      </c>
      <c r="AV437" s="14" t="s">
        <v>83</v>
      </c>
      <c r="AW437" s="14" t="s">
        <v>30</v>
      </c>
      <c r="AX437" s="14" t="s">
        <v>81</v>
      </c>
      <c r="AY437" s="241" t="s">
        <v>126</v>
      </c>
    </row>
    <row r="438" spans="1:65" s="2" customFormat="1" ht="21.75" customHeight="1">
      <c r="A438" s="35"/>
      <c r="B438" s="36"/>
      <c r="C438" s="204" t="s">
        <v>628</v>
      </c>
      <c r="D438" s="204" t="s">
        <v>129</v>
      </c>
      <c r="E438" s="205" t="s">
        <v>1107</v>
      </c>
      <c r="F438" s="206" t="s">
        <v>1108</v>
      </c>
      <c r="G438" s="207" t="s">
        <v>132</v>
      </c>
      <c r="H438" s="208">
        <v>165.66</v>
      </c>
      <c r="I438" s="209"/>
      <c r="J438" s="210">
        <f>ROUND(I438*H438,2)</f>
        <v>0</v>
      </c>
      <c r="K438" s="206" t="s">
        <v>133</v>
      </c>
      <c r="L438" s="40"/>
      <c r="M438" s="211" t="s">
        <v>1</v>
      </c>
      <c r="N438" s="212" t="s">
        <v>38</v>
      </c>
      <c r="O438" s="72"/>
      <c r="P438" s="213">
        <f>O438*H438</f>
        <v>0</v>
      </c>
      <c r="Q438" s="213">
        <v>0.00158</v>
      </c>
      <c r="R438" s="213">
        <f>Q438*H438</f>
        <v>0.2617428</v>
      </c>
      <c r="S438" s="213">
        <v>0</v>
      </c>
      <c r="T438" s="214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5" t="s">
        <v>134</v>
      </c>
      <c r="AT438" s="215" t="s">
        <v>129</v>
      </c>
      <c r="AU438" s="215" t="s">
        <v>83</v>
      </c>
      <c r="AY438" s="18" t="s">
        <v>126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8" t="s">
        <v>81</v>
      </c>
      <c r="BK438" s="216">
        <f>ROUND(I438*H438,2)</f>
        <v>0</v>
      </c>
      <c r="BL438" s="18" t="s">
        <v>134</v>
      </c>
      <c r="BM438" s="215" t="s">
        <v>1109</v>
      </c>
    </row>
    <row r="439" spans="1:47" s="2" customFormat="1" ht="18">
      <c r="A439" s="35"/>
      <c r="B439" s="36"/>
      <c r="C439" s="37"/>
      <c r="D439" s="217" t="s">
        <v>136</v>
      </c>
      <c r="E439" s="37"/>
      <c r="F439" s="218" t="s">
        <v>1110</v>
      </c>
      <c r="G439" s="37"/>
      <c r="H439" s="37"/>
      <c r="I439" s="116"/>
      <c r="J439" s="37"/>
      <c r="K439" s="37"/>
      <c r="L439" s="40"/>
      <c r="M439" s="219"/>
      <c r="N439" s="220"/>
      <c r="O439" s="72"/>
      <c r="P439" s="72"/>
      <c r="Q439" s="72"/>
      <c r="R439" s="72"/>
      <c r="S439" s="72"/>
      <c r="T439" s="73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136</v>
      </c>
      <c r="AU439" s="18" t="s">
        <v>83</v>
      </c>
    </row>
    <row r="440" spans="2:51" s="13" customFormat="1" ht="10">
      <c r="B440" s="221"/>
      <c r="C440" s="222"/>
      <c r="D440" s="217" t="s">
        <v>138</v>
      </c>
      <c r="E440" s="223" t="s">
        <v>1</v>
      </c>
      <c r="F440" s="224" t="s">
        <v>260</v>
      </c>
      <c r="G440" s="222"/>
      <c r="H440" s="223" t="s">
        <v>1</v>
      </c>
      <c r="I440" s="225"/>
      <c r="J440" s="222"/>
      <c r="K440" s="222"/>
      <c r="L440" s="226"/>
      <c r="M440" s="227"/>
      <c r="N440" s="228"/>
      <c r="O440" s="228"/>
      <c r="P440" s="228"/>
      <c r="Q440" s="228"/>
      <c r="R440" s="228"/>
      <c r="S440" s="228"/>
      <c r="T440" s="229"/>
      <c r="AT440" s="230" t="s">
        <v>138</v>
      </c>
      <c r="AU440" s="230" t="s">
        <v>83</v>
      </c>
      <c r="AV440" s="13" t="s">
        <v>81</v>
      </c>
      <c r="AW440" s="13" t="s">
        <v>30</v>
      </c>
      <c r="AX440" s="13" t="s">
        <v>73</v>
      </c>
      <c r="AY440" s="230" t="s">
        <v>126</v>
      </c>
    </row>
    <row r="441" spans="2:51" s="13" customFormat="1" ht="10">
      <c r="B441" s="221"/>
      <c r="C441" s="222"/>
      <c r="D441" s="217" t="s">
        <v>138</v>
      </c>
      <c r="E441" s="223" t="s">
        <v>1</v>
      </c>
      <c r="F441" s="224" t="s">
        <v>1111</v>
      </c>
      <c r="G441" s="222"/>
      <c r="H441" s="223" t="s">
        <v>1</v>
      </c>
      <c r="I441" s="225"/>
      <c r="J441" s="222"/>
      <c r="K441" s="222"/>
      <c r="L441" s="226"/>
      <c r="M441" s="227"/>
      <c r="N441" s="228"/>
      <c r="O441" s="228"/>
      <c r="P441" s="228"/>
      <c r="Q441" s="228"/>
      <c r="R441" s="228"/>
      <c r="S441" s="228"/>
      <c r="T441" s="229"/>
      <c r="AT441" s="230" t="s">
        <v>138</v>
      </c>
      <c r="AU441" s="230" t="s">
        <v>83</v>
      </c>
      <c r="AV441" s="13" t="s">
        <v>81</v>
      </c>
      <c r="AW441" s="13" t="s">
        <v>30</v>
      </c>
      <c r="AX441" s="13" t="s">
        <v>73</v>
      </c>
      <c r="AY441" s="230" t="s">
        <v>126</v>
      </c>
    </row>
    <row r="442" spans="2:51" s="14" customFormat="1" ht="10">
      <c r="B442" s="231"/>
      <c r="C442" s="232"/>
      <c r="D442" s="217" t="s">
        <v>138</v>
      </c>
      <c r="E442" s="233" t="s">
        <v>1</v>
      </c>
      <c r="F442" s="234" t="s">
        <v>1112</v>
      </c>
      <c r="G442" s="232"/>
      <c r="H442" s="235">
        <v>165.66</v>
      </c>
      <c r="I442" s="236"/>
      <c r="J442" s="232"/>
      <c r="K442" s="232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138</v>
      </c>
      <c r="AU442" s="241" t="s">
        <v>83</v>
      </c>
      <c r="AV442" s="14" t="s">
        <v>83</v>
      </c>
      <c r="AW442" s="14" t="s">
        <v>30</v>
      </c>
      <c r="AX442" s="14" t="s">
        <v>81</v>
      </c>
      <c r="AY442" s="241" t="s">
        <v>126</v>
      </c>
    </row>
    <row r="443" spans="1:65" s="2" customFormat="1" ht="21.75" customHeight="1">
      <c r="A443" s="35"/>
      <c r="B443" s="36"/>
      <c r="C443" s="204" t="s">
        <v>633</v>
      </c>
      <c r="D443" s="204" t="s">
        <v>129</v>
      </c>
      <c r="E443" s="205" t="s">
        <v>1113</v>
      </c>
      <c r="F443" s="206" t="s">
        <v>1114</v>
      </c>
      <c r="G443" s="207" t="s">
        <v>309</v>
      </c>
      <c r="H443" s="208">
        <v>29.76</v>
      </c>
      <c r="I443" s="209"/>
      <c r="J443" s="210">
        <f>ROUND(I443*H443,2)</f>
        <v>0</v>
      </c>
      <c r="K443" s="206" t="s">
        <v>133</v>
      </c>
      <c r="L443" s="40"/>
      <c r="M443" s="211" t="s">
        <v>1</v>
      </c>
      <c r="N443" s="212" t="s">
        <v>38</v>
      </c>
      <c r="O443" s="72"/>
      <c r="P443" s="213">
        <f>O443*H443</f>
        <v>0</v>
      </c>
      <c r="Q443" s="213">
        <v>0.0004</v>
      </c>
      <c r="R443" s="213">
        <f>Q443*H443</f>
        <v>0.011904000000000001</v>
      </c>
      <c r="S443" s="213">
        <v>0.001</v>
      </c>
      <c r="T443" s="214">
        <f>S443*H443</f>
        <v>0.02976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15" t="s">
        <v>134</v>
      </c>
      <c r="AT443" s="215" t="s">
        <v>129</v>
      </c>
      <c r="AU443" s="215" t="s">
        <v>83</v>
      </c>
      <c r="AY443" s="18" t="s">
        <v>126</v>
      </c>
      <c r="BE443" s="216">
        <f>IF(N443="základní",J443,0)</f>
        <v>0</v>
      </c>
      <c r="BF443" s="216">
        <f>IF(N443="snížená",J443,0)</f>
        <v>0</v>
      </c>
      <c r="BG443" s="216">
        <f>IF(N443="zákl. přenesená",J443,0)</f>
        <v>0</v>
      </c>
      <c r="BH443" s="216">
        <f>IF(N443="sníž. přenesená",J443,0)</f>
        <v>0</v>
      </c>
      <c r="BI443" s="216">
        <f>IF(N443="nulová",J443,0)</f>
        <v>0</v>
      </c>
      <c r="BJ443" s="18" t="s">
        <v>81</v>
      </c>
      <c r="BK443" s="216">
        <f>ROUND(I443*H443,2)</f>
        <v>0</v>
      </c>
      <c r="BL443" s="18" t="s">
        <v>134</v>
      </c>
      <c r="BM443" s="215" t="s">
        <v>1115</v>
      </c>
    </row>
    <row r="444" spans="1:47" s="2" customFormat="1" ht="18">
      <c r="A444" s="35"/>
      <c r="B444" s="36"/>
      <c r="C444" s="37"/>
      <c r="D444" s="217" t="s">
        <v>136</v>
      </c>
      <c r="E444" s="37"/>
      <c r="F444" s="218" t="s">
        <v>1116</v>
      </c>
      <c r="G444" s="37"/>
      <c r="H444" s="37"/>
      <c r="I444" s="116"/>
      <c r="J444" s="37"/>
      <c r="K444" s="37"/>
      <c r="L444" s="40"/>
      <c r="M444" s="219"/>
      <c r="N444" s="220"/>
      <c r="O444" s="72"/>
      <c r="P444" s="72"/>
      <c r="Q444" s="72"/>
      <c r="R444" s="72"/>
      <c r="S444" s="72"/>
      <c r="T444" s="73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T444" s="18" t="s">
        <v>136</v>
      </c>
      <c r="AU444" s="18" t="s">
        <v>83</v>
      </c>
    </row>
    <row r="445" spans="2:51" s="13" customFormat="1" ht="20">
      <c r="B445" s="221"/>
      <c r="C445" s="222"/>
      <c r="D445" s="217" t="s">
        <v>138</v>
      </c>
      <c r="E445" s="223" t="s">
        <v>1</v>
      </c>
      <c r="F445" s="224" t="s">
        <v>1117</v>
      </c>
      <c r="G445" s="222"/>
      <c r="H445" s="223" t="s">
        <v>1</v>
      </c>
      <c r="I445" s="225"/>
      <c r="J445" s="222"/>
      <c r="K445" s="222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138</v>
      </c>
      <c r="AU445" s="230" t="s">
        <v>83</v>
      </c>
      <c r="AV445" s="13" t="s">
        <v>81</v>
      </c>
      <c r="AW445" s="13" t="s">
        <v>30</v>
      </c>
      <c r="AX445" s="13" t="s">
        <v>73</v>
      </c>
      <c r="AY445" s="230" t="s">
        <v>126</v>
      </c>
    </row>
    <row r="446" spans="2:51" s="14" customFormat="1" ht="10">
      <c r="B446" s="231"/>
      <c r="C446" s="232"/>
      <c r="D446" s="217" t="s">
        <v>138</v>
      </c>
      <c r="E446" s="233" t="s">
        <v>1</v>
      </c>
      <c r="F446" s="234" t="s">
        <v>1106</v>
      </c>
      <c r="G446" s="232"/>
      <c r="H446" s="235">
        <v>29.76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138</v>
      </c>
      <c r="AU446" s="241" t="s">
        <v>83</v>
      </c>
      <c r="AV446" s="14" t="s">
        <v>83</v>
      </c>
      <c r="AW446" s="14" t="s">
        <v>30</v>
      </c>
      <c r="AX446" s="14" t="s">
        <v>81</v>
      </c>
      <c r="AY446" s="241" t="s">
        <v>126</v>
      </c>
    </row>
    <row r="447" spans="1:65" s="2" customFormat="1" ht="16.5" customHeight="1">
      <c r="A447" s="35"/>
      <c r="B447" s="36"/>
      <c r="C447" s="258" t="s">
        <v>638</v>
      </c>
      <c r="D447" s="258" t="s">
        <v>360</v>
      </c>
      <c r="E447" s="259" t="s">
        <v>1118</v>
      </c>
      <c r="F447" s="260" t="s">
        <v>1119</v>
      </c>
      <c r="G447" s="261" t="s">
        <v>264</v>
      </c>
      <c r="H447" s="262">
        <v>248</v>
      </c>
      <c r="I447" s="263"/>
      <c r="J447" s="264">
        <f>ROUND(I447*H447,2)</f>
        <v>0</v>
      </c>
      <c r="K447" s="260" t="s">
        <v>133</v>
      </c>
      <c r="L447" s="265"/>
      <c r="M447" s="266" t="s">
        <v>1</v>
      </c>
      <c r="N447" s="267" t="s">
        <v>38</v>
      </c>
      <c r="O447" s="72"/>
      <c r="P447" s="213">
        <f>O447*H447</f>
        <v>0</v>
      </c>
      <c r="Q447" s="213">
        <v>4E-05</v>
      </c>
      <c r="R447" s="213">
        <f>Q447*H447</f>
        <v>0.00992</v>
      </c>
      <c r="S447" s="213">
        <v>0</v>
      </c>
      <c r="T447" s="214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15" t="s">
        <v>168</v>
      </c>
      <c r="AT447" s="215" t="s">
        <v>360</v>
      </c>
      <c r="AU447" s="215" t="s">
        <v>83</v>
      </c>
      <c r="AY447" s="18" t="s">
        <v>126</v>
      </c>
      <c r="BE447" s="216">
        <f>IF(N447="základní",J447,0)</f>
        <v>0</v>
      </c>
      <c r="BF447" s="216">
        <f>IF(N447="snížená",J447,0)</f>
        <v>0</v>
      </c>
      <c r="BG447" s="216">
        <f>IF(N447="zákl. přenesená",J447,0)</f>
        <v>0</v>
      </c>
      <c r="BH447" s="216">
        <f>IF(N447="sníž. přenesená",J447,0)</f>
        <v>0</v>
      </c>
      <c r="BI447" s="216">
        <f>IF(N447="nulová",J447,0)</f>
        <v>0</v>
      </c>
      <c r="BJ447" s="18" t="s">
        <v>81</v>
      </c>
      <c r="BK447" s="216">
        <f>ROUND(I447*H447,2)</f>
        <v>0</v>
      </c>
      <c r="BL447" s="18" t="s">
        <v>134</v>
      </c>
      <c r="BM447" s="215" t="s">
        <v>1120</v>
      </c>
    </row>
    <row r="448" spans="1:47" s="2" customFormat="1" ht="10">
      <c r="A448" s="35"/>
      <c r="B448" s="36"/>
      <c r="C448" s="37"/>
      <c r="D448" s="217" t="s">
        <v>136</v>
      </c>
      <c r="E448" s="37"/>
      <c r="F448" s="218" t="s">
        <v>1119</v>
      </c>
      <c r="G448" s="37"/>
      <c r="H448" s="37"/>
      <c r="I448" s="116"/>
      <c r="J448" s="37"/>
      <c r="K448" s="37"/>
      <c r="L448" s="40"/>
      <c r="M448" s="219"/>
      <c r="N448" s="220"/>
      <c r="O448" s="72"/>
      <c r="P448" s="72"/>
      <c r="Q448" s="72"/>
      <c r="R448" s="72"/>
      <c r="S448" s="72"/>
      <c r="T448" s="73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T448" s="18" t="s">
        <v>136</v>
      </c>
      <c r="AU448" s="18" t="s">
        <v>83</v>
      </c>
    </row>
    <row r="449" spans="2:51" s="14" customFormat="1" ht="10">
      <c r="B449" s="231"/>
      <c r="C449" s="232"/>
      <c r="D449" s="217" t="s">
        <v>138</v>
      </c>
      <c r="E449" s="233" t="s">
        <v>1</v>
      </c>
      <c r="F449" s="234" t="s">
        <v>1121</v>
      </c>
      <c r="G449" s="232"/>
      <c r="H449" s="235">
        <v>248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138</v>
      </c>
      <c r="AU449" s="241" t="s">
        <v>83</v>
      </c>
      <c r="AV449" s="14" t="s">
        <v>83</v>
      </c>
      <c r="AW449" s="14" t="s">
        <v>30</v>
      </c>
      <c r="AX449" s="14" t="s">
        <v>81</v>
      </c>
      <c r="AY449" s="241" t="s">
        <v>126</v>
      </c>
    </row>
    <row r="450" spans="1:65" s="2" customFormat="1" ht="16.5" customHeight="1">
      <c r="A450" s="35"/>
      <c r="B450" s="36"/>
      <c r="C450" s="258" t="s">
        <v>643</v>
      </c>
      <c r="D450" s="258" t="s">
        <v>360</v>
      </c>
      <c r="E450" s="259" t="s">
        <v>1122</v>
      </c>
      <c r="F450" s="260" t="s">
        <v>1123</v>
      </c>
      <c r="G450" s="261" t="s">
        <v>309</v>
      </c>
      <c r="H450" s="262">
        <v>35.96</v>
      </c>
      <c r="I450" s="263"/>
      <c r="J450" s="264">
        <f>ROUND(I450*H450,2)</f>
        <v>0</v>
      </c>
      <c r="K450" s="260" t="s">
        <v>1</v>
      </c>
      <c r="L450" s="265"/>
      <c r="M450" s="266" t="s">
        <v>1</v>
      </c>
      <c r="N450" s="267" t="s">
        <v>38</v>
      </c>
      <c r="O450" s="72"/>
      <c r="P450" s="213">
        <f>O450*H450</f>
        <v>0</v>
      </c>
      <c r="Q450" s="213">
        <v>0.00078</v>
      </c>
      <c r="R450" s="213">
        <f>Q450*H450</f>
        <v>0.0280488</v>
      </c>
      <c r="S450" s="213">
        <v>0</v>
      </c>
      <c r="T450" s="21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5" t="s">
        <v>168</v>
      </c>
      <c r="AT450" s="215" t="s">
        <v>360</v>
      </c>
      <c r="AU450" s="215" t="s">
        <v>83</v>
      </c>
      <c r="AY450" s="18" t="s">
        <v>126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8" t="s">
        <v>81</v>
      </c>
      <c r="BK450" s="216">
        <f>ROUND(I450*H450,2)</f>
        <v>0</v>
      </c>
      <c r="BL450" s="18" t="s">
        <v>134</v>
      </c>
      <c r="BM450" s="215" t="s">
        <v>1124</v>
      </c>
    </row>
    <row r="451" spans="1:47" s="2" customFormat="1" ht="10">
      <c r="A451" s="35"/>
      <c r="B451" s="36"/>
      <c r="C451" s="37"/>
      <c r="D451" s="217" t="s">
        <v>136</v>
      </c>
      <c r="E451" s="37"/>
      <c r="F451" s="218" t="s">
        <v>1123</v>
      </c>
      <c r="G451" s="37"/>
      <c r="H451" s="37"/>
      <c r="I451" s="116"/>
      <c r="J451" s="37"/>
      <c r="K451" s="37"/>
      <c r="L451" s="40"/>
      <c r="M451" s="219"/>
      <c r="N451" s="220"/>
      <c r="O451" s="72"/>
      <c r="P451" s="72"/>
      <c r="Q451" s="72"/>
      <c r="R451" s="72"/>
      <c r="S451" s="72"/>
      <c r="T451" s="73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136</v>
      </c>
      <c r="AU451" s="18" t="s">
        <v>83</v>
      </c>
    </row>
    <row r="452" spans="2:51" s="14" customFormat="1" ht="10">
      <c r="B452" s="231"/>
      <c r="C452" s="232"/>
      <c r="D452" s="217" t="s">
        <v>138</v>
      </c>
      <c r="E452" s="233" t="s">
        <v>1</v>
      </c>
      <c r="F452" s="234" t="s">
        <v>1125</v>
      </c>
      <c r="G452" s="232"/>
      <c r="H452" s="235">
        <v>35.96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138</v>
      </c>
      <c r="AU452" s="241" t="s">
        <v>83</v>
      </c>
      <c r="AV452" s="14" t="s">
        <v>83</v>
      </c>
      <c r="AW452" s="14" t="s">
        <v>30</v>
      </c>
      <c r="AX452" s="14" t="s">
        <v>81</v>
      </c>
      <c r="AY452" s="241" t="s">
        <v>126</v>
      </c>
    </row>
    <row r="453" spans="2:63" s="12" customFormat="1" ht="22.75" customHeight="1">
      <c r="B453" s="188"/>
      <c r="C453" s="189"/>
      <c r="D453" s="190" t="s">
        <v>72</v>
      </c>
      <c r="E453" s="202" t="s">
        <v>734</v>
      </c>
      <c r="F453" s="202" t="s">
        <v>735</v>
      </c>
      <c r="G453" s="189"/>
      <c r="H453" s="189"/>
      <c r="I453" s="192"/>
      <c r="J453" s="203">
        <f>BK453</f>
        <v>0</v>
      </c>
      <c r="K453" s="189"/>
      <c r="L453" s="194"/>
      <c r="M453" s="195"/>
      <c r="N453" s="196"/>
      <c r="O453" s="196"/>
      <c r="P453" s="197">
        <f>SUM(P454:P466)</f>
        <v>0</v>
      </c>
      <c r="Q453" s="196"/>
      <c r="R453" s="197">
        <f>SUM(R454:R466)</f>
        <v>0</v>
      </c>
      <c r="S453" s="196"/>
      <c r="T453" s="198">
        <f>SUM(T454:T466)</f>
        <v>0</v>
      </c>
      <c r="AR453" s="199" t="s">
        <v>81</v>
      </c>
      <c r="AT453" s="200" t="s">
        <v>72</v>
      </c>
      <c r="AU453" s="200" t="s">
        <v>81</v>
      </c>
      <c r="AY453" s="199" t="s">
        <v>126</v>
      </c>
      <c r="BK453" s="201">
        <f>SUM(BK454:BK466)</f>
        <v>0</v>
      </c>
    </row>
    <row r="454" spans="1:65" s="2" customFormat="1" ht="16.5" customHeight="1">
      <c r="A454" s="35"/>
      <c r="B454" s="36"/>
      <c r="C454" s="204" t="s">
        <v>648</v>
      </c>
      <c r="D454" s="204" t="s">
        <v>129</v>
      </c>
      <c r="E454" s="205" t="s">
        <v>743</v>
      </c>
      <c r="F454" s="206" t="s">
        <v>744</v>
      </c>
      <c r="G454" s="207" t="s">
        <v>351</v>
      </c>
      <c r="H454" s="208">
        <v>41.843</v>
      </c>
      <c r="I454" s="209"/>
      <c r="J454" s="210">
        <f>ROUND(I454*H454,2)</f>
        <v>0</v>
      </c>
      <c r="K454" s="206" t="s">
        <v>133</v>
      </c>
      <c r="L454" s="40"/>
      <c r="M454" s="211" t="s">
        <v>1</v>
      </c>
      <c r="N454" s="212" t="s">
        <v>38</v>
      </c>
      <c r="O454" s="72"/>
      <c r="P454" s="213">
        <f>O454*H454</f>
        <v>0</v>
      </c>
      <c r="Q454" s="213">
        <v>0</v>
      </c>
      <c r="R454" s="213">
        <f>Q454*H454</f>
        <v>0</v>
      </c>
      <c r="S454" s="213">
        <v>0</v>
      </c>
      <c r="T454" s="214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215" t="s">
        <v>134</v>
      </c>
      <c r="AT454" s="215" t="s">
        <v>129</v>
      </c>
      <c r="AU454" s="215" t="s">
        <v>83</v>
      </c>
      <c r="AY454" s="18" t="s">
        <v>126</v>
      </c>
      <c r="BE454" s="216">
        <f>IF(N454="základní",J454,0)</f>
        <v>0</v>
      </c>
      <c r="BF454" s="216">
        <f>IF(N454="snížená",J454,0)</f>
        <v>0</v>
      </c>
      <c r="BG454" s="216">
        <f>IF(N454="zákl. přenesená",J454,0)</f>
        <v>0</v>
      </c>
      <c r="BH454" s="216">
        <f>IF(N454="sníž. přenesená",J454,0)</f>
        <v>0</v>
      </c>
      <c r="BI454" s="216">
        <f>IF(N454="nulová",J454,0)</f>
        <v>0</v>
      </c>
      <c r="BJ454" s="18" t="s">
        <v>81</v>
      </c>
      <c r="BK454" s="216">
        <f>ROUND(I454*H454,2)</f>
        <v>0</v>
      </c>
      <c r="BL454" s="18" t="s">
        <v>134</v>
      </c>
      <c r="BM454" s="215" t="s">
        <v>1126</v>
      </c>
    </row>
    <row r="455" spans="1:47" s="2" customFormat="1" ht="18">
      <c r="A455" s="35"/>
      <c r="B455" s="36"/>
      <c r="C455" s="37"/>
      <c r="D455" s="217" t="s">
        <v>136</v>
      </c>
      <c r="E455" s="37"/>
      <c r="F455" s="218" t="s">
        <v>746</v>
      </c>
      <c r="G455" s="37"/>
      <c r="H455" s="37"/>
      <c r="I455" s="116"/>
      <c r="J455" s="37"/>
      <c r="K455" s="37"/>
      <c r="L455" s="40"/>
      <c r="M455" s="219"/>
      <c r="N455" s="220"/>
      <c r="O455" s="72"/>
      <c r="P455" s="72"/>
      <c r="Q455" s="72"/>
      <c r="R455" s="72"/>
      <c r="S455" s="72"/>
      <c r="T455" s="73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136</v>
      </c>
      <c r="AU455" s="18" t="s">
        <v>83</v>
      </c>
    </row>
    <row r="456" spans="2:51" s="14" customFormat="1" ht="10">
      <c r="B456" s="231"/>
      <c r="C456" s="232"/>
      <c r="D456" s="217" t="s">
        <v>138</v>
      </c>
      <c r="E456" s="233" t="s">
        <v>1</v>
      </c>
      <c r="F456" s="234" t="s">
        <v>1127</v>
      </c>
      <c r="G456" s="232"/>
      <c r="H456" s="235">
        <v>41.843</v>
      </c>
      <c r="I456" s="236"/>
      <c r="J456" s="232"/>
      <c r="K456" s="232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138</v>
      </c>
      <c r="AU456" s="241" t="s">
        <v>83</v>
      </c>
      <c r="AV456" s="14" t="s">
        <v>83</v>
      </c>
      <c r="AW456" s="14" t="s">
        <v>30</v>
      </c>
      <c r="AX456" s="14" t="s">
        <v>81</v>
      </c>
      <c r="AY456" s="241" t="s">
        <v>126</v>
      </c>
    </row>
    <row r="457" spans="1:65" s="2" customFormat="1" ht="21.75" customHeight="1">
      <c r="A457" s="35"/>
      <c r="B457" s="36"/>
      <c r="C457" s="204" t="s">
        <v>652</v>
      </c>
      <c r="D457" s="204" t="s">
        <v>129</v>
      </c>
      <c r="E457" s="205" t="s">
        <v>748</v>
      </c>
      <c r="F457" s="206" t="s">
        <v>749</v>
      </c>
      <c r="G457" s="207" t="s">
        <v>351</v>
      </c>
      <c r="H457" s="208">
        <v>543.959</v>
      </c>
      <c r="I457" s="209"/>
      <c r="J457" s="210">
        <f>ROUND(I457*H457,2)</f>
        <v>0</v>
      </c>
      <c r="K457" s="206" t="s">
        <v>133</v>
      </c>
      <c r="L457" s="40"/>
      <c r="M457" s="211" t="s">
        <v>1</v>
      </c>
      <c r="N457" s="212" t="s">
        <v>38</v>
      </c>
      <c r="O457" s="72"/>
      <c r="P457" s="213">
        <f>O457*H457</f>
        <v>0</v>
      </c>
      <c r="Q457" s="213">
        <v>0</v>
      </c>
      <c r="R457" s="213">
        <f>Q457*H457</f>
        <v>0</v>
      </c>
      <c r="S457" s="213">
        <v>0</v>
      </c>
      <c r="T457" s="214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15" t="s">
        <v>134</v>
      </c>
      <c r="AT457" s="215" t="s">
        <v>129</v>
      </c>
      <c r="AU457" s="215" t="s">
        <v>83</v>
      </c>
      <c r="AY457" s="18" t="s">
        <v>126</v>
      </c>
      <c r="BE457" s="216">
        <f>IF(N457="základní",J457,0)</f>
        <v>0</v>
      </c>
      <c r="BF457" s="216">
        <f>IF(N457="snížená",J457,0)</f>
        <v>0</v>
      </c>
      <c r="BG457" s="216">
        <f>IF(N457="zákl. přenesená",J457,0)</f>
        <v>0</v>
      </c>
      <c r="BH457" s="216">
        <f>IF(N457="sníž. přenesená",J457,0)</f>
        <v>0</v>
      </c>
      <c r="BI457" s="216">
        <f>IF(N457="nulová",J457,0)</f>
        <v>0</v>
      </c>
      <c r="BJ457" s="18" t="s">
        <v>81</v>
      </c>
      <c r="BK457" s="216">
        <f>ROUND(I457*H457,2)</f>
        <v>0</v>
      </c>
      <c r="BL457" s="18" t="s">
        <v>134</v>
      </c>
      <c r="BM457" s="215" t="s">
        <v>1128</v>
      </c>
    </row>
    <row r="458" spans="1:47" s="2" customFormat="1" ht="18">
      <c r="A458" s="35"/>
      <c r="B458" s="36"/>
      <c r="C458" s="37"/>
      <c r="D458" s="217" t="s">
        <v>136</v>
      </c>
      <c r="E458" s="37"/>
      <c r="F458" s="218" t="s">
        <v>751</v>
      </c>
      <c r="G458" s="37"/>
      <c r="H458" s="37"/>
      <c r="I458" s="116"/>
      <c r="J458" s="37"/>
      <c r="K458" s="37"/>
      <c r="L458" s="40"/>
      <c r="M458" s="219"/>
      <c r="N458" s="220"/>
      <c r="O458" s="72"/>
      <c r="P458" s="72"/>
      <c r="Q458" s="72"/>
      <c r="R458" s="72"/>
      <c r="S458" s="72"/>
      <c r="T458" s="73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T458" s="18" t="s">
        <v>136</v>
      </c>
      <c r="AU458" s="18" t="s">
        <v>83</v>
      </c>
    </row>
    <row r="459" spans="2:51" s="14" customFormat="1" ht="10">
      <c r="B459" s="231"/>
      <c r="C459" s="232"/>
      <c r="D459" s="217" t="s">
        <v>138</v>
      </c>
      <c r="E459" s="233" t="s">
        <v>1</v>
      </c>
      <c r="F459" s="234" t="s">
        <v>1127</v>
      </c>
      <c r="G459" s="232"/>
      <c r="H459" s="235">
        <v>41.843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138</v>
      </c>
      <c r="AU459" s="241" t="s">
        <v>83</v>
      </c>
      <c r="AV459" s="14" t="s">
        <v>83</v>
      </c>
      <c r="AW459" s="14" t="s">
        <v>30</v>
      </c>
      <c r="AX459" s="14" t="s">
        <v>81</v>
      </c>
      <c r="AY459" s="241" t="s">
        <v>126</v>
      </c>
    </row>
    <row r="460" spans="2:51" s="14" customFormat="1" ht="10">
      <c r="B460" s="231"/>
      <c r="C460" s="232"/>
      <c r="D460" s="217" t="s">
        <v>138</v>
      </c>
      <c r="E460" s="232"/>
      <c r="F460" s="234" t="s">
        <v>1129</v>
      </c>
      <c r="G460" s="232"/>
      <c r="H460" s="235">
        <v>543.959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138</v>
      </c>
      <c r="AU460" s="241" t="s">
        <v>83</v>
      </c>
      <c r="AV460" s="14" t="s">
        <v>83</v>
      </c>
      <c r="AW460" s="14" t="s">
        <v>4</v>
      </c>
      <c r="AX460" s="14" t="s">
        <v>81</v>
      </c>
      <c r="AY460" s="241" t="s">
        <v>126</v>
      </c>
    </row>
    <row r="461" spans="1:65" s="2" customFormat="1" ht="21.75" customHeight="1">
      <c r="A461" s="35"/>
      <c r="B461" s="36"/>
      <c r="C461" s="204" t="s">
        <v>656</v>
      </c>
      <c r="D461" s="204" t="s">
        <v>129</v>
      </c>
      <c r="E461" s="205" t="s">
        <v>754</v>
      </c>
      <c r="F461" s="206" t="s">
        <v>755</v>
      </c>
      <c r="G461" s="207" t="s">
        <v>351</v>
      </c>
      <c r="H461" s="208">
        <v>1.84</v>
      </c>
      <c r="I461" s="209"/>
      <c r="J461" s="210">
        <f>ROUND(I461*H461,2)</f>
        <v>0</v>
      </c>
      <c r="K461" s="206" t="s">
        <v>133</v>
      </c>
      <c r="L461" s="40"/>
      <c r="M461" s="211" t="s">
        <v>1</v>
      </c>
      <c r="N461" s="212" t="s">
        <v>38</v>
      </c>
      <c r="O461" s="72"/>
      <c r="P461" s="213">
        <f>O461*H461</f>
        <v>0</v>
      </c>
      <c r="Q461" s="213">
        <v>0</v>
      </c>
      <c r="R461" s="213">
        <f>Q461*H461</f>
        <v>0</v>
      </c>
      <c r="S461" s="213">
        <v>0</v>
      </c>
      <c r="T461" s="214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15" t="s">
        <v>134</v>
      </c>
      <c r="AT461" s="215" t="s">
        <v>129</v>
      </c>
      <c r="AU461" s="215" t="s">
        <v>83</v>
      </c>
      <c r="AY461" s="18" t="s">
        <v>126</v>
      </c>
      <c r="BE461" s="216">
        <f>IF(N461="základní",J461,0)</f>
        <v>0</v>
      </c>
      <c r="BF461" s="216">
        <f>IF(N461="snížená",J461,0)</f>
        <v>0</v>
      </c>
      <c r="BG461" s="216">
        <f>IF(N461="zákl. přenesená",J461,0)</f>
        <v>0</v>
      </c>
      <c r="BH461" s="216">
        <f>IF(N461="sníž. přenesená",J461,0)</f>
        <v>0</v>
      </c>
      <c r="BI461" s="216">
        <f>IF(N461="nulová",J461,0)</f>
        <v>0</v>
      </c>
      <c r="BJ461" s="18" t="s">
        <v>81</v>
      </c>
      <c r="BK461" s="216">
        <f>ROUND(I461*H461,2)</f>
        <v>0</v>
      </c>
      <c r="BL461" s="18" t="s">
        <v>134</v>
      </c>
      <c r="BM461" s="215" t="s">
        <v>1130</v>
      </c>
    </row>
    <row r="462" spans="1:47" s="2" customFormat="1" ht="27">
      <c r="A462" s="35"/>
      <c r="B462" s="36"/>
      <c r="C462" s="37"/>
      <c r="D462" s="217" t="s">
        <v>136</v>
      </c>
      <c r="E462" s="37"/>
      <c r="F462" s="218" t="s">
        <v>757</v>
      </c>
      <c r="G462" s="37"/>
      <c r="H462" s="37"/>
      <c r="I462" s="116"/>
      <c r="J462" s="37"/>
      <c r="K462" s="37"/>
      <c r="L462" s="40"/>
      <c r="M462" s="219"/>
      <c r="N462" s="220"/>
      <c r="O462" s="72"/>
      <c r="P462" s="72"/>
      <c r="Q462" s="72"/>
      <c r="R462" s="72"/>
      <c r="S462" s="72"/>
      <c r="T462" s="73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136</v>
      </c>
      <c r="AU462" s="18" t="s">
        <v>83</v>
      </c>
    </row>
    <row r="463" spans="2:51" s="14" customFormat="1" ht="10">
      <c r="B463" s="231"/>
      <c r="C463" s="232"/>
      <c r="D463" s="217" t="s">
        <v>138</v>
      </c>
      <c r="E463" s="233" t="s">
        <v>1</v>
      </c>
      <c r="F463" s="234" t="s">
        <v>1131</v>
      </c>
      <c r="G463" s="232"/>
      <c r="H463" s="235">
        <v>1.84</v>
      </c>
      <c r="I463" s="236"/>
      <c r="J463" s="232"/>
      <c r="K463" s="232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138</v>
      </c>
      <c r="AU463" s="241" t="s">
        <v>83</v>
      </c>
      <c r="AV463" s="14" t="s">
        <v>83</v>
      </c>
      <c r="AW463" s="14" t="s">
        <v>30</v>
      </c>
      <c r="AX463" s="14" t="s">
        <v>81</v>
      </c>
      <c r="AY463" s="241" t="s">
        <v>126</v>
      </c>
    </row>
    <row r="464" spans="1:65" s="2" customFormat="1" ht="21.75" customHeight="1">
      <c r="A464" s="35"/>
      <c r="B464" s="36"/>
      <c r="C464" s="204" t="s">
        <v>660</v>
      </c>
      <c r="D464" s="204" t="s">
        <v>129</v>
      </c>
      <c r="E464" s="205" t="s">
        <v>766</v>
      </c>
      <c r="F464" s="206" t="s">
        <v>767</v>
      </c>
      <c r="G464" s="207" t="s">
        <v>351</v>
      </c>
      <c r="H464" s="208">
        <v>40.003</v>
      </c>
      <c r="I464" s="209"/>
      <c r="J464" s="210">
        <f>ROUND(I464*H464,2)</f>
        <v>0</v>
      </c>
      <c r="K464" s="206" t="s">
        <v>133</v>
      </c>
      <c r="L464" s="40"/>
      <c r="M464" s="211" t="s">
        <v>1</v>
      </c>
      <c r="N464" s="212" t="s">
        <v>38</v>
      </c>
      <c r="O464" s="72"/>
      <c r="P464" s="213">
        <f>O464*H464</f>
        <v>0</v>
      </c>
      <c r="Q464" s="213">
        <v>0</v>
      </c>
      <c r="R464" s="213">
        <f>Q464*H464</f>
        <v>0</v>
      </c>
      <c r="S464" s="213">
        <v>0</v>
      </c>
      <c r="T464" s="214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215" t="s">
        <v>134</v>
      </c>
      <c r="AT464" s="215" t="s">
        <v>129</v>
      </c>
      <c r="AU464" s="215" t="s">
        <v>83</v>
      </c>
      <c r="AY464" s="18" t="s">
        <v>126</v>
      </c>
      <c r="BE464" s="216">
        <f>IF(N464="základní",J464,0)</f>
        <v>0</v>
      </c>
      <c r="BF464" s="216">
        <f>IF(N464="snížená",J464,0)</f>
        <v>0</v>
      </c>
      <c r="BG464" s="216">
        <f>IF(N464="zákl. přenesená",J464,0)</f>
        <v>0</v>
      </c>
      <c r="BH464" s="216">
        <f>IF(N464="sníž. přenesená",J464,0)</f>
        <v>0</v>
      </c>
      <c r="BI464" s="216">
        <f>IF(N464="nulová",J464,0)</f>
        <v>0</v>
      </c>
      <c r="BJ464" s="18" t="s">
        <v>81</v>
      </c>
      <c r="BK464" s="216">
        <f>ROUND(I464*H464,2)</f>
        <v>0</v>
      </c>
      <c r="BL464" s="18" t="s">
        <v>134</v>
      </c>
      <c r="BM464" s="215" t="s">
        <v>1132</v>
      </c>
    </row>
    <row r="465" spans="1:47" s="2" customFormat="1" ht="27">
      <c r="A465" s="35"/>
      <c r="B465" s="36"/>
      <c r="C465" s="37"/>
      <c r="D465" s="217" t="s">
        <v>136</v>
      </c>
      <c r="E465" s="37"/>
      <c r="F465" s="218" t="s">
        <v>353</v>
      </c>
      <c r="G465" s="37"/>
      <c r="H465" s="37"/>
      <c r="I465" s="116"/>
      <c r="J465" s="37"/>
      <c r="K465" s="37"/>
      <c r="L465" s="40"/>
      <c r="M465" s="219"/>
      <c r="N465" s="220"/>
      <c r="O465" s="72"/>
      <c r="P465" s="72"/>
      <c r="Q465" s="72"/>
      <c r="R465" s="72"/>
      <c r="S465" s="72"/>
      <c r="T465" s="73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T465" s="18" t="s">
        <v>136</v>
      </c>
      <c r="AU465" s="18" t="s">
        <v>83</v>
      </c>
    </row>
    <row r="466" spans="2:51" s="14" customFormat="1" ht="10">
      <c r="B466" s="231"/>
      <c r="C466" s="232"/>
      <c r="D466" s="217" t="s">
        <v>138</v>
      </c>
      <c r="E466" s="233" t="s">
        <v>1</v>
      </c>
      <c r="F466" s="234" t="s">
        <v>1133</v>
      </c>
      <c r="G466" s="232"/>
      <c r="H466" s="235">
        <v>40.003</v>
      </c>
      <c r="I466" s="236"/>
      <c r="J466" s="232"/>
      <c r="K466" s="232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138</v>
      </c>
      <c r="AU466" s="241" t="s">
        <v>83</v>
      </c>
      <c r="AV466" s="14" t="s">
        <v>83</v>
      </c>
      <c r="AW466" s="14" t="s">
        <v>30</v>
      </c>
      <c r="AX466" s="14" t="s">
        <v>81</v>
      </c>
      <c r="AY466" s="241" t="s">
        <v>126</v>
      </c>
    </row>
    <row r="467" spans="2:63" s="12" customFormat="1" ht="22.75" customHeight="1">
      <c r="B467" s="188"/>
      <c r="C467" s="189"/>
      <c r="D467" s="190" t="s">
        <v>72</v>
      </c>
      <c r="E467" s="202" t="s">
        <v>770</v>
      </c>
      <c r="F467" s="202" t="s">
        <v>771</v>
      </c>
      <c r="G467" s="189"/>
      <c r="H467" s="189"/>
      <c r="I467" s="192"/>
      <c r="J467" s="203">
        <f>BK467</f>
        <v>0</v>
      </c>
      <c r="K467" s="189"/>
      <c r="L467" s="194"/>
      <c r="M467" s="195"/>
      <c r="N467" s="196"/>
      <c r="O467" s="196"/>
      <c r="P467" s="197">
        <f>SUM(P468:P469)</f>
        <v>0</v>
      </c>
      <c r="Q467" s="196"/>
      <c r="R467" s="197">
        <f>SUM(R468:R469)</f>
        <v>0</v>
      </c>
      <c r="S467" s="196"/>
      <c r="T467" s="198">
        <f>SUM(T468:T469)</f>
        <v>0</v>
      </c>
      <c r="AR467" s="199" t="s">
        <v>81</v>
      </c>
      <c r="AT467" s="200" t="s">
        <v>72</v>
      </c>
      <c r="AU467" s="200" t="s">
        <v>81</v>
      </c>
      <c r="AY467" s="199" t="s">
        <v>126</v>
      </c>
      <c r="BK467" s="201">
        <f>SUM(BK468:BK469)</f>
        <v>0</v>
      </c>
    </row>
    <row r="468" spans="1:65" s="2" customFormat="1" ht="21.75" customHeight="1">
      <c r="A468" s="35"/>
      <c r="B468" s="36"/>
      <c r="C468" s="204" t="s">
        <v>664</v>
      </c>
      <c r="D468" s="204" t="s">
        <v>129</v>
      </c>
      <c r="E468" s="205" t="s">
        <v>1134</v>
      </c>
      <c r="F468" s="206" t="s">
        <v>1135</v>
      </c>
      <c r="G468" s="207" t="s">
        <v>351</v>
      </c>
      <c r="H468" s="208">
        <v>1209.591</v>
      </c>
      <c r="I468" s="209"/>
      <c r="J468" s="210">
        <f>ROUND(I468*H468,2)</f>
        <v>0</v>
      </c>
      <c r="K468" s="206" t="s">
        <v>133</v>
      </c>
      <c r="L468" s="40"/>
      <c r="M468" s="211" t="s">
        <v>1</v>
      </c>
      <c r="N468" s="212" t="s">
        <v>38</v>
      </c>
      <c r="O468" s="72"/>
      <c r="P468" s="213">
        <f>O468*H468</f>
        <v>0</v>
      </c>
      <c r="Q468" s="213">
        <v>0</v>
      </c>
      <c r="R468" s="213">
        <f>Q468*H468</f>
        <v>0</v>
      </c>
      <c r="S468" s="213">
        <v>0</v>
      </c>
      <c r="T468" s="214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15" t="s">
        <v>134</v>
      </c>
      <c r="AT468" s="215" t="s">
        <v>129</v>
      </c>
      <c r="AU468" s="215" t="s">
        <v>83</v>
      </c>
      <c r="AY468" s="18" t="s">
        <v>126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8" t="s">
        <v>81</v>
      </c>
      <c r="BK468" s="216">
        <f>ROUND(I468*H468,2)</f>
        <v>0</v>
      </c>
      <c r="BL468" s="18" t="s">
        <v>134</v>
      </c>
      <c r="BM468" s="215" t="s">
        <v>1136</v>
      </c>
    </row>
    <row r="469" spans="1:47" s="2" customFormat="1" ht="18">
      <c r="A469" s="35"/>
      <c r="B469" s="36"/>
      <c r="C469" s="37"/>
      <c r="D469" s="217" t="s">
        <v>136</v>
      </c>
      <c r="E469" s="37"/>
      <c r="F469" s="218" t="s">
        <v>1137</v>
      </c>
      <c r="G469" s="37"/>
      <c r="H469" s="37"/>
      <c r="I469" s="116"/>
      <c r="J469" s="37"/>
      <c r="K469" s="37"/>
      <c r="L469" s="40"/>
      <c r="M469" s="219"/>
      <c r="N469" s="220"/>
      <c r="O469" s="72"/>
      <c r="P469" s="72"/>
      <c r="Q469" s="72"/>
      <c r="R469" s="72"/>
      <c r="S469" s="72"/>
      <c r="T469" s="73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T469" s="18" t="s">
        <v>136</v>
      </c>
      <c r="AU469" s="18" t="s">
        <v>83</v>
      </c>
    </row>
    <row r="470" spans="2:63" s="12" customFormat="1" ht="25.9" customHeight="1">
      <c r="B470" s="188"/>
      <c r="C470" s="189"/>
      <c r="D470" s="190" t="s">
        <v>72</v>
      </c>
      <c r="E470" s="191" t="s">
        <v>1138</v>
      </c>
      <c r="F470" s="191" t="s">
        <v>1139</v>
      </c>
      <c r="G470" s="189"/>
      <c r="H470" s="189"/>
      <c r="I470" s="192"/>
      <c r="J470" s="193">
        <f>BK470</f>
        <v>0</v>
      </c>
      <c r="K470" s="189"/>
      <c r="L470" s="194"/>
      <c r="M470" s="195"/>
      <c r="N470" s="196"/>
      <c r="O470" s="196"/>
      <c r="P470" s="197">
        <f>P471+P515+P530</f>
        <v>0</v>
      </c>
      <c r="Q470" s="196"/>
      <c r="R470" s="197">
        <f>R471+R515+R530</f>
        <v>1.5197203200000002</v>
      </c>
      <c r="S470" s="196"/>
      <c r="T470" s="198">
        <f>T471+T515+T530</f>
        <v>0</v>
      </c>
      <c r="AR470" s="199" t="s">
        <v>83</v>
      </c>
      <c r="AT470" s="200" t="s">
        <v>72</v>
      </c>
      <c r="AU470" s="200" t="s">
        <v>73</v>
      </c>
      <c r="AY470" s="199" t="s">
        <v>126</v>
      </c>
      <c r="BK470" s="201">
        <f>BK471+BK515+BK530</f>
        <v>0</v>
      </c>
    </row>
    <row r="471" spans="2:63" s="12" customFormat="1" ht="22.75" customHeight="1">
      <c r="B471" s="188"/>
      <c r="C471" s="189"/>
      <c r="D471" s="190" t="s">
        <v>72</v>
      </c>
      <c r="E471" s="202" t="s">
        <v>1140</v>
      </c>
      <c r="F471" s="202" t="s">
        <v>1141</v>
      </c>
      <c r="G471" s="189"/>
      <c r="H471" s="189"/>
      <c r="I471" s="192"/>
      <c r="J471" s="203">
        <f>BK471</f>
        <v>0</v>
      </c>
      <c r="K471" s="189"/>
      <c r="L471" s="194"/>
      <c r="M471" s="195"/>
      <c r="N471" s="196"/>
      <c r="O471" s="196"/>
      <c r="P471" s="197">
        <f>SUM(P472:P514)</f>
        <v>0</v>
      </c>
      <c r="Q471" s="196"/>
      <c r="R471" s="197">
        <f>SUM(R472:R514)</f>
        <v>1.1663760000000003</v>
      </c>
      <c r="S471" s="196"/>
      <c r="T471" s="198">
        <f>SUM(T472:T514)</f>
        <v>0</v>
      </c>
      <c r="AR471" s="199" t="s">
        <v>83</v>
      </c>
      <c r="AT471" s="200" t="s">
        <v>72</v>
      </c>
      <c r="AU471" s="200" t="s">
        <v>81</v>
      </c>
      <c r="AY471" s="199" t="s">
        <v>126</v>
      </c>
      <c r="BK471" s="201">
        <f>SUM(BK472:BK514)</f>
        <v>0</v>
      </c>
    </row>
    <row r="472" spans="1:65" s="2" customFormat="1" ht="21.75" customHeight="1">
      <c r="A472" s="35"/>
      <c r="B472" s="36"/>
      <c r="C472" s="204" t="s">
        <v>670</v>
      </c>
      <c r="D472" s="204" t="s">
        <v>129</v>
      </c>
      <c r="E472" s="205" t="s">
        <v>1142</v>
      </c>
      <c r="F472" s="206" t="s">
        <v>1143</v>
      </c>
      <c r="G472" s="207" t="s">
        <v>132</v>
      </c>
      <c r="H472" s="208">
        <v>1163.57</v>
      </c>
      <c r="I472" s="209"/>
      <c r="J472" s="210">
        <f>ROUND(I472*H472,2)</f>
        <v>0</v>
      </c>
      <c r="K472" s="206" t="s">
        <v>133</v>
      </c>
      <c r="L472" s="40"/>
      <c r="M472" s="211" t="s">
        <v>1</v>
      </c>
      <c r="N472" s="212" t="s">
        <v>38</v>
      </c>
      <c r="O472" s="72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5" t="s">
        <v>204</v>
      </c>
      <c r="AT472" s="215" t="s">
        <v>129</v>
      </c>
      <c r="AU472" s="215" t="s">
        <v>83</v>
      </c>
      <c r="AY472" s="18" t="s">
        <v>126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18" t="s">
        <v>81</v>
      </c>
      <c r="BK472" s="216">
        <f>ROUND(I472*H472,2)</f>
        <v>0</v>
      </c>
      <c r="BL472" s="18" t="s">
        <v>204</v>
      </c>
      <c r="BM472" s="215" t="s">
        <v>1144</v>
      </c>
    </row>
    <row r="473" spans="1:47" s="2" customFormat="1" ht="18">
      <c r="A473" s="35"/>
      <c r="B473" s="36"/>
      <c r="C473" s="37"/>
      <c r="D473" s="217" t="s">
        <v>136</v>
      </c>
      <c r="E473" s="37"/>
      <c r="F473" s="218" t="s">
        <v>1145</v>
      </c>
      <c r="G473" s="37"/>
      <c r="H473" s="37"/>
      <c r="I473" s="116"/>
      <c r="J473" s="37"/>
      <c r="K473" s="37"/>
      <c r="L473" s="40"/>
      <c r="M473" s="219"/>
      <c r="N473" s="220"/>
      <c r="O473" s="72"/>
      <c r="P473" s="72"/>
      <c r="Q473" s="72"/>
      <c r="R473" s="72"/>
      <c r="S473" s="72"/>
      <c r="T473" s="73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8" t="s">
        <v>136</v>
      </c>
      <c r="AU473" s="18" t="s">
        <v>83</v>
      </c>
    </row>
    <row r="474" spans="2:51" s="13" customFormat="1" ht="10">
      <c r="B474" s="221"/>
      <c r="C474" s="222"/>
      <c r="D474" s="217" t="s">
        <v>138</v>
      </c>
      <c r="E474" s="223" t="s">
        <v>1</v>
      </c>
      <c r="F474" s="224" t="s">
        <v>260</v>
      </c>
      <c r="G474" s="222"/>
      <c r="H474" s="223" t="s">
        <v>1</v>
      </c>
      <c r="I474" s="225"/>
      <c r="J474" s="222"/>
      <c r="K474" s="222"/>
      <c r="L474" s="226"/>
      <c r="M474" s="227"/>
      <c r="N474" s="228"/>
      <c r="O474" s="228"/>
      <c r="P474" s="228"/>
      <c r="Q474" s="228"/>
      <c r="R474" s="228"/>
      <c r="S474" s="228"/>
      <c r="T474" s="229"/>
      <c r="AT474" s="230" t="s">
        <v>138</v>
      </c>
      <c r="AU474" s="230" t="s">
        <v>83</v>
      </c>
      <c r="AV474" s="13" t="s">
        <v>81</v>
      </c>
      <c r="AW474" s="13" t="s">
        <v>30</v>
      </c>
      <c r="AX474" s="13" t="s">
        <v>73</v>
      </c>
      <c r="AY474" s="230" t="s">
        <v>126</v>
      </c>
    </row>
    <row r="475" spans="2:51" s="14" customFormat="1" ht="10">
      <c r="B475" s="231"/>
      <c r="C475" s="232"/>
      <c r="D475" s="217" t="s">
        <v>138</v>
      </c>
      <c r="E475" s="233" t="s">
        <v>1</v>
      </c>
      <c r="F475" s="234" t="s">
        <v>1146</v>
      </c>
      <c r="G475" s="232"/>
      <c r="H475" s="235">
        <v>387.86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138</v>
      </c>
      <c r="AU475" s="241" t="s">
        <v>83</v>
      </c>
      <c r="AV475" s="14" t="s">
        <v>83</v>
      </c>
      <c r="AW475" s="14" t="s">
        <v>30</v>
      </c>
      <c r="AX475" s="14" t="s">
        <v>73</v>
      </c>
      <c r="AY475" s="241" t="s">
        <v>126</v>
      </c>
    </row>
    <row r="476" spans="2:51" s="14" customFormat="1" ht="10">
      <c r="B476" s="231"/>
      <c r="C476" s="232"/>
      <c r="D476" s="217" t="s">
        <v>138</v>
      </c>
      <c r="E476" s="233" t="s">
        <v>1</v>
      </c>
      <c r="F476" s="234" t="s">
        <v>1147</v>
      </c>
      <c r="G476" s="232"/>
      <c r="H476" s="235">
        <v>775.71</v>
      </c>
      <c r="I476" s="236"/>
      <c r="J476" s="232"/>
      <c r="K476" s="232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138</v>
      </c>
      <c r="AU476" s="241" t="s">
        <v>83</v>
      </c>
      <c r="AV476" s="14" t="s">
        <v>83</v>
      </c>
      <c r="AW476" s="14" t="s">
        <v>30</v>
      </c>
      <c r="AX476" s="14" t="s">
        <v>73</v>
      </c>
      <c r="AY476" s="241" t="s">
        <v>126</v>
      </c>
    </row>
    <row r="477" spans="2:51" s="15" customFormat="1" ht="10">
      <c r="B477" s="247"/>
      <c r="C477" s="248"/>
      <c r="D477" s="217" t="s">
        <v>138</v>
      </c>
      <c r="E477" s="249" t="s">
        <v>1</v>
      </c>
      <c r="F477" s="250" t="s">
        <v>338</v>
      </c>
      <c r="G477" s="248"/>
      <c r="H477" s="251">
        <v>1163.57</v>
      </c>
      <c r="I477" s="252"/>
      <c r="J477" s="248"/>
      <c r="K477" s="248"/>
      <c r="L477" s="253"/>
      <c r="M477" s="254"/>
      <c r="N477" s="255"/>
      <c r="O477" s="255"/>
      <c r="P477" s="255"/>
      <c r="Q477" s="255"/>
      <c r="R477" s="255"/>
      <c r="S477" s="255"/>
      <c r="T477" s="256"/>
      <c r="AT477" s="257" t="s">
        <v>138</v>
      </c>
      <c r="AU477" s="257" t="s">
        <v>83</v>
      </c>
      <c r="AV477" s="15" t="s">
        <v>134</v>
      </c>
      <c r="AW477" s="15" t="s">
        <v>30</v>
      </c>
      <c r="AX477" s="15" t="s">
        <v>81</v>
      </c>
      <c r="AY477" s="257" t="s">
        <v>126</v>
      </c>
    </row>
    <row r="478" spans="1:65" s="2" customFormat="1" ht="16.5" customHeight="1">
      <c r="A478" s="35"/>
      <c r="B478" s="36"/>
      <c r="C478" s="258" t="s">
        <v>676</v>
      </c>
      <c r="D478" s="258" t="s">
        <v>360</v>
      </c>
      <c r="E478" s="259" t="s">
        <v>1148</v>
      </c>
      <c r="F478" s="260" t="s">
        <v>1149</v>
      </c>
      <c r="G478" s="261" t="s">
        <v>351</v>
      </c>
      <c r="H478" s="262">
        <v>0.155</v>
      </c>
      <c r="I478" s="263"/>
      <c r="J478" s="264">
        <f>ROUND(I478*H478,2)</f>
        <v>0</v>
      </c>
      <c r="K478" s="260" t="s">
        <v>133</v>
      </c>
      <c r="L478" s="265"/>
      <c r="M478" s="266" t="s">
        <v>1</v>
      </c>
      <c r="N478" s="267" t="s">
        <v>38</v>
      </c>
      <c r="O478" s="72"/>
      <c r="P478" s="213">
        <f>O478*H478</f>
        <v>0</v>
      </c>
      <c r="Q478" s="213">
        <v>1</v>
      </c>
      <c r="R478" s="213">
        <f>Q478*H478</f>
        <v>0.155</v>
      </c>
      <c r="S478" s="213">
        <v>0</v>
      </c>
      <c r="T478" s="214">
        <f>S478*H478</f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15" t="s">
        <v>412</v>
      </c>
      <c r="AT478" s="215" t="s">
        <v>360</v>
      </c>
      <c r="AU478" s="215" t="s">
        <v>83</v>
      </c>
      <c r="AY478" s="18" t="s">
        <v>126</v>
      </c>
      <c r="BE478" s="216">
        <f>IF(N478="základní",J478,0)</f>
        <v>0</v>
      </c>
      <c r="BF478" s="216">
        <f>IF(N478="snížená",J478,0)</f>
        <v>0</v>
      </c>
      <c r="BG478" s="216">
        <f>IF(N478="zákl. přenesená",J478,0)</f>
        <v>0</v>
      </c>
      <c r="BH478" s="216">
        <f>IF(N478="sníž. přenesená",J478,0)</f>
        <v>0</v>
      </c>
      <c r="BI478" s="216">
        <f>IF(N478="nulová",J478,0)</f>
        <v>0</v>
      </c>
      <c r="BJ478" s="18" t="s">
        <v>81</v>
      </c>
      <c r="BK478" s="216">
        <f>ROUND(I478*H478,2)</f>
        <v>0</v>
      </c>
      <c r="BL478" s="18" t="s">
        <v>204</v>
      </c>
      <c r="BM478" s="215" t="s">
        <v>1150</v>
      </c>
    </row>
    <row r="479" spans="1:47" s="2" customFormat="1" ht="10">
      <c r="A479" s="35"/>
      <c r="B479" s="36"/>
      <c r="C479" s="37"/>
      <c r="D479" s="217" t="s">
        <v>136</v>
      </c>
      <c r="E479" s="37"/>
      <c r="F479" s="218" t="s">
        <v>1149</v>
      </c>
      <c r="G479" s="37"/>
      <c r="H479" s="37"/>
      <c r="I479" s="116"/>
      <c r="J479" s="37"/>
      <c r="K479" s="37"/>
      <c r="L479" s="40"/>
      <c r="M479" s="219"/>
      <c r="N479" s="220"/>
      <c r="O479" s="72"/>
      <c r="P479" s="72"/>
      <c r="Q479" s="72"/>
      <c r="R479" s="72"/>
      <c r="S479" s="72"/>
      <c r="T479" s="73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T479" s="18" t="s">
        <v>136</v>
      </c>
      <c r="AU479" s="18" t="s">
        <v>83</v>
      </c>
    </row>
    <row r="480" spans="1:47" s="2" customFormat="1" ht="18">
      <c r="A480" s="35"/>
      <c r="B480" s="36"/>
      <c r="C480" s="37"/>
      <c r="D480" s="217" t="s">
        <v>1013</v>
      </c>
      <c r="E480" s="37"/>
      <c r="F480" s="268" t="s">
        <v>1151</v>
      </c>
      <c r="G480" s="37"/>
      <c r="H480" s="37"/>
      <c r="I480" s="116"/>
      <c r="J480" s="37"/>
      <c r="K480" s="37"/>
      <c r="L480" s="40"/>
      <c r="M480" s="219"/>
      <c r="N480" s="220"/>
      <c r="O480" s="72"/>
      <c r="P480" s="72"/>
      <c r="Q480" s="72"/>
      <c r="R480" s="72"/>
      <c r="S480" s="72"/>
      <c r="T480" s="73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8" t="s">
        <v>1013</v>
      </c>
      <c r="AU480" s="18" t="s">
        <v>83</v>
      </c>
    </row>
    <row r="481" spans="2:51" s="14" customFormat="1" ht="10">
      <c r="B481" s="231"/>
      <c r="C481" s="232"/>
      <c r="D481" s="217" t="s">
        <v>138</v>
      </c>
      <c r="E481" s="233" t="s">
        <v>1</v>
      </c>
      <c r="F481" s="234" t="s">
        <v>1152</v>
      </c>
      <c r="G481" s="232"/>
      <c r="H481" s="235">
        <v>0.155</v>
      </c>
      <c r="I481" s="236"/>
      <c r="J481" s="232"/>
      <c r="K481" s="232"/>
      <c r="L481" s="237"/>
      <c r="M481" s="238"/>
      <c r="N481" s="239"/>
      <c r="O481" s="239"/>
      <c r="P481" s="239"/>
      <c r="Q481" s="239"/>
      <c r="R481" s="239"/>
      <c r="S481" s="239"/>
      <c r="T481" s="240"/>
      <c r="AT481" s="241" t="s">
        <v>138</v>
      </c>
      <c r="AU481" s="241" t="s">
        <v>83</v>
      </c>
      <c r="AV481" s="14" t="s">
        <v>83</v>
      </c>
      <c r="AW481" s="14" t="s">
        <v>30</v>
      </c>
      <c r="AX481" s="14" t="s">
        <v>81</v>
      </c>
      <c r="AY481" s="241" t="s">
        <v>126</v>
      </c>
    </row>
    <row r="482" spans="1:65" s="2" customFormat="1" ht="16.5" customHeight="1">
      <c r="A482" s="35"/>
      <c r="B482" s="36"/>
      <c r="C482" s="258" t="s">
        <v>682</v>
      </c>
      <c r="D482" s="258" t="s">
        <v>360</v>
      </c>
      <c r="E482" s="259" t="s">
        <v>1153</v>
      </c>
      <c r="F482" s="260" t="s">
        <v>1154</v>
      </c>
      <c r="G482" s="261" t="s">
        <v>351</v>
      </c>
      <c r="H482" s="262">
        <v>0.388</v>
      </c>
      <c r="I482" s="263"/>
      <c r="J482" s="264">
        <f>ROUND(I482*H482,2)</f>
        <v>0</v>
      </c>
      <c r="K482" s="260" t="s">
        <v>133</v>
      </c>
      <c r="L482" s="265"/>
      <c r="M482" s="266" t="s">
        <v>1</v>
      </c>
      <c r="N482" s="267" t="s">
        <v>38</v>
      </c>
      <c r="O482" s="72"/>
      <c r="P482" s="213">
        <f>O482*H482</f>
        <v>0</v>
      </c>
      <c r="Q482" s="213">
        <v>1</v>
      </c>
      <c r="R482" s="213">
        <f>Q482*H482</f>
        <v>0.388</v>
      </c>
      <c r="S482" s="213">
        <v>0</v>
      </c>
      <c r="T482" s="214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215" t="s">
        <v>412</v>
      </c>
      <c r="AT482" s="215" t="s">
        <v>360</v>
      </c>
      <c r="AU482" s="215" t="s">
        <v>83</v>
      </c>
      <c r="AY482" s="18" t="s">
        <v>126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8" t="s">
        <v>81</v>
      </c>
      <c r="BK482" s="216">
        <f>ROUND(I482*H482,2)</f>
        <v>0</v>
      </c>
      <c r="BL482" s="18" t="s">
        <v>204</v>
      </c>
      <c r="BM482" s="215" t="s">
        <v>1155</v>
      </c>
    </row>
    <row r="483" spans="1:47" s="2" customFormat="1" ht="10">
      <c r="A483" s="35"/>
      <c r="B483" s="36"/>
      <c r="C483" s="37"/>
      <c r="D483" s="217" t="s">
        <v>136</v>
      </c>
      <c r="E483" s="37"/>
      <c r="F483" s="218" t="s">
        <v>1154</v>
      </c>
      <c r="G483" s="37"/>
      <c r="H483" s="37"/>
      <c r="I483" s="116"/>
      <c r="J483" s="37"/>
      <c r="K483" s="37"/>
      <c r="L483" s="40"/>
      <c r="M483" s="219"/>
      <c r="N483" s="220"/>
      <c r="O483" s="72"/>
      <c r="P483" s="72"/>
      <c r="Q483" s="72"/>
      <c r="R483" s="72"/>
      <c r="S483" s="72"/>
      <c r="T483" s="73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136</v>
      </c>
      <c r="AU483" s="18" t="s">
        <v>83</v>
      </c>
    </row>
    <row r="484" spans="1:47" s="2" customFormat="1" ht="18">
      <c r="A484" s="35"/>
      <c r="B484" s="36"/>
      <c r="C484" s="37"/>
      <c r="D484" s="217" t="s">
        <v>1013</v>
      </c>
      <c r="E484" s="37"/>
      <c r="F484" s="268" t="s">
        <v>1156</v>
      </c>
      <c r="G484" s="37"/>
      <c r="H484" s="37"/>
      <c r="I484" s="116"/>
      <c r="J484" s="37"/>
      <c r="K484" s="37"/>
      <c r="L484" s="40"/>
      <c r="M484" s="219"/>
      <c r="N484" s="220"/>
      <c r="O484" s="72"/>
      <c r="P484" s="72"/>
      <c r="Q484" s="72"/>
      <c r="R484" s="72"/>
      <c r="S484" s="72"/>
      <c r="T484" s="73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T484" s="18" t="s">
        <v>1013</v>
      </c>
      <c r="AU484" s="18" t="s">
        <v>83</v>
      </c>
    </row>
    <row r="485" spans="2:51" s="14" customFormat="1" ht="10">
      <c r="B485" s="231"/>
      <c r="C485" s="232"/>
      <c r="D485" s="217" t="s">
        <v>138</v>
      </c>
      <c r="E485" s="233" t="s">
        <v>1</v>
      </c>
      <c r="F485" s="234" t="s">
        <v>1157</v>
      </c>
      <c r="G485" s="232"/>
      <c r="H485" s="235">
        <v>0.388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138</v>
      </c>
      <c r="AU485" s="241" t="s">
        <v>83</v>
      </c>
      <c r="AV485" s="14" t="s">
        <v>83</v>
      </c>
      <c r="AW485" s="14" t="s">
        <v>30</v>
      </c>
      <c r="AX485" s="14" t="s">
        <v>81</v>
      </c>
      <c r="AY485" s="241" t="s">
        <v>126</v>
      </c>
    </row>
    <row r="486" spans="1:65" s="2" customFormat="1" ht="21.75" customHeight="1">
      <c r="A486" s="35"/>
      <c r="B486" s="36"/>
      <c r="C486" s="204" t="s">
        <v>687</v>
      </c>
      <c r="D486" s="204" t="s">
        <v>129</v>
      </c>
      <c r="E486" s="205" t="s">
        <v>1158</v>
      </c>
      <c r="F486" s="206" t="s">
        <v>1159</v>
      </c>
      <c r="G486" s="207" t="s">
        <v>132</v>
      </c>
      <c r="H486" s="208">
        <v>21.2</v>
      </c>
      <c r="I486" s="209"/>
      <c r="J486" s="210">
        <f>ROUND(I486*H486,2)</f>
        <v>0</v>
      </c>
      <c r="K486" s="206" t="s">
        <v>133</v>
      </c>
      <c r="L486" s="40"/>
      <c r="M486" s="211" t="s">
        <v>1</v>
      </c>
      <c r="N486" s="212" t="s">
        <v>38</v>
      </c>
      <c r="O486" s="72"/>
      <c r="P486" s="213">
        <f>O486*H486</f>
        <v>0</v>
      </c>
      <c r="Q486" s="213">
        <v>0.0004</v>
      </c>
      <c r="R486" s="213">
        <f>Q486*H486</f>
        <v>0.00848</v>
      </c>
      <c r="S486" s="213">
        <v>0</v>
      </c>
      <c r="T486" s="214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15" t="s">
        <v>204</v>
      </c>
      <c r="AT486" s="215" t="s">
        <v>129</v>
      </c>
      <c r="AU486" s="215" t="s">
        <v>83</v>
      </c>
      <c r="AY486" s="18" t="s">
        <v>126</v>
      </c>
      <c r="BE486" s="216">
        <f>IF(N486="základní",J486,0)</f>
        <v>0</v>
      </c>
      <c r="BF486" s="216">
        <f>IF(N486="snížená",J486,0)</f>
        <v>0</v>
      </c>
      <c r="BG486" s="216">
        <f>IF(N486="zákl. přenesená",J486,0)</f>
        <v>0</v>
      </c>
      <c r="BH486" s="216">
        <f>IF(N486="sníž. přenesená",J486,0)</f>
        <v>0</v>
      </c>
      <c r="BI486" s="216">
        <f>IF(N486="nulová",J486,0)</f>
        <v>0</v>
      </c>
      <c r="BJ486" s="18" t="s">
        <v>81</v>
      </c>
      <c r="BK486" s="216">
        <f>ROUND(I486*H486,2)</f>
        <v>0</v>
      </c>
      <c r="BL486" s="18" t="s">
        <v>204</v>
      </c>
      <c r="BM486" s="215" t="s">
        <v>1160</v>
      </c>
    </row>
    <row r="487" spans="1:47" s="2" customFormat="1" ht="18">
      <c r="A487" s="35"/>
      <c r="B487" s="36"/>
      <c r="C487" s="37"/>
      <c r="D487" s="217" t="s">
        <v>136</v>
      </c>
      <c r="E487" s="37"/>
      <c r="F487" s="218" t="s">
        <v>1161</v>
      </c>
      <c r="G487" s="37"/>
      <c r="H487" s="37"/>
      <c r="I487" s="116"/>
      <c r="J487" s="37"/>
      <c r="K487" s="37"/>
      <c r="L487" s="40"/>
      <c r="M487" s="219"/>
      <c r="N487" s="220"/>
      <c r="O487" s="72"/>
      <c r="P487" s="72"/>
      <c r="Q487" s="72"/>
      <c r="R487" s="72"/>
      <c r="S487" s="72"/>
      <c r="T487" s="73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136</v>
      </c>
      <c r="AU487" s="18" t="s">
        <v>83</v>
      </c>
    </row>
    <row r="488" spans="2:51" s="13" customFormat="1" ht="10">
      <c r="B488" s="221"/>
      <c r="C488" s="222"/>
      <c r="D488" s="217" t="s">
        <v>138</v>
      </c>
      <c r="E488" s="223" t="s">
        <v>1</v>
      </c>
      <c r="F488" s="224" t="s">
        <v>260</v>
      </c>
      <c r="G488" s="222"/>
      <c r="H488" s="223" t="s">
        <v>1</v>
      </c>
      <c r="I488" s="225"/>
      <c r="J488" s="222"/>
      <c r="K488" s="222"/>
      <c r="L488" s="226"/>
      <c r="M488" s="227"/>
      <c r="N488" s="228"/>
      <c r="O488" s="228"/>
      <c r="P488" s="228"/>
      <c r="Q488" s="228"/>
      <c r="R488" s="228"/>
      <c r="S488" s="228"/>
      <c r="T488" s="229"/>
      <c r="AT488" s="230" t="s">
        <v>138</v>
      </c>
      <c r="AU488" s="230" t="s">
        <v>83</v>
      </c>
      <c r="AV488" s="13" t="s">
        <v>81</v>
      </c>
      <c r="AW488" s="13" t="s">
        <v>30</v>
      </c>
      <c r="AX488" s="13" t="s">
        <v>73</v>
      </c>
      <c r="AY488" s="230" t="s">
        <v>126</v>
      </c>
    </row>
    <row r="489" spans="2:51" s="14" customFormat="1" ht="10">
      <c r="B489" s="231"/>
      <c r="C489" s="232"/>
      <c r="D489" s="217" t="s">
        <v>138</v>
      </c>
      <c r="E489" s="233" t="s">
        <v>1</v>
      </c>
      <c r="F489" s="234" t="s">
        <v>1162</v>
      </c>
      <c r="G489" s="232"/>
      <c r="H489" s="235">
        <v>21.2</v>
      </c>
      <c r="I489" s="236"/>
      <c r="J489" s="232"/>
      <c r="K489" s="232"/>
      <c r="L489" s="237"/>
      <c r="M489" s="238"/>
      <c r="N489" s="239"/>
      <c r="O489" s="239"/>
      <c r="P489" s="239"/>
      <c r="Q489" s="239"/>
      <c r="R489" s="239"/>
      <c r="S489" s="239"/>
      <c r="T489" s="240"/>
      <c r="AT489" s="241" t="s">
        <v>138</v>
      </c>
      <c r="AU489" s="241" t="s">
        <v>83</v>
      </c>
      <c r="AV489" s="14" t="s">
        <v>83</v>
      </c>
      <c r="AW489" s="14" t="s">
        <v>30</v>
      </c>
      <c r="AX489" s="14" t="s">
        <v>81</v>
      </c>
      <c r="AY489" s="241" t="s">
        <v>126</v>
      </c>
    </row>
    <row r="490" spans="1:65" s="2" customFormat="1" ht="33" customHeight="1">
      <c r="A490" s="35"/>
      <c r="B490" s="36"/>
      <c r="C490" s="258" t="s">
        <v>693</v>
      </c>
      <c r="D490" s="258" t="s">
        <v>360</v>
      </c>
      <c r="E490" s="259" t="s">
        <v>1163</v>
      </c>
      <c r="F490" s="260" t="s">
        <v>1164</v>
      </c>
      <c r="G490" s="261" t="s">
        <v>132</v>
      </c>
      <c r="H490" s="262">
        <v>25.44</v>
      </c>
      <c r="I490" s="263"/>
      <c r="J490" s="264">
        <f>ROUND(I490*H490,2)</f>
        <v>0</v>
      </c>
      <c r="K490" s="260" t="s">
        <v>133</v>
      </c>
      <c r="L490" s="265"/>
      <c r="M490" s="266" t="s">
        <v>1</v>
      </c>
      <c r="N490" s="267" t="s">
        <v>38</v>
      </c>
      <c r="O490" s="72"/>
      <c r="P490" s="213">
        <f>O490*H490</f>
        <v>0</v>
      </c>
      <c r="Q490" s="213">
        <v>0.0041</v>
      </c>
      <c r="R490" s="213">
        <f>Q490*H490</f>
        <v>0.10430400000000001</v>
      </c>
      <c r="S490" s="213">
        <v>0</v>
      </c>
      <c r="T490" s="214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5" t="s">
        <v>412</v>
      </c>
      <c r="AT490" s="215" t="s">
        <v>360</v>
      </c>
      <c r="AU490" s="215" t="s">
        <v>83</v>
      </c>
      <c r="AY490" s="18" t="s">
        <v>126</v>
      </c>
      <c r="BE490" s="216">
        <f>IF(N490="základní",J490,0)</f>
        <v>0</v>
      </c>
      <c r="BF490" s="216">
        <f>IF(N490="snížená",J490,0)</f>
        <v>0</v>
      </c>
      <c r="BG490" s="216">
        <f>IF(N490="zákl. přenesená",J490,0)</f>
        <v>0</v>
      </c>
      <c r="BH490" s="216">
        <f>IF(N490="sníž. přenesená",J490,0)</f>
        <v>0</v>
      </c>
      <c r="BI490" s="216">
        <f>IF(N490="nulová",J490,0)</f>
        <v>0</v>
      </c>
      <c r="BJ490" s="18" t="s">
        <v>81</v>
      </c>
      <c r="BK490" s="216">
        <f>ROUND(I490*H490,2)</f>
        <v>0</v>
      </c>
      <c r="BL490" s="18" t="s">
        <v>204</v>
      </c>
      <c r="BM490" s="215" t="s">
        <v>1165</v>
      </c>
    </row>
    <row r="491" spans="1:47" s="2" customFormat="1" ht="27">
      <c r="A491" s="35"/>
      <c r="B491" s="36"/>
      <c r="C491" s="37"/>
      <c r="D491" s="217" t="s">
        <v>136</v>
      </c>
      <c r="E491" s="37"/>
      <c r="F491" s="218" t="s">
        <v>1164</v>
      </c>
      <c r="G491" s="37"/>
      <c r="H491" s="37"/>
      <c r="I491" s="116"/>
      <c r="J491" s="37"/>
      <c r="K491" s="37"/>
      <c r="L491" s="40"/>
      <c r="M491" s="219"/>
      <c r="N491" s="220"/>
      <c r="O491" s="72"/>
      <c r="P491" s="72"/>
      <c r="Q491" s="72"/>
      <c r="R491" s="72"/>
      <c r="S491" s="72"/>
      <c r="T491" s="73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136</v>
      </c>
      <c r="AU491" s="18" t="s">
        <v>83</v>
      </c>
    </row>
    <row r="492" spans="2:51" s="14" customFormat="1" ht="10">
      <c r="B492" s="231"/>
      <c r="C492" s="232"/>
      <c r="D492" s="217" t="s">
        <v>138</v>
      </c>
      <c r="E492" s="232"/>
      <c r="F492" s="234" t="s">
        <v>1166</v>
      </c>
      <c r="G492" s="232"/>
      <c r="H492" s="235">
        <v>25.44</v>
      </c>
      <c r="I492" s="236"/>
      <c r="J492" s="232"/>
      <c r="K492" s="232"/>
      <c r="L492" s="237"/>
      <c r="M492" s="238"/>
      <c r="N492" s="239"/>
      <c r="O492" s="239"/>
      <c r="P492" s="239"/>
      <c r="Q492" s="239"/>
      <c r="R492" s="239"/>
      <c r="S492" s="239"/>
      <c r="T492" s="240"/>
      <c r="AT492" s="241" t="s">
        <v>138</v>
      </c>
      <c r="AU492" s="241" t="s">
        <v>83</v>
      </c>
      <c r="AV492" s="14" t="s">
        <v>83</v>
      </c>
      <c r="AW492" s="14" t="s">
        <v>4</v>
      </c>
      <c r="AX492" s="14" t="s">
        <v>81</v>
      </c>
      <c r="AY492" s="241" t="s">
        <v>126</v>
      </c>
    </row>
    <row r="493" spans="1:65" s="2" customFormat="1" ht="16.5" customHeight="1">
      <c r="A493" s="35"/>
      <c r="B493" s="36"/>
      <c r="C493" s="258" t="s">
        <v>698</v>
      </c>
      <c r="D493" s="258" t="s">
        <v>360</v>
      </c>
      <c r="E493" s="259" t="s">
        <v>1167</v>
      </c>
      <c r="F493" s="260" t="s">
        <v>1168</v>
      </c>
      <c r="G493" s="261" t="s">
        <v>444</v>
      </c>
      <c r="H493" s="262">
        <v>1.148</v>
      </c>
      <c r="I493" s="263"/>
      <c r="J493" s="264">
        <f>ROUND(I493*H493,2)</f>
        <v>0</v>
      </c>
      <c r="K493" s="260" t="s">
        <v>133</v>
      </c>
      <c r="L493" s="265"/>
      <c r="M493" s="266" t="s">
        <v>1</v>
      </c>
      <c r="N493" s="267" t="s">
        <v>38</v>
      </c>
      <c r="O493" s="72"/>
      <c r="P493" s="213">
        <f>O493*H493</f>
        <v>0</v>
      </c>
      <c r="Q493" s="213">
        <v>0.001</v>
      </c>
      <c r="R493" s="213">
        <f>Q493*H493</f>
        <v>0.001148</v>
      </c>
      <c r="S493" s="213">
        <v>0</v>
      </c>
      <c r="T493" s="214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215" t="s">
        <v>412</v>
      </c>
      <c r="AT493" s="215" t="s">
        <v>360</v>
      </c>
      <c r="AU493" s="215" t="s">
        <v>83</v>
      </c>
      <c r="AY493" s="18" t="s">
        <v>126</v>
      </c>
      <c r="BE493" s="216">
        <f>IF(N493="základní",J493,0)</f>
        <v>0</v>
      </c>
      <c r="BF493" s="216">
        <f>IF(N493="snížená",J493,0)</f>
        <v>0</v>
      </c>
      <c r="BG493" s="216">
        <f>IF(N493="zákl. přenesená",J493,0)</f>
        <v>0</v>
      </c>
      <c r="BH493" s="216">
        <f>IF(N493="sníž. přenesená",J493,0)</f>
        <v>0</v>
      </c>
      <c r="BI493" s="216">
        <f>IF(N493="nulová",J493,0)</f>
        <v>0</v>
      </c>
      <c r="BJ493" s="18" t="s">
        <v>81</v>
      </c>
      <c r="BK493" s="216">
        <f>ROUND(I493*H493,2)</f>
        <v>0</v>
      </c>
      <c r="BL493" s="18" t="s">
        <v>204</v>
      </c>
      <c r="BM493" s="215" t="s">
        <v>1169</v>
      </c>
    </row>
    <row r="494" spans="1:47" s="2" customFormat="1" ht="10">
      <c r="A494" s="35"/>
      <c r="B494" s="36"/>
      <c r="C494" s="37"/>
      <c r="D494" s="217" t="s">
        <v>136</v>
      </c>
      <c r="E494" s="37"/>
      <c r="F494" s="218" t="s">
        <v>1168</v>
      </c>
      <c r="G494" s="37"/>
      <c r="H494" s="37"/>
      <c r="I494" s="116"/>
      <c r="J494" s="37"/>
      <c r="K494" s="37"/>
      <c r="L494" s="40"/>
      <c r="M494" s="219"/>
      <c r="N494" s="220"/>
      <c r="O494" s="72"/>
      <c r="P494" s="72"/>
      <c r="Q494" s="72"/>
      <c r="R494" s="72"/>
      <c r="S494" s="72"/>
      <c r="T494" s="73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T494" s="18" t="s">
        <v>136</v>
      </c>
      <c r="AU494" s="18" t="s">
        <v>83</v>
      </c>
    </row>
    <row r="495" spans="1:47" s="2" customFormat="1" ht="18">
      <c r="A495" s="35"/>
      <c r="B495" s="36"/>
      <c r="C495" s="37"/>
      <c r="D495" s="217" t="s">
        <v>1013</v>
      </c>
      <c r="E495" s="37"/>
      <c r="F495" s="268" t="s">
        <v>1170</v>
      </c>
      <c r="G495" s="37"/>
      <c r="H495" s="37"/>
      <c r="I495" s="116"/>
      <c r="J495" s="37"/>
      <c r="K495" s="37"/>
      <c r="L495" s="40"/>
      <c r="M495" s="219"/>
      <c r="N495" s="220"/>
      <c r="O495" s="72"/>
      <c r="P495" s="72"/>
      <c r="Q495" s="72"/>
      <c r="R495" s="72"/>
      <c r="S495" s="72"/>
      <c r="T495" s="73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1013</v>
      </c>
      <c r="AU495" s="18" t="s">
        <v>83</v>
      </c>
    </row>
    <row r="496" spans="2:51" s="13" customFormat="1" ht="20">
      <c r="B496" s="221"/>
      <c r="C496" s="222"/>
      <c r="D496" s="217" t="s">
        <v>138</v>
      </c>
      <c r="E496" s="223" t="s">
        <v>1</v>
      </c>
      <c r="F496" s="224" t="s">
        <v>1171</v>
      </c>
      <c r="G496" s="222"/>
      <c r="H496" s="223" t="s">
        <v>1</v>
      </c>
      <c r="I496" s="225"/>
      <c r="J496" s="222"/>
      <c r="K496" s="222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138</v>
      </c>
      <c r="AU496" s="230" t="s">
        <v>83</v>
      </c>
      <c r="AV496" s="13" t="s">
        <v>81</v>
      </c>
      <c r="AW496" s="13" t="s">
        <v>30</v>
      </c>
      <c r="AX496" s="13" t="s">
        <v>73</v>
      </c>
      <c r="AY496" s="230" t="s">
        <v>126</v>
      </c>
    </row>
    <row r="497" spans="2:51" s="13" customFormat="1" ht="10">
      <c r="B497" s="221"/>
      <c r="C497" s="222"/>
      <c r="D497" s="217" t="s">
        <v>138</v>
      </c>
      <c r="E497" s="223" t="s">
        <v>1</v>
      </c>
      <c r="F497" s="224" t="s">
        <v>1172</v>
      </c>
      <c r="G497" s="222"/>
      <c r="H497" s="223" t="s">
        <v>1</v>
      </c>
      <c r="I497" s="225"/>
      <c r="J497" s="222"/>
      <c r="K497" s="222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138</v>
      </c>
      <c r="AU497" s="230" t="s">
        <v>83</v>
      </c>
      <c r="AV497" s="13" t="s">
        <v>81</v>
      </c>
      <c r="AW497" s="13" t="s">
        <v>30</v>
      </c>
      <c r="AX497" s="13" t="s">
        <v>73</v>
      </c>
      <c r="AY497" s="230" t="s">
        <v>126</v>
      </c>
    </row>
    <row r="498" spans="2:51" s="14" customFormat="1" ht="10">
      <c r="B498" s="231"/>
      <c r="C498" s="232"/>
      <c r="D498" s="217" t="s">
        <v>138</v>
      </c>
      <c r="E498" s="233" t="s">
        <v>1</v>
      </c>
      <c r="F498" s="234" t="s">
        <v>1173</v>
      </c>
      <c r="G498" s="232"/>
      <c r="H498" s="235">
        <v>25.333</v>
      </c>
      <c r="I498" s="236"/>
      <c r="J498" s="232"/>
      <c r="K498" s="232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138</v>
      </c>
      <c r="AU498" s="241" t="s">
        <v>83</v>
      </c>
      <c r="AV498" s="14" t="s">
        <v>83</v>
      </c>
      <c r="AW498" s="14" t="s">
        <v>30</v>
      </c>
      <c r="AX498" s="14" t="s">
        <v>73</v>
      </c>
      <c r="AY498" s="241" t="s">
        <v>126</v>
      </c>
    </row>
    <row r="499" spans="2:51" s="13" customFormat="1" ht="10">
      <c r="B499" s="221"/>
      <c r="C499" s="222"/>
      <c r="D499" s="217" t="s">
        <v>138</v>
      </c>
      <c r="E499" s="223" t="s">
        <v>1</v>
      </c>
      <c r="F499" s="224" t="s">
        <v>1174</v>
      </c>
      <c r="G499" s="222"/>
      <c r="H499" s="223" t="s">
        <v>1</v>
      </c>
      <c r="I499" s="225"/>
      <c r="J499" s="222"/>
      <c r="K499" s="222"/>
      <c r="L499" s="226"/>
      <c r="M499" s="227"/>
      <c r="N499" s="228"/>
      <c r="O499" s="228"/>
      <c r="P499" s="228"/>
      <c r="Q499" s="228"/>
      <c r="R499" s="228"/>
      <c r="S499" s="228"/>
      <c r="T499" s="229"/>
      <c r="AT499" s="230" t="s">
        <v>138</v>
      </c>
      <c r="AU499" s="230" t="s">
        <v>83</v>
      </c>
      <c r="AV499" s="13" t="s">
        <v>81</v>
      </c>
      <c r="AW499" s="13" t="s">
        <v>30</v>
      </c>
      <c r="AX499" s="13" t="s">
        <v>73</v>
      </c>
      <c r="AY499" s="230" t="s">
        <v>126</v>
      </c>
    </row>
    <row r="500" spans="2:51" s="14" customFormat="1" ht="10">
      <c r="B500" s="231"/>
      <c r="C500" s="232"/>
      <c r="D500" s="217" t="s">
        <v>138</v>
      </c>
      <c r="E500" s="233" t="s">
        <v>1</v>
      </c>
      <c r="F500" s="234" t="s">
        <v>1175</v>
      </c>
      <c r="G500" s="232"/>
      <c r="H500" s="235">
        <v>8.443</v>
      </c>
      <c r="I500" s="236"/>
      <c r="J500" s="232"/>
      <c r="K500" s="232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138</v>
      </c>
      <c r="AU500" s="241" t="s">
        <v>83</v>
      </c>
      <c r="AV500" s="14" t="s">
        <v>83</v>
      </c>
      <c r="AW500" s="14" t="s">
        <v>30</v>
      </c>
      <c r="AX500" s="14" t="s">
        <v>73</v>
      </c>
      <c r="AY500" s="241" t="s">
        <v>126</v>
      </c>
    </row>
    <row r="501" spans="2:51" s="13" customFormat="1" ht="10">
      <c r="B501" s="221"/>
      <c r="C501" s="222"/>
      <c r="D501" s="217" t="s">
        <v>138</v>
      </c>
      <c r="E501" s="223" t="s">
        <v>1</v>
      </c>
      <c r="F501" s="224" t="s">
        <v>1176</v>
      </c>
      <c r="G501" s="222"/>
      <c r="H501" s="223" t="s">
        <v>1</v>
      </c>
      <c r="I501" s="225"/>
      <c r="J501" s="222"/>
      <c r="K501" s="222"/>
      <c r="L501" s="226"/>
      <c r="M501" s="227"/>
      <c r="N501" s="228"/>
      <c r="O501" s="228"/>
      <c r="P501" s="228"/>
      <c r="Q501" s="228"/>
      <c r="R501" s="228"/>
      <c r="S501" s="228"/>
      <c r="T501" s="229"/>
      <c r="AT501" s="230" t="s">
        <v>138</v>
      </c>
      <c r="AU501" s="230" t="s">
        <v>83</v>
      </c>
      <c r="AV501" s="13" t="s">
        <v>81</v>
      </c>
      <c r="AW501" s="13" t="s">
        <v>30</v>
      </c>
      <c r="AX501" s="13" t="s">
        <v>73</v>
      </c>
      <c r="AY501" s="230" t="s">
        <v>126</v>
      </c>
    </row>
    <row r="502" spans="2:51" s="14" customFormat="1" ht="10">
      <c r="B502" s="231"/>
      <c r="C502" s="232"/>
      <c r="D502" s="217" t="s">
        <v>138</v>
      </c>
      <c r="E502" s="233" t="s">
        <v>1</v>
      </c>
      <c r="F502" s="234" t="s">
        <v>1177</v>
      </c>
      <c r="G502" s="232"/>
      <c r="H502" s="235">
        <v>1.148</v>
      </c>
      <c r="I502" s="236"/>
      <c r="J502" s="232"/>
      <c r="K502" s="232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138</v>
      </c>
      <c r="AU502" s="241" t="s">
        <v>83</v>
      </c>
      <c r="AV502" s="14" t="s">
        <v>83</v>
      </c>
      <c r="AW502" s="14" t="s">
        <v>30</v>
      </c>
      <c r="AX502" s="14" t="s">
        <v>81</v>
      </c>
      <c r="AY502" s="241" t="s">
        <v>126</v>
      </c>
    </row>
    <row r="503" spans="1:65" s="2" customFormat="1" ht="21.75" customHeight="1">
      <c r="A503" s="35"/>
      <c r="B503" s="36"/>
      <c r="C503" s="204" t="s">
        <v>704</v>
      </c>
      <c r="D503" s="204" t="s">
        <v>129</v>
      </c>
      <c r="E503" s="205" t="s">
        <v>1178</v>
      </c>
      <c r="F503" s="206" t="s">
        <v>1179</v>
      </c>
      <c r="G503" s="207" t="s">
        <v>132</v>
      </c>
      <c r="H503" s="208">
        <v>131.3</v>
      </c>
      <c r="I503" s="209"/>
      <c r="J503" s="210">
        <f>ROUND(I503*H503,2)</f>
        <v>0</v>
      </c>
      <c r="K503" s="206" t="s">
        <v>133</v>
      </c>
      <c r="L503" s="40"/>
      <c r="M503" s="211" t="s">
        <v>1</v>
      </c>
      <c r="N503" s="212" t="s">
        <v>38</v>
      </c>
      <c r="O503" s="72"/>
      <c r="P503" s="213">
        <f>O503*H503</f>
        <v>0</v>
      </c>
      <c r="Q503" s="213">
        <v>0.00018</v>
      </c>
      <c r="R503" s="213">
        <f>Q503*H503</f>
        <v>0.023634000000000002</v>
      </c>
      <c r="S503" s="213">
        <v>0</v>
      </c>
      <c r="T503" s="214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15" t="s">
        <v>204</v>
      </c>
      <c r="AT503" s="215" t="s">
        <v>129</v>
      </c>
      <c r="AU503" s="215" t="s">
        <v>83</v>
      </c>
      <c r="AY503" s="18" t="s">
        <v>126</v>
      </c>
      <c r="BE503" s="216">
        <f>IF(N503="základní",J503,0)</f>
        <v>0</v>
      </c>
      <c r="BF503" s="216">
        <f>IF(N503="snížená",J503,0)</f>
        <v>0</v>
      </c>
      <c r="BG503" s="216">
        <f>IF(N503="zákl. přenesená",J503,0)</f>
        <v>0</v>
      </c>
      <c r="BH503" s="216">
        <f>IF(N503="sníž. přenesená",J503,0)</f>
        <v>0</v>
      </c>
      <c r="BI503" s="216">
        <f>IF(N503="nulová",J503,0)</f>
        <v>0</v>
      </c>
      <c r="BJ503" s="18" t="s">
        <v>81</v>
      </c>
      <c r="BK503" s="216">
        <f>ROUND(I503*H503,2)</f>
        <v>0</v>
      </c>
      <c r="BL503" s="18" t="s">
        <v>204</v>
      </c>
      <c r="BM503" s="215" t="s">
        <v>1180</v>
      </c>
    </row>
    <row r="504" spans="1:47" s="2" customFormat="1" ht="27">
      <c r="A504" s="35"/>
      <c r="B504" s="36"/>
      <c r="C504" s="37"/>
      <c r="D504" s="217" t="s">
        <v>136</v>
      </c>
      <c r="E504" s="37"/>
      <c r="F504" s="218" t="s">
        <v>1181</v>
      </c>
      <c r="G504" s="37"/>
      <c r="H504" s="37"/>
      <c r="I504" s="116"/>
      <c r="J504" s="37"/>
      <c r="K504" s="37"/>
      <c r="L504" s="40"/>
      <c r="M504" s="219"/>
      <c r="N504" s="220"/>
      <c r="O504" s="72"/>
      <c r="P504" s="72"/>
      <c r="Q504" s="72"/>
      <c r="R504" s="72"/>
      <c r="S504" s="72"/>
      <c r="T504" s="73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T504" s="18" t="s">
        <v>136</v>
      </c>
      <c r="AU504" s="18" t="s">
        <v>83</v>
      </c>
    </row>
    <row r="505" spans="2:51" s="13" customFormat="1" ht="10">
      <c r="B505" s="221"/>
      <c r="C505" s="222"/>
      <c r="D505" s="217" t="s">
        <v>138</v>
      </c>
      <c r="E505" s="223" t="s">
        <v>1</v>
      </c>
      <c r="F505" s="224" t="s">
        <v>260</v>
      </c>
      <c r="G505" s="222"/>
      <c r="H505" s="223" t="s">
        <v>1</v>
      </c>
      <c r="I505" s="225"/>
      <c r="J505" s="222"/>
      <c r="K505" s="222"/>
      <c r="L505" s="226"/>
      <c r="M505" s="227"/>
      <c r="N505" s="228"/>
      <c r="O505" s="228"/>
      <c r="P505" s="228"/>
      <c r="Q505" s="228"/>
      <c r="R505" s="228"/>
      <c r="S505" s="228"/>
      <c r="T505" s="229"/>
      <c r="AT505" s="230" t="s">
        <v>138</v>
      </c>
      <c r="AU505" s="230" t="s">
        <v>83</v>
      </c>
      <c r="AV505" s="13" t="s">
        <v>81</v>
      </c>
      <c r="AW505" s="13" t="s">
        <v>30</v>
      </c>
      <c r="AX505" s="13" t="s">
        <v>73</v>
      </c>
      <c r="AY505" s="230" t="s">
        <v>126</v>
      </c>
    </row>
    <row r="506" spans="2:51" s="13" customFormat="1" ht="10">
      <c r="B506" s="221"/>
      <c r="C506" s="222"/>
      <c r="D506" s="217" t="s">
        <v>138</v>
      </c>
      <c r="E506" s="223" t="s">
        <v>1</v>
      </c>
      <c r="F506" s="224" t="s">
        <v>1182</v>
      </c>
      <c r="G506" s="222"/>
      <c r="H506" s="223" t="s">
        <v>1</v>
      </c>
      <c r="I506" s="225"/>
      <c r="J506" s="222"/>
      <c r="K506" s="222"/>
      <c r="L506" s="226"/>
      <c r="M506" s="227"/>
      <c r="N506" s="228"/>
      <c r="O506" s="228"/>
      <c r="P506" s="228"/>
      <c r="Q506" s="228"/>
      <c r="R506" s="228"/>
      <c r="S506" s="228"/>
      <c r="T506" s="229"/>
      <c r="AT506" s="230" t="s">
        <v>138</v>
      </c>
      <c r="AU506" s="230" t="s">
        <v>83</v>
      </c>
      <c r="AV506" s="13" t="s">
        <v>81</v>
      </c>
      <c r="AW506" s="13" t="s">
        <v>30</v>
      </c>
      <c r="AX506" s="13" t="s">
        <v>73</v>
      </c>
      <c r="AY506" s="230" t="s">
        <v>126</v>
      </c>
    </row>
    <row r="507" spans="2:51" s="14" customFormat="1" ht="10">
      <c r="B507" s="231"/>
      <c r="C507" s="232"/>
      <c r="D507" s="217" t="s">
        <v>138</v>
      </c>
      <c r="E507" s="233" t="s">
        <v>1</v>
      </c>
      <c r="F507" s="234" t="s">
        <v>1183</v>
      </c>
      <c r="G507" s="232"/>
      <c r="H507" s="235">
        <v>131.3</v>
      </c>
      <c r="I507" s="236"/>
      <c r="J507" s="232"/>
      <c r="K507" s="232"/>
      <c r="L507" s="237"/>
      <c r="M507" s="238"/>
      <c r="N507" s="239"/>
      <c r="O507" s="239"/>
      <c r="P507" s="239"/>
      <c r="Q507" s="239"/>
      <c r="R507" s="239"/>
      <c r="S507" s="239"/>
      <c r="T507" s="240"/>
      <c r="AT507" s="241" t="s">
        <v>138</v>
      </c>
      <c r="AU507" s="241" t="s">
        <v>83</v>
      </c>
      <c r="AV507" s="14" t="s">
        <v>83</v>
      </c>
      <c r="AW507" s="14" t="s">
        <v>30</v>
      </c>
      <c r="AX507" s="14" t="s">
        <v>81</v>
      </c>
      <c r="AY507" s="241" t="s">
        <v>126</v>
      </c>
    </row>
    <row r="508" spans="1:65" s="2" customFormat="1" ht="16.5" customHeight="1">
      <c r="A508" s="35"/>
      <c r="B508" s="36"/>
      <c r="C508" s="258" t="s">
        <v>709</v>
      </c>
      <c r="D508" s="258" t="s">
        <v>360</v>
      </c>
      <c r="E508" s="259" t="s">
        <v>1184</v>
      </c>
      <c r="F508" s="260" t="s">
        <v>1185</v>
      </c>
      <c r="G508" s="261" t="s">
        <v>132</v>
      </c>
      <c r="H508" s="262">
        <v>131.3</v>
      </c>
      <c r="I508" s="263"/>
      <c r="J508" s="264">
        <f>ROUND(I508*H508,2)</f>
        <v>0</v>
      </c>
      <c r="K508" s="260" t="s">
        <v>133</v>
      </c>
      <c r="L508" s="265"/>
      <c r="M508" s="266" t="s">
        <v>1</v>
      </c>
      <c r="N508" s="267" t="s">
        <v>38</v>
      </c>
      <c r="O508" s="72"/>
      <c r="P508" s="213">
        <f>O508*H508</f>
        <v>0</v>
      </c>
      <c r="Q508" s="213">
        <v>0.0037</v>
      </c>
      <c r="R508" s="213">
        <f>Q508*H508</f>
        <v>0.4858100000000001</v>
      </c>
      <c r="S508" s="213">
        <v>0</v>
      </c>
      <c r="T508" s="214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15" t="s">
        <v>412</v>
      </c>
      <c r="AT508" s="215" t="s">
        <v>360</v>
      </c>
      <c r="AU508" s="215" t="s">
        <v>83</v>
      </c>
      <c r="AY508" s="18" t="s">
        <v>126</v>
      </c>
      <c r="BE508" s="216">
        <f>IF(N508="základní",J508,0)</f>
        <v>0</v>
      </c>
      <c r="BF508" s="216">
        <f>IF(N508="snížená",J508,0)</f>
        <v>0</v>
      </c>
      <c r="BG508" s="216">
        <f>IF(N508="zákl. přenesená",J508,0)</f>
        <v>0</v>
      </c>
      <c r="BH508" s="216">
        <f>IF(N508="sníž. přenesená",J508,0)</f>
        <v>0</v>
      </c>
      <c r="BI508" s="216">
        <f>IF(N508="nulová",J508,0)</f>
        <v>0</v>
      </c>
      <c r="BJ508" s="18" t="s">
        <v>81</v>
      </c>
      <c r="BK508" s="216">
        <f>ROUND(I508*H508,2)</f>
        <v>0</v>
      </c>
      <c r="BL508" s="18" t="s">
        <v>204</v>
      </c>
      <c r="BM508" s="215" t="s">
        <v>1186</v>
      </c>
    </row>
    <row r="509" spans="1:47" s="2" customFormat="1" ht="10">
      <c r="A509" s="35"/>
      <c r="B509" s="36"/>
      <c r="C509" s="37"/>
      <c r="D509" s="217" t="s">
        <v>136</v>
      </c>
      <c r="E509" s="37"/>
      <c r="F509" s="218" t="s">
        <v>1185</v>
      </c>
      <c r="G509" s="37"/>
      <c r="H509" s="37"/>
      <c r="I509" s="116"/>
      <c r="J509" s="37"/>
      <c r="K509" s="37"/>
      <c r="L509" s="40"/>
      <c r="M509" s="219"/>
      <c r="N509" s="220"/>
      <c r="O509" s="72"/>
      <c r="P509" s="72"/>
      <c r="Q509" s="72"/>
      <c r="R509" s="72"/>
      <c r="S509" s="72"/>
      <c r="T509" s="73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136</v>
      </c>
      <c r="AU509" s="18" t="s">
        <v>83</v>
      </c>
    </row>
    <row r="510" spans="2:51" s="13" customFormat="1" ht="10">
      <c r="B510" s="221"/>
      <c r="C510" s="222"/>
      <c r="D510" s="217" t="s">
        <v>138</v>
      </c>
      <c r="E510" s="223" t="s">
        <v>1</v>
      </c>
      <c r="F510" s="224" t="s">
        <v>260</v>
      </c>
      <c r="G510" s="222"/>
      <c r="H510" s="223" t="s">
        <v>1</v>
      </c>
      <c r="I510" s="225"/>
      <c r="J510" s="222"/>
      <c r="K510" s="222"/>
      <c r="L510" s="226"/>
      <c r="M510" s="227"/>
      <c r="N510" s="228"/>
      <c r="O510" s="228"/>
      <c r="P510" s="228"/>
      <c r="Q510" s="228"/>
      <c r="R510" s="228"/>
      <c r="S510" s="228"/>
      <c r="T510" s="229"/>
      <c r="AT510" s="230" t="s">
        <v>138</v>
      </c>
      <c r="AU510" s="230" t="s">
        <v>83</v>
      </c>
      <c r="AV510" s="13" t="s">
        <v>81</v>
      </c>
      <c r="AW510" s="13" t="s">
        <v>30</v>
      </c>
      <c r="AX510" s="13" t="s">
        <v>73</v>
      </c>
      <c r="AY510" s="230" t="s">
        <v>126</v>
      </c>
    </row>
    <row r="511" spans="2:51" s="13" customFormat="1" ht="10">
      <c r="B511" s="221"/>
      <c r="C511" s="222"/>
      <c r="D511" s="217" t="s">
        <v>138</v>
      </c>
      <c r="E511" s="223" t="s">
        <v>1</v>
      </c>
      <c r="F511" s="224" t="s">
        <v>1187</v>
      </c>
      <c r="G511" s="222"/>
      <c r="H511" s="223" t="s">
        <v>1</v>
      </c>
      <c r="I511" s="225"/>
      <c r="J511" s="222"/>
      <c r="K511" s="222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138</v>
      </c>
      <c r="AU511" s="230" t="s">
        <v>83</v>
      </c>
      <c r="AV511" s="13" t="s">
        <v>81</v>
      </c>
      <c r="AW511" s="13" t="s">
        <v>30</v>
      </c>
      <c r="AX511" s="13" t="s">
        <v>73</v>
      </c>
      <c r="AY511" s="230" t="s">
        <v>126</v>
      </c>
    </row>
    <row r="512" spans="2:51" s="14" customFormat="1" ht="10">
      <c r="B512" s="231"/>
      <c r="C512" s="232"/>
      <c r="D512" s="217" t="s">
        <v>138</v>
      </c>
      <c r="E512" s="233" t="s">
        <v>1</v>
      </c>
      <c r="F512" s="234" t="s">
        <v>1183</v>
      </c>
      <c r="G512" s="232"/>
      <c r="H512" s="235">
        <v>131.3</v>
      </c>
      <c r="I512" s="236"/>
      <c r="J512" s="232"/>
      <c r="K512" s="232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138</v>
      </c>
      <c r="AU512" s="241" t="s">
        <v>83</v>
      </c>
      <c r="AV512" s="14" t="s">
        <v>83</v>
      </c>
      <c r="AW512" s="14" t="s">
        <v>30</v>
      </c>
      <c r="AX512" s="14" t="s">
        <v>81</v>
      </c>
      <c r="AY512" s="241" t="s">
        <v>126</v>
      </c>
    </row>
    <row r="513" spans="1:65" s="2" customFormat="1" ht="21.75" customHeight="1">
      <c r="A513" s="35"/>
      <c r="B513" s="36"/>
      <c r="C513" s="204" t="s">
        <v>716</v>
      </c>
      <c r="D513" s="204" t="s">
        <v>129</v>
      </c>
      <c r="E513" s="205" t="s">
        <v>1188</v>
      </c>
      <c r="F513" s="206" t="s">
        <v>1189</v>
      </c>
      <c r="G513" s="207" t="s">
        <v>351</v>
      </c>
      <c r="H513" s="208">
        <v>1.166</v>
      </c>
      <c r="I513" s="209"/>
      <c r="J513" s="210">
        <f>ROUND(I513*H513,2)</f>
        <v>0</v>
      </c>
      <c r="K513" s="206" t="s">
        <v>133</v>
      </c>
      <c r="L513" s="40"/>
      <c r="M513" s="211" t="s">
        <v>1</v>
      </c>
      <c r="N513" s="212" t="s">
        <v>38</v>
      </c>
      <c r="O513" s="72"/>
      <c r="P513" s="213">
        <f>O513*H513</f>
        <v>0</v>
      </c>
      <c r="Q513" s="213">
        <v>0</v>
      </c>
      <c r="R513" s="213">
        <f>Q513*H513</f>
        <v>0</v>
      </c>
      <c r="S513" s="213">
        <v>0</v>
      </c>
      <c r="T513" s="214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215" t="s">
        <v>204</v>
      </c>
      <c r="AT513" s="215" t="s">
        <v>129</v>
      </c>
      <c r="AU513" s="215" t="s">
        <v>83</v>
      </c>
      <c r="AY513" s="18" t="s">
        <v>126</v>
      </c>
      <c r="BE513" s="216">
        <f>IF(N513="základní",J513,0)</f>
        <v>0</v>
      </c>
      <c r="BF513" s="216">
        <f>IF(N513="snížená",J513,0)</f>
        <v>0</v>
      </c>
      <c r="BG513" s="216">
        <f>IF(N513="zákl. přenesená",J513,0)</f>
        <v>0</v>
      </c>
      <c r="BH513" s="216">
        <f>IF(N513="sníž. přenesená",J513,0)</f>
        <v>0</v>
      </c>
      <c r="BI513" s="216">
        <f>IF(N513="nulová",J513,0)</f>
        <v>0</v>
      </c>
      <c r="BJ513" s="18" t="s">
        <v>81</v>
      </c>
      <c r="BK513" s="216">
        <f>ROUND(I513*H513,2)</f>
        <v>0</v>
      </c>
      <c r="BL513" s="18" t="s">
        <v>204</v>
      </c>
      <c r="BM513" s="215" t="s">
        <v>1190</v>
      </c>
    </row>
    <row r="514" spans="1:47" s="2" customFormat="1" ht="27">
      <c r="A514" s="35"/>
      <c r="B514" s="36"/>
      <c r="C514" s="37"/>
      <c r="D514" s="217" t="s">
        <v>136</v>
      </c>
      <c r="E514" s="37"/>
      <c r="F514" s="218" t="s">
        <v>1191</v>
      </c>
      <c r="G514" s="37"/>
      <c r="H514" s="37"/>
      <c r="I514" s="116"/>
      <c r="J514" s="37"/>
      <c r="K514" s="37"/>
      <c r="L514" s="40"/>
      <c r="M514" s="219"/>
      <c r="N514" s="220"/>
      <c r="O514" s="72"/>
      <c r="P514" s="72"/>
      <c r="Q514" s="72"/>
      <c r="R514" s="72"/>
      <c r="S514" s="72"/>
      <c r="T514" s="73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T514" s="18" t="s">
        <v>136</v>
      </c>
      <c r="AU514" s="18" t="s">
        <v>83</v>
      </c>
    </row>
    <row r="515" spans="2:63" s="12" customFormat="1" ht="22.75" customHeight="1">
      <c r="B515" s="188"/>
      <c r="C515" s="189"/>
      <c r="D515" s="190" t="s">
        <v>72</v>
      </c>
      <c r="E515" s="202" t="s">
        <v>1192</v>
      </c>
      <c r="F515" s="202" t="s">
        <v>1193</v>
      </c>
      <c r="G515" s="189"/>
      <c r="H515" s="189"/>
      <c r="I515" s="192"/>
      <c r="J515" s="203">
        <f>BK515</f>
        <v>0</v>
      </c>
      <c r="K515" s="189"/>
      <c r="L515" s="194"/>
      <c r="M515" s="195"/>
      <c r="N515" s="196"/>
      <c r="O515" s="196"/>
      <c r="P515" s="197">
        <f>SUM(P516:P529)</f>
        <v>0</v>
      </c>
      <c r="Q515" s="196"/>
      <c r="R515" s="197">
        <f>SUM(R516:R529)</f>
        <v>0.037326240000000004</v>
      </c>
      <c r="S515" s="196"/>
      <c r="T515" s="198">
        <f>SUM(T516:T529)</f>
        <v>0</v>
      </c>
      <c r="AR515" s="199" t="s">
        <v>83</v>
      </c>
      <c r="AT515" s="200" t="s">
        <v>72</v>
      </c>
      <c r="AU515" s="200" t="s">
        <v>81</v>
      </c>
      <c r="AY515" s="199" t="s">
        <v>126</v>
      </c>
      <c r="BK515" s="201">
        <f>SUM(BK516:BK529)</f>
        <v>0</v>
      </c>
    </row>
    <row r="516" spans="1:65" s="2" customFormat="1" ht="21.75" customHeight="1">
      <c r="A516" s="35"/>
      <c r="B516" s="36"/>
      <c r="C516" s="204" t="s">
        <v>722</v>
      </c>
      <c r="D516" s="204" t="s">
        <v>129</v>
      </c>
      <c r="E516" s="205" t="s">
        <v>1194</v>
      </c>
      <c r="F516" s="206" t="s">
        <v>1195</v>
      </c>
      <c r="G516" s="207" t="s">
        <v>309</v>
      </c>
      <c r="H516" s="208">
        <v>155.526</v>
      </c>
      <c r="I516" s="209"/>
      <c r="J516" s="210">
        <f>ROUND(I516*H516,2)</f>
        <v>0</v>
      </c>
      <c r="K516" s="206" t="s">
        <v>133</v>
      </c>
      <c r="L516" s="40"/>
      <c r="M516" s="211" t="s">
        <v>1</v>
      </c>
      <c r="N516" s="212" t="s">
        <v>38</v>
      </c>
      <c r="O516" s="72"/>
      <c r="P516" s="213">
        <f>O516*H516</f>
        <v>0</v>
      </c>
      <c r="Q516" s="213">
        <v>0.00024</v>
      </c>
      <c r="R516" s="213">
        <f>Q516*H516</f>
        <v>0.037326240000000004</v>
      </c>
      <c r="S516" s="213">
        <v>0</v>
      </c>
      <c r="T516" s="214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15" t="s">
        <v>204</v>
      </c>
      <c r="AT516" s="215" t="s">
        <v>129</v>
      </c>
      <c r="AU516" s="215" t="s">
        <v>83</v>
      </c>
      <c r="AY516" s="18" t="s">
        <v>126</v>
      </c>
      <c r="BE516" s="216">
        <f>IF(N516="základní",J516,0)</f>
        <v>0</v>
      </c>
      <c r="BF516" s="216">
        <f>IF(N516="snížená",J516,0)</f>
        <v>0</v>
      </c>
      <c r="BG516" s="216">
        <f>IF(N516="zákl. přenesená",J516,0)</f>
        <v>0</v>
      </c>
      <c r="BH516" s="216">
        <f>IF(N516="sníž. přenesená",J516,0)</f>
        <v>0</v>
      </c>
      <c r="BI516" s="216">
        <f>IF(N516="nulová",J516,0)</f>
        <v>0</v>
      </c>
      <c r="BJ516" s="18" t="s">
        <v>81</v>
      </c>
      <c r="BK516" s="216">
        <f>ROUND(I516*H516,2)</f>
        <v>0</v>
      </c>
      <c r="BL516" s="18" t="s">
        <v>204</v>
      </c>
      <c r="BM516" s="215" t="s">
        <v>1196</v>
      </c>
    </row>
    <row r="517" spans="1:47" s="2" customFormat="1" ht="10">
      <c r="A517" s="35"/>
      <c r="B517" s="36"/>
      <c r="C517" s="37"/>
      <c r="D517" s="217" t="s">
        <v>136</v>
      </c>
      <c r="E517" s="37"/>
      <c r="F517" s="218" t="s">
        <v>1197</v>
      </c>
      <c r="G517" s="37"/>
      <c r="H517" s="37"/>
      <c r="I517" s="116"/>
      <c r="J517" s="37"/>
      <c r="K517" s="37"/>
      <c r="L517" s="40"/>
      <c r="M517" s="219"/>
      <c r="N517" s="220"/>
      <c r="O517" s="72"/>
      <c r="P517" s="72"/>
      <c r="Q517" s="72"/>
      <c r="R517" s="72"/>
      <c r="S517" s="72"/>
      <c r="T517" s="73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8" t="s">
        <v>136</v>
      </c>
      <c r="AU517" s="18" t="s">
        <v>83</v>
      </c>
    </row>
    <row r="518" spans="2:51" s="13" customFormat="1" ht="10">
      <c r="B518" s="221"/>
      <c r="C518" s="222"/>
      <c r="D518" s="217" t="s">
        <v>138</v>
      </c>
      <c r="E518" s="223" t="s">
        <v>1</v>
      </c>
      <c r="F518" s="224" t="s">
        <v>1198</v>
      </c>
      <c r="G518" s="222"/>
      <c r="H518" s="223" t="s">
        <v>1</v>
      </c>
      <c r="I518" s="225"/>
      <c r="J518" s="222"/>
      <c r="K518" s="222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138</v>
      </c>
      <c r="AU518" s="230" t="s">
        <v>83</v>
      </c>
      <c r="AV518" s="13" t="s">
        <v>81</v>
      </c>
      <c r="AW518" s="13" t="s">
        <v>30</v>
      </c>
      <c r="AX518" s="13" t="s">
        <v>73</v>
      </c>
      <c r="AY518" s="230" t="s">
        <v>126</v>
      </c>
    </row>
    <row r="519" spans="2:51" s="14" customFormat="1" ht="10">
      <c r="B519" s="231"/>
      <c r="C519" s="232"/>
      <c r="D519" s="217" t="s">
        <v>138</v>
      </c>
      <c r="E519" s="233" t="s">
        <v>1</v>
      </c>
      <c r="F519" s="234" t="s">
        <v>1199</v>
      </c>
      <c r="G519" s="232"/>
      <c r="H519" s="235">
        <v>138.24</v>
      </c>
      <c r="I519" s="236"/>
      <c r="J519" s="232"/>
      <c r="K519" s="232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138</v>
      </c>
      <c r="AU519" s="241" t="s">
        <v>83</v>
      </c>
      <c r="AV519" s="14" t="s">
        <v>83</v>
      </c>
      <c r="AW519" s="14" t="s">
        <v>30</v>
      </c>
      <c r="AX519" s="14" t="s">
        <v>73</v>
      </c>
      <c r="AY519" s="241" t="s">
        <v>126</v>
      </c>
    </row>
    <row r="520" spans="2:51" s="14" customFormat="1" ht="10">
      <c r="B520" s="231"/>
      <c r="C520" s="232"/>
      <c r="D520" s="217" t="s">
        <v>138</v>
      </c>
      <c r="E520" s="233" t="s">
        <v>1</v>
      </c>
      <c r="F520" s="234" t="s">
        <v>1200</v>
      </c>
      <c r="G520" s="232"/>
      <c r="H520" s="235">
        <v>5.12</v>
      </c>
      <c r="I520" s="236"/>
      <c r="J520" s="232"/>
      <c r="K520" s="232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138</v>
      </c>
      <c r="AU520" s="241" t="s">
        <v>83</v>
      </c>
      <c r="AV520" s="14" t="s">
        <v>83</v>
      </c>
      <c r="AW520" s="14" t="s">
        <v>30</v>
      </c>
      <c r="AX520" s="14" t="s">
        <v>73</v>
      </c>
      <c r="AY520" s="241" t="s">
        <v>126</v>
      </c>
    </row>
    <row r="521" spans="2:51" s="14" customFormat="1" ht="10">
      <c r="B521" s="231"/>
      <c r="C521" s="232"/>
      <c r="D521" s="217" t="s">
        <v>138</v>
      </c>
      <c r="E521" s="233" t="s">
        <v>1</v>
      </c>
      <c r="F521" s="234" t="s">
        <v>1201</v>
      </c>
      <c r="G521" s="232"/>
      <c r="H521" s="235">
        <v>4.52</v>
      </c>
      <c r="I521" s="236"/>
      <c r="J521" s="232"/>
      <c r="K521" s="232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138</v>
      </c>
      <c r="AU521" s="241" t="s">
        <v>83</v>
      </c>
      <c r="AV521" s="14" t="s">
        <v>83</v>
      </c>
      <c r="AW521" s="14" t="s">
        <v>30</v>
      </c>
      <c r="AX521" s="14" t="s">
        <v>73</v>
      </c>
      <c r="AY521" s="241" t="s">
        <v>126</v>
      </c>
    </row>
    <row r="522" spans="2:51" s="14" customFormat="1" ht="10">
      <c r="B522" s="231"/>
      <c r="C522" s="232"/>
      <c r="D522" s="217" t="s">
        <v>138</v>
      </c>
      <c r="E522" s="233" t="s">
        <v>1</v>
      </c>
      <c r="F522" s="234" t="s">
        <v>1202</v>
      </c>
      <c r="G522" s="232"/>
      <c r="H522" s="235">
        <v>2.16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138</v>
      </c>
      <c r="AU522" s="241" t="s">
        <v>83</v>
      </c>
      <c r="AV522" s="14" t="s">
        <v>83</v>
      </c>
      <c r="AW522" s="14" t="s">
        <v>30</v>
      </c>
      <c r="AX522" s="14" t="s">
        <v>73</v>
      </c>
      <c r="AY522" s="241" t="s">
        <v>126</v>
      </c>
    </row>
    <row r="523" spans="2:51" s="14" customFormat="1" ht="10">
      <c r="B523" s="231"/>
      <c r="C523" s="232"/>
      <c r="D523" s="217" t="s">
        <v>138</v>
      </c>
      <c r="E523" s="233" t="s">
        <v>1</v>
      </c>
      <c r="F523" s="234" t="s">
        <v>1203</v>
      </c>
      <c r="G523" s="232"/>
      <c r="H523" s="235">
        <v>2.56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AT523" s="241" t="s">
        <v>138</v>
      </c>
      <c r="AU523" s="241" t="s">
        <v>83</v>
      </c>
      <c r="AV523" s="14" t="s">
        <v>83</v>
      </c>
      <c r="AW523" s="14" t="s">
        <v>30</v>
      </c>
      <c r="AX523" s="14" t="s">
        <v>73</v>
      </c>
      <c r="AY523" s="241" t="s">
        <v>126</v>
      </c>
    </row>
    <row r="524" spans="2:51" s="14" customFormat="1" ht="10">
      <c r="B524" s="231"/>
      <c r="C524" s="232"/>
      <c r="D524" s="217" t="s">
        <v>138</v>
      </c>
      <c r="E524" s="233" t="s">
        <v>1</v>
      </c>
      <c r="F524" s="234" t="s">
        <v>1204</v>
      </c>
      <c r="G524" s="232"/>
      <c r="H524" s="235">
        <v>1.56</v>
      </c>
      <c r="I524" s="236"/>
      <c r="J524" s="232"/>
      <c r="K524" s="232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138</v>
      </c>
      <c r="AU524" s="241" t="s">
        <v>83</v>
      </c>
      <c r="AV524" s="14" t="s">
        <v>83</v>
      </c>
      <c r="AW524" s="14" t="s">
        <v>30</v>
      </c>
      <c r="AX524" s="14" t="s">
        <v>73</v>
      </c>
      <c r="AY524" s="241" t="s">
        <v>126</v>
      </c>
    </row>
    <row r="525" spans="2:51" s="16" customFormat="1" ht="10">
      <c r="B525" s="269"/>
      <c r="C525" s="270"/>
      <c r="D525" s="217" t="s">
        <v>138</v>
      </c>
      <c r="E525" s="271" t="s">
        <v>1</v>
      </c>
      <c r="F525" s="272" t="s">
        <v>1205</v>
      </c>
      <c r="G525" s="270"/>
      <c r="H525" s="273">
        <v>154.16000000000003</v>
      </c>
      <c r="I525" s="274"/>
      <c r="J525" s="270"/>
      <c r="K525" s="270"/>
      <c r="L525" s="275"/>
      <c r="M525" s="276"/>
      <c r="N525" s="277"/>
      <c r="O525" s="277"/>
      <c r="P525" s="277"/>
      <c r="Q525" s="277"/>
      <c r="R525" s="277"/>
      <c r="S525" s="277"/>
      <c r="T525" s="278"/>
      <c r="AT525" s="279" t="s">
        <v>138</v>
      </c>
      <c r="AU525" s="279" t="s">
        <v>83</v>
      </c>
      <c r="AV525" s="16" t="s">
        <v>150</v>
      </c>
      <c r="AW525" s="16" t="s">
        <v>30</v>
      </c>
      <c r="AX525" s="16" t="s">
        <v>73</v>
      </c>
      <c r="AY525" s="279" t="s">
        <v>126</v>
      </c>
    </row>
    <row r="526" spans="2:51" s="14" customFormat="1" ht="10">
      <c r="B526" s="231"/>
      <c r="C526" s="232"/>
      <c r="D526" s="217" t="s">
        <v>138</v>
      </c>
      <c r="E526" s="233" t="s">
        <v>1</v>
      </c>
      <c r="F526" s="234" t="s">
        <v>1206</v>
      </c>
      <c r="G526" s="232"/>
      <c r="H526" s="235">
        <v>1.366</v>
      </c>
      <c r="I526" s="236"/>
      <c r="J526" s="232"/>
      <c r="K526" s="232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138</v>
      </c>
      <c r="AU526" s="241" t="s">
        <v>83</v>
      </c>
      <c r="AV526" s="14" t="s">
        <v>83</v>
      </c>
      <c r="AW526" s="14" t="s">
        <v>30</v>
      </c>
      <c r="AX526" s="14" t="s">
        <v>73</v>
      </c>
      <c r="AY526" s="241" t="s">
        <v>126</v>
      </c>
    </row>
    <row r="527" spans="2:51" s="15" customFormat="1" ht="10">
      <c r="B527" s="247"/>
      <c r="C527" s="248"/>
      <c r="D527" s="217" t="s">
        <v>138</v>
      </c>
      <c r="E527" s="249" t="s">
        <v>1</v>
      </c>
      <c r="F527" s="250" t="s">
        <v>338</v>
      </c>
      <c r="G527" s="248"/>
      <c r="H527" s="251">
        <v>155.52600000000004</v>
      </c>
      <c r="I527" s="252"/>
      <c r="J527" s="248"/>
      <c r="K527" s="248"/>
      <c r="L527" s="253"/>
      <c r="M527" s="254"/>
      <c r="N527" s="255"/>
      <c r="O527" s="255"/>
      <c r="P527" s="255"/>
      <c r="Q527" s="255"/>
      <c r="R527" s="255"/>
      <c r="S527" s="255"/>
      <c r="T527" s="256"/>
      <c r="AT527" s="257" t="s">
        <v>138</v>
      </c>
      <c r="AU527" s="257" t="s">
        <v>83</v>
      </c>
      <c r="AV527" s="15" t="s">
        <v>134</v>
      </c>
      <c r="AW527" s="15" t="s">
        <v>30</v>
      </c>
      <c r="AX527" s="15" t="s">
        <v>81</v>
      </c>
      <c r="AY527" s="257" t="s">
        <v>126</v>
      </c>
    </row>
    <row r="528" spans="1:65" s="2" customFormat="1" ht="21.75" customHeight="1">
      <c r="A528" s="35"/>
      <c r="B528" s="36"/>
      <c r="C528" s="204" t="s">
        <v>727</v>
      </c>
      <c r="D528" s="204" t="s">
        <v>129</v>
      </c>
      <c r="E528" s="205" t="s">
        <v>1207</v>
      </c>
      <c r="F528" s="206" t="s">
        <v>1208</v>
      </c>
      <c r="G528" s="207" t="s">
        <v>351</v>
      </c>
      <c r="H528" s="208">
        <v>0.037</v>
      </c>
      <c r="I528" s="209"/>
      <c r="J528" s="210">
        <f>ROUND(I528*H528,2)</f>
        <v>0</v>
      </c>
      <c r="K528" s="206" t="s">
        <v>133</v>
      </c>
      <c r="L528" s="40"/>
      <c r="M528" s="211" t="s">
        <v>1</v>
      </c>
      <c r="N528" s="212" t="s">
        <v>38</v>
      </c>
      <c r="O528" s="72"/>
      <c r="P528" s="213">
        <f>O528*H528</f>
        <v>0</v>
      </c>
      <c r="Q528" s="213">
        <v>0</v>
      </c>
      <c r="R528" s="213">
        <f>Q528*H528</f>
        <v>0</v>
      </c>
      <c r="S528" s="213">
        <v>0</v>
      </c>
      <c r="T528" s="214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215" t="s">
        <v>204</v>
      </c>
      <c r="AT528" s="215" t="s">
        <v>129</v>
      </c>
      <c r="AU528" s="215" t="s">
        <v>83</v>
      </c>
      <c r="AY528" s="18" t="s">
        <v>126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18" t="s">
        <v>81</v>
      </c>
      <c r="BK528" s="216">
        <f>ROUND(I528*H528,2)</f>
        <v>0</v>
      </c>
      <c r="BL528" s="18" t="s">
        <v>204</v>
      </c>
      <c r="BM528" s="215" t="s">
        <v>1209</v>
      </c>
    </row>
    <row r="529" spans="1:47" s="2" customFormat="1" ht="27">
      <c r="A529" s="35"/>
      <c r="B529" s="36"/>
      <c r="C529" s="37"/>
      <c r="D529" s="217" t="s">
        <v>136</v>
      </c>
      <c r="E529" s="37"/>
      <c r="F529" s="218" t="s">
        <v>1210</v>
      </c>
      <c r="G529" s="37"/>
      <c r="H529" s="37"/>
      <c r="I529" s="116"/>
      <c r="J529" s="37"/>
      <c r="K529" s="37"/>
      <c r="L529" s="40"/>
      <c r="M529" s="219"/>
      <c r="N529" s="220"/>
      <c r="O529" s="72"/>
      <c r="P529" s="72"/>
      <c r="Q529" s="72"/>
      <c r="R529" s="72"/>
      <c r="S529" s="72"/>
      <c r="T529" s="73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T529" s="18" t="s">
        <v>136</v>
      </c>
      <c r="AU529" s="18" t="s">
        <v>83</v>
      </c>
    </row>
    <row r="530" spans="2:63" s="12" customFormat="1" ht="22.75" customHeight="1">
      <c r="B530" s="188"/>
      <c r="C530" s="189"/>
      <c r="D530" s="190" t="s">
        <v>72</v>
      </c>
      <c r="E530" s="202" t="s">
        <v>1211</v>
      </c>
      <c r="F530" s="202" t="s">
        <v>1212</v>
      </c>
      <c r="G530" s="189"/>
      <c r="H530" s="189"/>
      <c r="I530" s="192"/>
      <c r="J530" s="203">
        <f>BK530</f>
        <v>0</v>
      </c>
      <c r="K530" s="189"/>
      <c r="L530" s="194"/>
      <c r="M530" s="195"/>
      <c r="N530" s="196"/>
      <c r="O530" s="196"/>
      <c r="P530" s="197">
        <f>SUM(P531:P544)</f>
        <v>0</v>
      </c>
      <c r="Q530" s="196"/>
      <c r="R530" s="197">
        <f>SUM(R531:R544)</f>
        <v>0.31601808</v>
      </c>
      <c r="S530" s="196"/>
      <c r="T530" s="198">
        <f>SUM(T531:T544)</f>
        <v>0</v>
      </c>
      <c r="AR530" s="199" t="s">
        <v>83</v>
      </c>
      <c r="AT530" s="200" t="s">
        <v>72</v>
      </c>
      <c r="AU530" s="200" t="s">
        <v>81</v>
      </c>
      <c r="AY530" s="199" t="s">
        <v>126</v>
      </c>
      <c r="BK530" s="201">
        <f>SUM(BK531:BK544)</f>
        <v>0</v>
      </c>
    </row>
    <row r="531" spans="1:65" s="2" customFormat="1" ht="21.75" customHeight="1">
      <c r="A531" s="35"/>
      <c r="B531" s="36"/>
      <c r="C531" s="204" t="s">
        <v>736</v>
      </c>
      <c r="D531" s="204" t="s">
        <v>129</v>
      </c>
      <c r="E531" s="205" t="s">
        <v>1213</v>
      </c>
      <c r="F531" s="206" t="s">
        <v>1214</v>
      </c>
      <c r="G531" s="207" t="s">
        <v>132</v>
      </c>
      <c r="H531" s="208">
        <v>250.808</v>
      </c>
      <c r="I531" s="209"/>
      <c r="J531" s="210">
        <f>ROUND(I531*H531,2)</f>
        <v>0</v>
      </c>
      <c r="K531" s="206" t="s">
        <v>133</v>
      </c>
      <c r="L531" s="40"/>
      <c r="M531" s="211" t="s">
        <v>1</v>
      </c>
      <c r="N531" s="212" t="s">
        <v>38</v>
      </c>
      <c r="O531" s="72"/>
      <c r="P531" s="213">
        <f>O531*H531</f>
        <v>0</v>
      </c>
      <c r="Q531" s="213">
        <v>0.00126</v>
      </c>
      <c r="R531" s="213">
        <f>Q531*H531</f>
        <v>0.31601808</v>
      </c>
      <c r="S531" s="213">
        <v>0</v>
      </c>
      <c r="T531" s="214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215" t="s">
        <v>204</v>
      </c>
      <c r="AT531" s="215" t="s">
        <v>129</v>
      </c>
      <c r="AU531" s="215" t="s">
        <v>83</v>
      </c>
      <c r="AY531" s="18" t="s">
        <v>126</v>
      </c>
      <c r="BE531" s="216">
        <f>IF(N531="základní",J531,0)</f>
        <v>0</v>
      </c>
      <c r="BF531" s="216">
        <f>IF(N531="snížená",J531,0)</f>
        <v>0</v>
      </c>
      <c r="BG531" s="216">
        <f>IF(N531="zákl. přenesená",J531,0)</f>
        <v>0</v>
      </c>
      <c r="BH531" s="216">
        <f>IF(N531="sníž. přenesená",J531,0)</f>
        <v>0</v>
      </c>
      <c r="BI531" s="216">
        <f>IF(N531="nulová",J531,0)</f>
        <v>0</v>
      </c>
      <c r="BJ531" s="18" t="s">
        <v>81</v>
      </c>
      <c r="BK531" s="216">
        <f>ROUND(I531*H531,2)</f>
        <v>0</v>
      </c>
      <c r="BL531" s="18" t="s">
        <v>204</v>
      </c>
      <c r="BM531" s="215" t="s">
        <v>1215</v>
      </c>
    </row>
    <row r="532" spans="1:47" s="2" customFormat="1" ht="18">
      <c r="A532" s="35"/>
      <c r="B532" s="36"/>
      <c r="C532" s="37"/>
      <c r="D532" s="217" t="s">
        <v>136</v>
      </c>
      <c r="E532" s="37"/>
      <c r="F532" s="218" t="s">
        <v>1216</v>
      </c>
      <c r="G532" s="37"/>
      <c r="H532" s="37"/>
      <c r="I532" s="116"/>
      <c r="J532" s="37"/>
      <c r="K532" s="37"/>
      <c r="L532" s="40"/>
      <c r="M532" s="219"/>
      <c r="N532" s="220"/>
      <c r="O532" s="72"/>
      <c r="P532" s="72"/>
      <c r="Q532" s="72"/>
      <c r="R532" s="72"/>
      <c r="S532" s="72"/>
      <c r="T532" s="73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T532" s="18" t="s">
        <v>136</v>
      </c>
      <c r="AU532" s="18" t="s">
        <v>83</v>
      </c>
    </row>
    <row r="533" spans="2:51" s="13" customFormat="1" ht="20">
      <c r="B533" s="221"/>
      <c r="C533" s="222"/>
      <c r="D533" s="217" t="s">
        <v>138</v>
      </c>
      <c r="E533" s="223" t="s">
        <v>1</v>
      </c>
      <c r="F533" s="224" t="s">
        <v>1217</v>
      </c>
      <c r="G533" s="222"/>
      <c r="H533" s="223" t="s">
        <v>1</v>
      </c>
      <c r="I533" s="225"/>
      <c r="J533" s="222"/>
      <c r="K533" s="222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138</v>
      </c>
      <c r="AU533" s="230" t="s">
        <v>83</v>
      </c>
      <c r="AV533" s="13" t="s">
        <v>81</v>
      </c>
      <c r="AW533" s="13" t="s">
        <v>30</v>
      </c>
      <c r="AX533" s="13" t="s">
        <v>73</v>
      </c>
      <c r="AY533" s="230" t="s">
        <v>126</v>
      </c>
    </row>
    <row r="534" spans="2:51" s="13" customFormat="1" ht="20">
      <c r="B534" s="221"/>
      <c r="C534" s="222"/>
      <c r="D534" s="217" t="s">
        <v>138</v>
      </c>
      <c r="E534" s="223" t="s">
        <v>1</v>
      </c>
      <c r="F534" s="224" t="s">
        <v>1218</v>
      </c>
      <c r="G534" s="222"/>
      <c r="H534" s="223" t="s">
        <v>1</v>
      </c>
      <c r="I534" s="225"/>
      <c r="J534" s="222"/>
      <c r="K534" s="222"/>
      <c r="L534" s="226"/>
      <c r="M534" s="227"/>
      <c r="N534" s="228"/>
      <c r="O534" s="228"/>
      <c r="P534" s="228"/>
      <c r="Q534" s="228"/>
      <c r="R534" s="228"/>
      <c r="S534" s="228"/>
      <c r="T534" s="229"/>
      <c r="AT534" s="230" t="s">
        <v>138</v>
      </c>
      <c r="AU534" s="230" t="s">
        <v>83</v>
      </c>
      <c r="AV534" s="13" t="s">
        <v>81</v>
      </c>
      <c r="AW534" s="13" t="s">
        <v>30</v>
      </c>
      <c r="AX534" s="13" t="s">
        <v>73</v>
      </c>
      <c r="AY534" s="230" t="s">
        <v>126</v>
      </c>
    </row>
    <row r="535" spans="2:51" s="13" customFormat="1" ht="30">
      <c r="B535" s="221"/>
      <c r="C535" s="222"/>
      <c r="D535" s="217" t="s">
        <v>138</v>
      </c>
      <c r="E535" s="223" t="s">
        <v>1</v>
      </c>
      <c r="F535" s="224" t="s">
        <v>1219</v>
      </c>
      <c r="G535" s="222"/>
      <c r="H535" s="223" t="s">
        <v>1</v>
      </c>
      <c r="I535" s="225"/>
      <c r="J535" s="222"/>
      <c r="K535" s="222"/>
      <c r="L535" s="226"/>
      <c r="M535" s="227"/>
      <c r="N535" s="228"/>
      <c r="O535" s="228"/>
      <c r="P535" s="228"/>
      <c r="Q535" s="228"/>
      <c r="R535" s="228"/>
      <c r="S535" s="228"/>
      <c r="T535" s="229"/>
      <c r="AT535" s="230" t="s">
        <v>138</v>
      </c>
      <c r="AU535" s="230" t="s">
        <v>83</v>
      </c>
      <c r="AV535" s="13" t="s">
        <v>81</v>
      </c>
      <c r="AW535" s="13" t="s">
        <v>30</v>
      </c>
      <c r="AX535" s="13" t="s">
        <v>73</v>
      </c>
      <c r="AY535" s="230" t="s">
        <v>126</v>
      </c>
    </row>
    <row r="536" spans="2:51" s="13" customFormat="1" ht="10">
      <c r="B536" s="221"/>
      <c r="C536" s="222"/>
      <c r="D536" s="217" t="s">
        <v>138</v>
      </c>
      <c r="E536" s="223" t="s">
        <v>1</v>
      </c>
      <c r="F536" s="224" t="s">
        <v>1220</v>
      </c>
      <c r="G536" s="222"/>
      <c r="H536" s="223" t="s">
        <v>1</v>
      </c>
      <c r="I536" s="225"/>
      <c r="J536" s="222"/>
      <c r="K536" s="222"/>
      <c r="L536" s="226"/>
      <c r="M536" s="227"/>
      <c r="N536" s="228"/>
      <c r="O536" s="228"/>
      <c r="P536" s="228"/>
      <c r="Q536" s="228"/>
      <c r="R536" s="228"/>
      <c r="S536" s="228"/>
      <c r="T536" s="229"/>
      <c r="AT536" s="230" t="s">
        <v>138</v>
      </c>
      <c r="AU536" s="230" t="s">
        <v>83</v>
      </c>
      <c r="AV536" s="13" t="s">
        <v>81</v>
      </c>
      <c r="AW536" s="13" t="s">
        <v>30</v>
      </c>
      <c r="AX536" s="13" t="s">
        <v>73</v>
      </c>
      <c r="AY536" s="230" t="s">
        <v>126</v>
      </c>
    </row>
    <row r="537" spans="2:51" s="13" customFormat="1" ht="30">
      <c r="B537" s="221"/>
      <c r="C537" s="222"/>
      <c r="D537" s="217" t="s">
        <v>138</v>
      </c>
      <c r="E537" s="223" t="s">
        <v>1</v>
      </c>
      <c r="F537" s="224" t="s">
        <v>1221</v>
      </c>
      <c r="G537" s="222"/>
      <c r="H537" s="223" t="s">
        <v>1</v>
      </c>
      <c r="I537" s="225"/>
      <c r="J537" s="222"/>
      <c r="K537" s="222"/>
      <c r="L537" s="226"/>
      <c r="M537" s="227"/>
      <c r="N537" s="228"/>
      <c r="O537" s="228"/>
      <c r="P537" s="228"/>
      <c r="Q537" s="228"/>
      <c r="R537" s="228"/>
      <c r="S537" s="228"/>
      <c r="T537" s="229"/>
      <c r="AT537" s="230" t="s">
        <v>138</v>
      </c>
      <c r="AU537" s="230" t="s">
        <v>83</v>
      </c>
      <c r="AV537" s="13" t="s">
        <v>81</v>
      </c>
      <c r="AW537" s="13" t="s">
        <v>30</v>
      </c>
      <c r="AX537" s="13" t="s">
        <v>73</v>
      </c>
      <c r="AY537" s="230" t="s">
        <v>126</v>
      </c>
    </row>
    <row r="538" spans="2:51" s="14" customFormat="1" ht="10">
      <c r="B538" s="231"/>
      <c r="C538" s="232"/>
      <c r="D538" s="217" t="s">
        <v>138</v>
      </c>
      <c r="E538" s="233" t="s">
        <v>1</v>
      </c>
      <c r="F538" s="234" t="s">
        <v>1222</v>
      </c>
      <c r="G538" s="232"/>
      <c r="H538" s="235">
        <v>88</v>
      </c>
      <c r="I538" s="236"/>
      <c r="J538" s="232"/>
      <c r="K538" s="232"/>
      <c r="L538" s="237"/>
      <c r="M538" s="238"/>
      <c r="N538" s="239"/>
      <c r="O538" s="239"/>
      <c r="P538" s="239"/>
      <c r="Q538" s="239"/>
      <c r="R538" s="239"/>
      <c r="S538" s="239"/>
      <c r="T538" s="240"/>
      <c r="AT538" s="241" t="s">
        <v>138</v>
      </c>
      <c r="AU538" s="241" t="s">
        <v>83</v>
      </c>
      <c r="AV538" s="14" t="s">
        <v>83</v>
      </c>
      <c r="AW538" s="14" t="s">
        <v>30</v>
      </c>
      <c r="AX538" s="14" t="s">
        <v>73</v>
      </c>
      <c r="AY538" s="241" t="s">
        <v>126</v>
      </c>
    </row>
    <row r="539" spans="2:51" s="14" customFormat="1" ht="10">
      <c r="B539" s="231"/>
      <c r="C539" s="232"/>
      <c r="D539" s="217" t="s">
        <v>138</v>
      </c>
      <c r="E539" s="233" t="s">
        <v>1</v>
      </c>
      <c r="F539" s="234" t="s">
        <v>1223</v>
      </c>
      <c r="G539" s="232"/>
      <c r="H539" s="235">
        <v>122.4</v>
      </c>
      <c r="I539" s="236"/>
      <c r="J539" s="232"/>
      <c r="K539" s="232"/>
      <c r="L539" s="237"/>
      <c r="M539" s="238"/>
      <c r="N539" s="239"/>
      <c r="O539" s="239"/>
      <c r="P539" s="239"/>
      <c r="Q539" s="239"/>
      <c r="R539" s="239"/>
      <c r="S539" s="239"/>
      <c r="T539" s="240"/>
      <c r="AT539" s="241" t="s">
        <v>138</v>
      </c>
      <c r="AU539" s="241" t="s">
        <v>83</v>
      </c>
      <c r="AV539" s="14" t="s">
        <v>83</v>
      </c>
      <c r="AW539" s="14" t="s">
        <v>30</v>
      </c>
      <c r="AX539" s="14" t="s">
        <v>73</v>
      </c>
      <c r="AY539" s="241" t="s">
        <v>126</v>
      </c>
    </row>
    <row r="540" spans="2:51" s="14" customFormat="1" ht="10">
      <c r="B540" s="231"/>
      <c r="C540" s="232"/>
      <c r="D540" s="217" t="s">
        <v>138</v>
      </c>
      <c r="E540" s="233" t="s">
        <v>1</v>
      </c>
      <c r="F540" s="234" t="s">
        <v>1224</v>
      </c>
      <c r="G540" s="232"/>
      <c r="H540" s="235">
        <v>4.96</v>
      </c>
      <c r="I540" s="236"/>
      <c r="J540" s="232"/>
      <c r="K540" s="232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138</v>
      </c>
      <c r="AU540" s="241" t="s">
        <v>83</v>
      </c>
      <c r="AV540" s="14" t="s">
        <v>83</v>
      </c>
      <c r="AW540" s="14" t="s">
        <v>30</v>
      </c>
      <c r="AX540" s="14" t="s">
        <v>73</v>
      </c>
      <c r="AY540" s="241" t="s">
        <v>126</v>
      </c>
    </row>
    <row r="541" spans="2:51" s="14" customFormat="1" ht="10">
      <c r="B541" s="231"/>
      <c r="C541" s="232"/>
      <c r="D541" s="217" t="s">
        <v>138</v>
      </c>
      <c r="E541" s="233" t="s">
        <v>1</v>
      </c>
      <c r="F541" s="234" t="s">
        <v>1225</v>
      </c>
      <c r="G541" s="232"/>
      <c r="H541" s="235">
        <v>12.648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138</v>
      </c>
      <c r="AU541" s="241" t="s">
        <v>83</v>
      </c>
      <c r="AV541" s="14" t="s">
        <v>83</v>
      </c>
      <c r="AW541" s="14" t="s">
        <v>30</v>
      </c>
      <c r="AX541" s="14" t="s">
        <v>73</v>
      </c>
      <c r="AY541" s="241" t="s">
        <v>126</v>
      </c>
    </row>
    <row r="542" spans="2:51" s="16" customFormat="1" ht="10">
      <c r="B542" s="269"/>
      <c r="C542" s="270"/>
      <c r="D542" s="217" t="s">
        <v>138</v>
      </c>
      <c r="E542" s="271" t="s">
        <v>1</v>
      </c>
      <c r="F542" s="272" t="s">
        <v>1205</v>
      </c>
      <c r="G542" s="270"/>
      <c r="H542" s="273">
        <v>228.008</v>
      </c>
      <c r="I542" s="274"/>
      <c r="J542" s="270"/>
      <c r="K542" s="270"/>
      <c r="L542" s="275"/>
      <c r="M542" s="276"/>
      <c r="N542" s="277"/>
      <c r="O542" s="277"/>
      <c r="P542" s="277"/>
      <c r="Q542" s="277"/>
      <c r="R542" s="277"/>
      <c r="S542" s="277"/>
      <c r="T542" s="278"/>
      <c r="AT542" s="279" t="s">
        <v>138</v>
      </c>
      <c r="AU542" s="279" t="s">
        <v>83</v>
      </c>
      <c r="AV542" s="16" t="s">
        <v>150</v>
      </c>
      <c r="AW542" s="16" t="s">
        <v>30</v>
      </c>
      <c r="AX542" s="16" t="s">
        <v>73</v>
      </c>
      <c r="AY542" s="279" t="s">
        <v>126</v>
      </c>
    </row>
    <row r="543" spans="2:51" s="14" customFormat="1" ht="10">
      <c r="B543" s="231"/>
      <c r="C543" s="232"/>
      <c r="D543" s="217" t="s">
        <v>138</v>
      </c>
      <c r="E543" s="233" t="s">
        <v>1</v>
      </c>
      <c r="F543" s="234" t="s">
        <v>1226</v>
      </c>
      <c r="G543" s="232"/>
      <c r="H543" s="235">
        <v>22.8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138</v>
      </c>
      <c r="AU543" s="241" t="s">
        <v>83</v>
      </c>
      <c r="AV543" s="14" t="s">
        <v>83</v>
      </c>
      <c r="AW543" s="14" t="s">
        <v>30</v>
      </c>
      <c r="AX543" s="14" t="s">
        <v>73</v>
      </c>
      <c r="AY543" s="241" t="s">
        <v>126</v>
      </c>
    </row>
    <row r="544" spans="2:51" s="15" customFormat="1" ht="10">
      <c r="B544" s="247"/>
      <c r="C544" s="248"/>
      <c r="D544" s="217" t="s">
        <v>138</v>
      </c>
      <c r="E544" s="249" t="s">
        <v>1</v>
      </c>
      <c r="F544" s="250" t="s">
        <v>338</v>
      </c>
      <c r="G544" s="248"/>
      <c r="H544" s="251">
        <v>250.80800000000002</v>
      </c>
      <c r="I544" s="252"/>
      <c r="J544" s="248"/>
      <c r="K544" s="248"/>
      <c r="L544" s="253"/>
      <c r="M544" s="280"/>
      <c r="N544" s="281"/>
      <c r="O544" s="281"/>
      <c r="P544" s="281"/>
      <c r="Q544" s="281"/>
      <c r="R544" s="281"/>
      <c r="S544" s="281"/>
      <c r="T544" s="282"/>
      <c r="AT544" s="257" t="s">
        <v>138</v>
      </c>
      <c r="AU544" s="257" t="s">
        <v>83</v>
      </c>
      <c r="AV544" s="15" t="s">
        <v>134</v>
      </c>
      <c r="AW544" s="15" t="s">
        <v>30</v>
      </c>
      <c r="AX544" s="15" t="s">
        <v>81</v>
      </c>
      <c r="AY544" s="257" t="s">
        <v>126</v>
      </c>
    </row>
    <row r="545" spans="1:31" s="2" customFormat="1" ht="7" customHeight="1">
      <c r="A545" s="35"/>
      <c r="B545" s="55"/>
      <c r="C545" s="56"/>
      <c r="D545" s="56"/>
      <c r="E545" s="56"/>
      <c r="F545" s="56"/>
      <c r="G545" s="56"/>
      <c r="H545" s="56"/>
      <c r="I545" s="153"/>
      <c r="J545" s="56"/>
      <c r="K545" s="56"/>
      <c r="L545" s="40"/>
      <c r="M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</row>
  </sheetData>
  <sheetProtection algorithmName="SHA-512" hashValue="JhFnDYLZVUA1Xw6jI4JcfaJzhSNFDAMldREDwEYFg4AB3dPdqoX9rnT0nFUzcYInWS3QhSEqmwYdmXIPa1KVOg==" saltValue="4EJq+LW9CxfhK1ZXscQVTTsQR5ki909Gx0A3JCOzGf+gdO3bOn7wQmzKk5g4fBlVJk6Flk5clfu6NfWNtzSZmA==" spinCount="100000" sheet="1" objects="1" scenarios="1" formatColumns="0" formatRows="0" autoFilter="0"/>
  <autoFilter ref="C129:K544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96"/>
  <sheetViews>
    <sheetView showGridLines="0" workbookViewId="0" topLeftCell="A164">
      <selection activeCell="F183" sqref="F18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92</v>
      </c>
      <c r="AZ2" s="246" t="s">
        <v>1227</v>
      </c>
      <c r="BA2" s="246" t="s">
        <v>1227</v>
      </c>
      <c r="BB2" s="246" t="s">
        <v>1</v>
      </c>
      <c r="BC2" s="246" t="s">
        <v>1228</v>
      </c>
      <c r="BD2" s="246" t="s">
        <v>83</v>
      </c>
    </row>
    <row r="3" spans="2:5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  <c r="AZ3" s="246" t="s">
        <v>786</v>
      </c>
      <c r="BA3" s="246" t="s">
        <v>786</v>
      </c>
      <c r="BB3" s="246" t="s">
        <v>1</v>
      </c>
      <c r="BC3" s="246" t="s">
        <v>1229</v>
      </c>
      <c r="BD3" s="246" t="s">
        <v>83</v>
      </c>
    </row>
    <row r="4" spans="2:5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  <c r="AZ4" s="246" t="s">
        <v>1230</v>
      </c>
      <c r="BA4" s="246" t="s">
        <v>1230</v>
      </c>
      <c r="BB4" s="246" t="s">
        <v>1</v>
      </c>
      <c r="BC4" s="246" t="s">
        <v>1231</v>
      </c>
      <c r="BD4" s="246" t="s">
        <v>83</v>
      </c>
    </row>
    <row r="5" spans="2:56" s="1" customFormat="1" ht="7" customHeight="1">
      <c r="B5" s="21"/>
      <c r="I5" s="109"/>
      <c r="L5" s="21"/>
      <c r="AZ5" s="246" t="s">
        <v>244</v>
      </c>
      <c r="BA5" s="246" t="s">
        <v>244</v>
      </c>
      <c r="BB5" s="246" t="s">
        <v>1</v>
      </c>
      <c r="BC5" s="246" t="s">
        <v>1232</v>
      </c>
      <c r="BD5" s="246" t="s">
        <v>83</v>
      </c>
    </row>
    <row r="6" spans="2:56" s="1" customFormat="1" ht="12" customHeight="1">
      <c r="B6" s="21"/>
      <c r="D6" s="115" t="s">
        <v>16</v>
      </c>
      <c r="I6" s="109"/>
      <c r="L6" s="21"/>
      <c r="AZ6" s="246" t="s">
        <v>246</v>
      </c>
      <c r="BA6" s="246" t="s">
        <v>246</v>
      </c>
      <c r="BB6" s="246" t="s">
        <v>1</v>
      </c>
      <c r="BC6" s="246" t="s">
        <v>1233</v>
      </c>
      <c r="BD6" s="246" t="s">
        <v>83</v>
      </c>
    </row>
    <row r="7" spans="2:56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  <c r="AZ7" s="246" t="s">
        <v>1234</v>
      </c>
      <c r="BA7" s="246" t="s">
        <v>1234</v>
      </c>
      <c r="BB7" s="246" t="s">
        <v>1</v>
      </c>
      <c r="BC7" s="246" t="s">
        <v>1235</v>
      </c>
      <c r="BD7" s="246" t="s">
        <v>83</v>
      </c>
    </row>
    <row r="8" spans="1:31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40" t="s">
        <v>1236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ROUND((SUM(BE126:BE395)),2)</f>
        <v>0</v>
      </c>
      <c r="G33" s="35"/>
      <c r="H33" s="35"/>
      <c r="I33" s="132">
        <v>0.21</v>
      </c>
      <c r="J33" s="131">
        <f>ROUND(((SUM(BE126:BE395))*I33),2)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ROUND((SUM(BF126:BF395)),2)</f>
        <v>0</v>
      </c>
      <c r="G34" s="35"/>
      <c r="H34" s="35"/>
      <c r="I34" s="132">
        <v>0.15</v>
      </c>
      <c r="J34" s="131">
        <f>ROUND(((SUM(BF126:BF395))*I34),2)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40</v>
      </c>
      <c r="F35" s="131">
        <f>ROUND((SUM(BG126:BG395)),2)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41</v>
      </c>
      <c r="F36" s="131">
        <f>ROUND((SUM(BH126:BH395)),2)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42</v>
      </c>
      <c r="F37" s="131">
        <f>ROUND((SUM(BI126:BI395)),2)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7" t="str">
        <f>E9</f>
        <v>SO-03 - Odvodnění komunikace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2:12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J127</f>
        <v>0</v>
      </c>
      <c r="K97" s="163"/>
      <c r="L97" s="168"/>
    </row>
    <row r="98" spans="2:12" s="10" customFormat="1" ht="19.9" customHeight="1">
      <c r="B98" s="169"/>
      <c r="C98" s="170"/>
      <c r="D98" s="171" t="s">
        <v>249</v>
      </c>
      <c r="E98" s="172"/>
      <c r="F98" s="172"/>
      <c r="G98" s="172"/>
      <c r="H98" s="172"/>
      <c r="I98" s="173"/>
      <c r="J98" s="174">
        <f>J128</f>
        <v>0</v>
      </c>
      <c r="K98" s="170"/>
      <c r="L98" s="175"/>
    </row>
    <row r="99" spans="2:12" s="10" customFormat="1" ht="19.9" customHeight="1">
      <c r="B99" s="169"/>
      <c r="C99" s="170"/>
      <c r="D99" s="171" t="s">
        <v>791</v>
      </c>
      <c r="E99" s="172"/>
      <c r="F99" s="172"/>
      <c r="G99" s="172"/>
      <c r="H99" s="172"/>
      <c r="I99" s="173"/>
      <c r="J99" s="174">
        <f>J184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792</v>
      </c>
      <c r="E100" s="172"/>
      <c r="F100" s="172"/>
      <c r="G100" s="172"/>
      <c r="H100" s="172"/>
      <c r="I100" s="173"/>
      <c r="J100" s="174">
        <f>J189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1237</v>
      </c>
      <c r="E101" s="172"/>
      <c r="F101" s="172"/>
      <c r="G101" s="172"/>
      <c r="H101" s="172"/>
      <c r="I101" s="173"/>
      <c r="J101" s="174">
        <f>J216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252</v>
      </c>
      <c r="E102" s="172"/>
      <c r="F102" s="172"/>
      <c r="G102" s="172"/>
      <c r="H102" s="172"/>
      <c r="I102" s="173"/>
      <c r="J102" s="174">
        <f>J228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105</v>
      </c>
      <c r="E103" s="172"/>
      <c r="F103" s="172"/>
      <c r="G103" s="172"/>
      <c r="H103" s="172"/>
      <c r="I103" s="173"/>
      <c r="J103" s="174">
        <f>J347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254</v>
      </c>
      <c r="E104" s="172"/>
      <c r="F104" s="172"/>
      <c r="G104" s="172"/>
      <c r="H104" s="172"/>
      <c r="I104" s="173"/>
      <c r="J104" s="174">
        <f>J384</f>
        <v>0</v>
      </c>
      <c r="K104" s="170"/>
      <c r="L104" s="175"/>
    </row>
    <row r="105" spans="2:12" s="9" customFormat="1" ht="25" customHeight="1">
      <c r="B105" s="162"/>
      <c r="C105" s="163"/>
      <c r="D105" s="164" t="s">
        <v>793</v>
      </c>
      <c r="E105" s="165"/>
      <c r="F105" s="165"/>
      <c r="G105" s="165"/>
      <c r="H105" s="165"/>
      <c r="I105" s="166"/>
      <c r="J105" s="167">
        <f>J387</f>
        <v>0</v>
      </c>
      <c r="K105" s="163"/>
      <c r="L105" s="168"/>
    </row>
    <row r="106" spans="2:12" s="10" customFormat="1" ht="19.9" customHeight="1">
      <c r="B106" s="169"/>
      <c r="C106" s="170"/>
      <c r="D106" s="171" t="s">
        <v>1238</v>
      </c>
      <c r="E106" s="172"/>
      <c r="F106" s="172"/>
      <c r="G106" s="172"/>
      <c r="H106" s="172"/>
      <c r="I106" s="173"/>
      <c r="J106" s="174">
        <f>J388</f>
        <v>0</v>
      </c>
      <c r="K106" s="170"/>
      <c r="L106" s="175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7" customHeight="1">
      <c r="A108" s="35"/>
      <c r="B108" s="55"/>
      <c r="C108" s="56"/>
      <c r="D108" s="56"/>
      <c r="E108" s="56"/>
      <c r="F108" s="56"/>
      <c r="G108" s="56"/>
      <c r="H108" s="56"/>
      <c r="I108" s="153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7" customHeight="1">
      <c r="A112" s="35"/>
      <c r="B112" s="57"/>
      <c r="C112" s="58"/>
      <c r="D112" s="58"/>
      <c r="E112" s="58"/>
      <c r="F112" s="58"/>
      <c r="G112" s="58"/>
      <c r="H112" s="58"/>
      <c r="I112" s="156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5" customHeight="1">
      <c r="A113" s="35"/>
      <c r="B113" s="36"/>
      <c r="C113" s="24" t="s">
        <v>111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7" customHeight="1">
      <c r="A114" s="35"/>
      <c r="B114" s="36"/>
      <c r="C114" s="37"/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45" t="str">
        <f>E7</f>
        <v>RK - Rozšíření komunikace Bochořákova</v>
      </c>
      <c r="F116" s="346"/>
      <c r="G116" s="346"/>
      <c r="H116" s="346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97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97" t="str">
        <f>E9</f>
        <v>SO-03 - Odvodnění komunikace</v>
      </c>
      <c r="F118" s="347"/>
      <c r="G118" s="347"/>
      <c r="H118" s="34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7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 xml:space="preserve"> </v>
      </c>
      <c r="G120" s="37"/>
      <c r="H120" s="37"/>
      <c r="I120" s="118" t="s">
        <v>22</v>
      </c>
      <c r="J120" s="67" t="str">
        <f>IF(J12="","",J12)</f>
        <v>2. 5. 2019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7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30" t="s">
        <v>24</v>
      </c>
      <c r="D122" s="37"/>
      <c r="E122" s="37"/>
      <c r="F122" s="28" t="str">
        <f>E15</f>
        <v xml:space="preserve"> </v>
      </c>
      <c r="G122" s="37"/>
      <c r="H122" s="37"/>
      <c r="I122" s="118" t="s">
        <v>29</v>
      </c>
      <c r="J122" s="33" t="str">
        <f>E21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30" t="s">
        <v>27</v>
      </c>
      <c r="D123" s="37"/>
      <c r="E123" s="37"/>
      <c r="F123" s="28" t="str">
        <f>IF(E18="","",E18)</f>
        <v>Vyplň údaj</v>
      </c>
      <c r="G123" s="37"/>
      <c r="H123" s="37"/>
      <c r="I123" s="118" t="s">
        <v>31</v>
      </c>
      <c r="J123" s="33" t="str">
        <f>E24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2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76"/>
      <c r="B125" s="177"/>
      <c r="C125" s="178" t="s">
        <v>112</v>
      </c>
      <c r="D125" s="179" t="s">
        <v>58</v>
      </c>
      <c r="E125" s="179" t="s">
        <v>54</v>
      </c>
      <c r="F125" s="179" t="s">
        <v>55</v>
      </c>
      <c r="G125" s="179" t="s">
        <v>113</v>
      </c>
      <c r="H125" s="179" t="s">
        <v>114</v>
      </c>
      <c r="I125" s="180" t="s">
        <v>115</v>
      </c>
      <c r="J125" s="179" t="s">
        <v>101</v>
      </c>
      <c r="K125" s="181" t="s">
        <v>116</v>
      </c>
      <c r="L125" s="182"/>
      <c r="M125" s="76" t="s">
        <v>1</v>
      </c>
      <c r="N125" s="77" t="s">
        <v>37</v>
      </c>
      <c r="O125" s="77" t="s">
        <v>117</v>
      </c>
      <c r="P125" s="77" t="s">
        <v>118</v>
      </c>
      <c r="Q125" s="77" t="s">
        <v>119</v>
      </c>
      <c r="R125" s="77" t="s">
        <v>120</v>
      </c>
      <c r="S125" s="77" t="s">
        <v>121</v>
      </c>
      <c r="T125" s="78" t="s">
        <v>122</v>
      </c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</row>
    <row r="126" spans="1:63" s="2" customFormat="1" ht="22.75" customHeight="1">
      <c r="A126" s="35"/>
      <c r="B126" s="36"/>
      <c r="C126" s="83" t="s">
        <v>123</v>
      </c>
      <c r="D126" s="37"/>
      <c r="E126" s="37"/>
      <c r="F126" s="37"/>
      <c r="G126" s="37"/>
      <c r="H126" s="37"/>
      <c r="I126" s="116"/>
      <c r="J126" s="183">
        <f>BK126</f>
        <v>0</v>
      </c>
      <c r="K126" s="37"/>
      <c r="L126" s="40"/>
      <c r="M126" s="79"/>
      <c r="N126" s="184"/>
      <c r="O126" s="80"/>
      <c r="P126" s="185">
        <f>P127+P387</f>
        <v>0</v>
      </c>
      <c r="Q126" s="80"/>
      <c r="R126" s="185">
        <f>R127+R387</f>
        <v>463.8726449199999</v>
      </c>
      <c r="S126" s="80"/>
      <c r="T126" s="186">
        <f>T127+T387</f>
        <v>0.24989999999999998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72</v>
      </c>
      <c r="AU126" s="18" t="s">
        <v>103</v>
      </c>
      <c r="BK126" s="187">
        <f>BK127+BK387</f>
        <v>0</v>
      </c>
    </row>
    <row r="127" spans="2:63" s="12" customFormat="1" ht="25.9" customHeight="1">
      <c r="B127" s="188"/>
      <c r="C127" s="189"/>
      <c r="D127" s="190" t="s">
        <v>72</v>
      </c>
      <c r="E127" s="191" t="s">
        <v>124</v>
      </c>
      <c r="F127" s="191" t="s">
        <v>125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P128+P184+P189+P216+P228+P347+P384</f>
        <v>0</v>
      </c>
      <c r="Q127" s="196"/>
      <c r="R127" s="197">
        <f>R128+R184+R189+R216+R228+R347+R384</f>
        <v>463.8726449199999</v>
      </c>
      <c r="S127" s="196"/>
      <c r="T127" s="198">
        <f>T128+T184+T189+T216+T228+T347+T384</f>
        <v>0.24989999999999998</v>
      </c>
      <c r="AR127" s="199" t="s">
        <v>81</v>
      </c>
      <c r="AT127" s="200" t="s">
        <v>72</v>
      </c>
      <c r="AU127" s="200" t="s">
        <v>73</v>
      </c>
      <c r="AY127" s="199" t="s">
        <v>126</v>
      </c>
      <c r="BK127" s="201">
        <f>BK128+BK184+BK189+BK216+BK228+BK347+BK384</f>
        <v>0</v>
      </c>
    </row>
    <row r="128" spans="2:63" s="12" customFormat="1" ht="22.75" customHeight="1">
      <c r="B128" s="188"/>
      <c r="C128" s="189"/>
      <c r="D128" s="190" t="s">
        <v>72</v>
      </c>
      <c r="E128" s="202" t="s">
        <v>81</v>
      </c>
      <c r="F128" s="202" t="s">
        <v>255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SUM(P129:P183)</f>
        <v>0</v>
      </c>
      <c r="Q128" s="196"/>
      <c r="R128" s="197">
        <f>SUM(R129:R183)</f>
        <v>393.06555949999995</v>
      </c>
      <c r="S128" s="196"/>
      <c r="T128" s="198">
        <f>SUM(T129:T183)</f>
        <v>0</v>
      </c>
      <c r="AR128" s="199" t="s">
        <v>81</v>
      </c>
      <c r="AT128" s="200" t="s">
        <v>72</v>
      </c>
      <c r="AU128" s="200" t="s">
        <v>81</v>
      </c>
      <c r="AY128" s="199" t="s">
        <v>126</v>
      </c>
      <c r="BK128" s="201">
        <f>SUM(BK129:BK183)</f>
        <v>0</v>
      </c>
    </row>
    <row r="129" spans="1:65" s="2" customFormat="1" ht="21.75" customHeight="1">
      <c r="A129" s="35"/>
      <c r="B129" s="36"/>
      <c r="C129" s="204" t="s">
        <v>81</v>
      </c>
      <c r="D129" s="204" t="s">
        <v>129</v>
      </c>
      <c r="E129" s="205" t="s">
        <v>1239</v>
      </c>
      <c r="F129" s="206" t="s">
        <v>1240</v>
      </c>
      <c r="G129" s="207" t="s">
        <v>315</v>
      </c>
      <c r="H129" s="208">
        <v>118.42</v>
      </c>
      <c r="I129" s="209"/>
      <c r="J129" s="210">
        <f>ROUND(I129*H129,2)</f>
        <v>0</v>
      </c>
      <c r="K129" s="206" t="s">
        <v>133</v>
      </c>
      <c r="L129" s="40"/>
      <c r="M129" s="211" t="s">
        <v>1</v>
      </c>
      <c r="N129" s="212" t="s">
        <v>38</v>
      </c>
      <c r="O129" s="7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5" t="s">
        <v>134</v>
      </c>
      <c r="AT129" s="215" t="s">
        <v>129</v>
      </c>
      <c r="AU129" s="215" t="s">
        <v>83</v>
      </c>
      <c r="AY129" s="18" t="s">
        <v>126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8" t="s">
        <v>81</v>
      </c>
      <c r="BK129" s="216">
        <f>ROUND(I129*H129,2)</f>
        <v>0</v>
      </c>
      <c r="BL129" s="18" t="s">
        <v>134</v>
      </c>
      <c r="BM129" s="215" t="s">
        <v>1241</v>
      </c>
    </row>
    <row r="130" spans="1:47" s="2" customFormat="1" ht="18">
      <c r="A130" s="35"/>
      <c r="B130" s="36"/>
      <c r="C130" s="37"/>
      <c r="D130" s="217" t="s">
        <v>136</v>
      </c>
      <c r="E130" s="37"/>
      <c r="F130" s="218" t="s">
        <v>1242</v>
      </c>
      <c r="G130" s="37"/>
      <c r="H130" s="37"/>
      <c r="I130" s="116"/>
      <c r="J130" s="37"/>
      <c r="K130" s="37"/>
      <c r="L130" s="40"/>
      <c r="M130" s="219"/>
      <c r="N130" s="220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136</v>
      </c>
      <c r="AU130" s="18" t="s">
        <v>83</v>
      </c>
    </row>
    <row r="131" spans="2:51" s="13" customFormat="1" ht="10">
      <c r="B131" s="221"/>
      <c r="C131" s="222"/>
      <c r="D131" s="217" t="s">
        <v>138</v>
      </c>
      <c r="E131" s="223" t="s">
        <v>1</v>
      </c>
      <c r="F131" s="224" t="s">
        <v>260</v>
      </c>
      <c r="G131" s="222"/>
      <c r="H131" s="223" t="s">
        <v>1</v>
      </c>
      <c r="I131" s="225"/>
      <c r="J131" s="222"/>
      <c r="K131" s="222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138</v>
      </c>
      <c r="AU131" s="230" t="s">
        <v>83</v>
      </c>
      <c r="AV131" s="13" t="s">
        <v>81</v>
      </c>
      <c r="AW131" s="13" t="s">
        <v>30</v>
      </c>
      <c r="AX131" s="13" t="s">
        <v>73</v>
      </c>
      <c r="AY131" s="230" t="s">
        <v>126</v>
      </c>
    </row>
    <row r="132" spans="2:51" s="14" customFormat="1" ht="10">
      <c r="B132" s="231"/>
      <c r="C132" s="232"/>
      <c r="D132" s="217" t="s">
        <v>138</v>
      </c>
      <c r="E132" s="233" t="s">
        <v>1230</v>
      </c>
      <c r="F132" s="234" t="s">
        <v>1243</v>
      </c>
      <c r="G132" s="232"/>
      <c r="H132" s="235">
        <v>118.42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138</v>
      </c>
      <c r="AU132" s="241" t="s">
        <v>83</v>
      </c>
      <c r="AV132" s="14" t="s">
        <v>83</v>
      </c>
      <c r="AW132" s="14" t="s">
        <v>30</v>
      </c>
      <c r="AX132" s="14" t="s">
        <v>81</v>
      </c>
      <c r="AY132" s="241" t="s">
        <v>126</v>
      </c>
    </row>
    <row r="133" spans="1:65" s="2" customFormat="1" ht="21.75" customHeight="1">
      <c r="A133" s="35"/>
      <c r="B133" s="36"/>
      <c r="C133" s="204" t="s">
        <v>83</v>
      </c>
      <c r="D133" s="204" t="s">
        <v>129</v>
      </c>
      <c r="E133" s="205" t="s">
        <v>1244</v>
      </c>
      <c r="F133" s="206" t="s">
        <v>1245</v>
      </c>
      <c r="G133" s="207" t="s">
        <v>315</v>
      </c>
      <c r="H133" s="208">
        <v>118.42</v>
      </c>
      <c r="I133" s="209"/>
      <c r="J133" s="210">
        <f>ROUND(I133*H133,2)</f>
        <v>0</v>
      </c>
      <c r="K133" s="206" t="s">
        <v>133</v>
      </c>
      <c r="L133" s="40"/>
      <c r="M133" s="211" t="s">
        <v>1</v>
      </c>
      <c r="N133" s="212" t="s">
        <v>38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134</v>
      </c>
      <c r="AT133" s="215" t="s">
        <v>129</v>
      </c>
      <c r="AU133" s="215" t="s">
        <v>83</v>
      </c>
      <c r="AY133" s="18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81</v>
      </c>
      <c r="BK133" s="216">
        <f>ROUND(I133*H133,2)</f>
        <v>0</v>
      </c>
      <c r="BL133" s="18" t="s">
        <v>134</v>
      </c>
      <c r="BM133" s="215" t="s">
        <v>1246</v>
      </c>
    </row>
    <row r="134" spans="1:47" s="2" customFormat="1" ht="27">
      <c r="A134" s="35"/>
      <c r="B134" s="36"/>
      <c r="C134" s="37"/>
      <c r="D134" s="217" t="s">
        <v>136</v>
      </c>
      <c r="E134" s="37"/>
      <c r="F134" s="218" t="s">
        <v>1247</v>
      </c>
      <c r="G134" s="37"/>
      <c r="H134" s="37"/>
      <c r="I134" s="116"/>
      <c r="J134" s="37"/>
      <c r="K134" s="37"/>
      <c r="L134" s="40"/>
      <c r="M134" s="219"/>
      <c r="N134" s="220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136</v>
      </c>
      <c r="AU134" s="18" t="s">
        <v>83</v>
      </c>
    </row>
    <row r="135" spans="2:51" s="14" customFormat="1" ht="10">
      <c r="B135" s="231"/>
      <c r="C135" s="232"/>
      <c r="D135" s="217" t="s">
        <v>138</v>
      </c>
      <c r="E135" s="233" t="s">
        <v>1</v>
      </c>
      <c r="F135" s="234" t="s">
        <v>1230</v>
      </c>
      <c r="G135" s="232"/>
      <c r="H135" s="235">
        <v>118.42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138</v>
      </c>
      <c r="AU135" s="241" t="s">
        <v>83</v>
      </c>
      <c r="AV135" s="14" t="s">
        <v>83</v>
      </c>
      <c r="AW135" s="14" t="s">
        <v>30</v>
      </c>
      <c r="AX135" s="14" t="s">
        <v>81</v>
      </c>
      <c r="AY135" s="241" t="s">
        <v>126</v>
      </c>
    </row>
    <row r="136" spans="1:65" s="2" customFormat="1" ht="21.75" customHeight="1">
      <c r="A136" s="35"/>
      <c r="B136" s="36"/>
      <c r="C136" s="204" t="s">
        <v>150</v>
      </c>
      <c r="D136" s="204" t="s">
        <v>129</v>
      </c>
      <c r="E136" s="205" t="s">
        <v>1248</v>
      </c>
      <c r="F136" s="206" t="s">
        <v>1249</v>
      </c>
      <c r="G136" s="207" t="s">
        <v>315</v>
      </c>
      <c r="H136" s="208">
        <v>238.07</v>
      </c>
      <c r="I136" s="209"/>
      <c r="J136" s="210">
        <f>ROUND(I136*H136,2)</f>
        <v>0</v>
      </c>
      <c r="K136" s="206" t="s">
        <v>133</v>
      </c>
      <c r="L136" s="40"/>
      <c r="M136" s="211" t="s">
        <v>1</v>
      </c>
      <c r="N136" s="212" t="s">
        <v>38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134</v>
      </c>
      <c r="AT136" s="215" t="s">
        <v>129</v>
      </c>
      <c r="AU136" s="215" t="s">
        <v>83</v>
      </c>
      <c r="AY136" s="18" t="s">
        <v>126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81</v>
      </c>
      <c r="BK136" s="216">
        <f>ROUND(I136*H136,2)</f>
        <v>0</v>
      </c>
      <c r="BL136" s="18" t="s">
        <v>134</v>
      </c>
      <c r="BM136" s="215" t="s">
        <v>1250</v>
      </c>
    </row>
    <row r="137" spans="1:47" s="2" customFormat="1" ht="27">
      <c r="A137" s="35"/>
      <c r="B137" s="36"/>
      <c r="C137" s="37"/>
      <c r="D137" s="217" t="s">
        <v>136</v>
      </c>
      <c r="E137" s="37"/>
      <c r="F137" s="218" t="s">
        <v>1251</v>
      </c>
      <c r="G137" s="37"/>
      <c r="H137" s="37"/>
      <c r="I137" s="116"/>
      <c r="J137" s="37"/>
      <c r="K137" s="37"/>
      <c r="L137" s="40"/>
      <c r="M137" s="219"/>
      <c r="N137" s="220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136</v>
      </c>
      <c r="AU137" s="18" t="s">
        <v>83</v>
      </c>
    </row>
    <row r="138" spans="2:51" s="13" customFormat="1" ht="10">
      <c r="B138" s="221"/>
      <c r="C138" s="222"/>
      <c r="D138" s="217" t="s">
        <v>138</v>
      </c>
      <c r="E138" s="223" t="s">
        <v>1</v>
      </c>
      <c r="F138" s="224" t="s">
        <v>260</v>
      </c>
      <c r="G138" s="222"/>
      <c r="H138" s="223" t="s">
        <v>1</v>
      </c>
      <c r="I138" s="225"/>
      <c r="J138" s="222"/>
      <c r="K138" s="222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138</v>
      </c>
      <c r="AU138" s="230" t="s">
        <v>83</v>
      </c>
      <c r="AV138" s="13" t="s">
        <v>81</v>
      </c>
      <c r="AW138" s="13" t="s">
        <v>30</v>
      </c>
      <c r="AX138" s="13" t="s">
        <v>73</v>
      </c>
      <c r="AY138" s="230" t="s">
        <v>126</v>
      </c>
    </row>
    <row r="139" spans="2:51" s="14" customFormat="1" ht="10">
      <c r="B139" s="231"/>
      <c r="C139" s="232"/>
      <c r="D139" s="217" t="s">
        <v>138</v>
      </c>
      <c r="E139" s="233" t="s">
        <v>1</v>
      </c>
      <c r="F139" s="234" t="s">
        <v>1252</v>
      </c>
      <c r="G139" s="232"/>
      <c r="H139" s="235">
        <v>142.28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138</v>
      </c>
      <c r="AU139" s="241" t="s">
        <v>83</v>
      </c>
      <c r="AV139" s="14" t="s">
        <v>83</v>
      </c>
      <c r="AW139" s="14" t="s">
        <v>30</v>
      </c>
      <c r="AX139" s="14" t="s">
        <v>73</v>
      </c>
      <c r="AY139" s="241" t="s">
        <v>126</v>
      </c>
    </row>
    <row r="140" spans="2:51" s="14" customFormat="1" ht="10">
      <c r="B140" s="231"/>
      <c r="C140" s="232"/>
      <c r="D140" s="217" t="s">
        <v>138</v>
      </c>
      <c r="E140" s="233" t="s">
        <v>1</v>
      </c>
      <c r="F140" s="234" t="s">
        <v>1253</v>
      </c>
      <c r="G140" s="232"/>
      <c r="H140" s="235">
        <v>22.02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138</v>
      </c>
      <c r="AU140" s="241" t="s">
        <v>83</v>
      </c>
      <c r="AV140" s="14" t="s">
        <v>83</v>
      </c>
      <c r="AW140" s="14" t="s">
        <v>30</v>
      </c>
      <c r="AX140" s="14" t="s">
        <v>73</v>
      </c>
      <c r="AY140" s="241" t="s">
        <v>126</v>
      </c>
    </row>
    <row r="141" spans="2:51" s="14" customFormat="1" ht="10">
      <c r="B141" s="231"/>
      <c r="C141" s="232"/>
      <c r="D141" s="217" t="s">
        <v>138</v>
      </c>
      <c r="E141" s="233" t="s">
        <v>1</v>
      </c>
      <c r="F141" s="234" t="s">
        <v>1254</v>
      </c>
      <c r="G141" s="232"/>
      <c r="H141" s="235">
        <v>73.77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138</v>
      </c>
      <c r="AU141" s="241" t="s">
        <v>83</v>
      </c>
      <c r="AV141" s="14" t="s">
        <v>83</v>
      </c>
      <c r="AW141" s="14" t="s">
        <v>30</v>
      </c>
      <c r="AX141" s="14" t="s">
        <v>73</v>
      </c>
      <c r="AY141" s="241" t="s">
        <v>126</v>
      </c>
    </row>
    <row r="142" spans="2:51" s="15" customFormat="1" ht="10">
      <c r="B142" s="247"/>
      <c r="C142" s="248"/>
      <c r="D142" s="217" t="s">
        <v>138</v>
      </c>
      <c r="E142" s="249" t="s">
        <v>244</v>
      </c>
      <c r="F142" s="250" t="s">
        <v>338</v>
      </c>
      <c r="G142" s="248"/>
      <c r="H142" s="251">
        <v>238.07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138</v>
      </c>
      <c r="AU142" s="257" t="s">
        <v>83</v>
      </c>
      <c r="AV142" s="15" t="s">
        <v>134</v>
      </c>
      <c r="AW142" s="15" t="s">
        <v>30</v>
      </c>
      <c r="AX142" s="15" t="s">
        <v>81</v>
      </c>
      <c r="AY142" s="257" t="s">
        <v>126</v>
      </c>
    </row>
    <row r="143" spans="1:65" s="2" customFormat="1" ht="21.75" customHeight="1">
      <c r="A143" s="35"/>
      <c r="B143" s="36"/>
      <c r="C143" s="204" t="s">
        <v>134</v>
      </c>
      <c r="D143" s="204" t="s">
        <v>129</v>
      </c>
      <c r="E143" s="205" t="s">
        <v>1255</v>
      </c>
      <c r="F143" s="206" t="s">
        <v>1256</v>
      </c>
      <c r="G143" s="207" t="s">
        <v>315</v>
      </c>
      <c r="H143" s="208">
        <v>238.07</v>
      </c>
      <c r="I143" s="209"/>
      <c r="J143" s="210">
        <f>ROUND(I143*H143,2)</f>
        <v>0</v>
      </c>
      <c r="K143" s="206" t="s">
        <v>133</v>
      </c>
      <c r="L143" s="40"/>
      <c r="M143" s="211" t="s">
        <v>1</v>
      </c>
      <c r="N143" s="212" t="s">
        <v>38</v>
      </c>
      <c r="O143" s="7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134</v>
      </c>
      <c r="AT143" s="215" t="s">
        <v>129</v>
      </c>
      <c r="AU143" s="215" t="s">
        <v>83</v>
      </c>
      <c r="AY143" s="18" t="s">
        <v>126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81</v>
      </c>
      <c r="BK143" s="216">
        <f>ROUND(I143*H143,2)</f>
        <v>0</v>
      </c>
      <c r="BL143" s="18" t="s">
        <v>134</v>
      </c>
      <c r="BM143" s="215" t="s">
        <v>1257</v>
      </c>
    </row>
    <row r="144" spans="1:47" s="2" customFormat="1" ht="27">
      <c r="A144" s="35"/>
      <c r="B144" s="36"/>
      <c r="C144" s="37"/>
      <c r="D144" s="217" t="s">
        <v>136</v>
      </c>
      <c r="E144" s="37"/>
      <c r="F144" s="218" t="s">
        <v>1258</v>
      </c>
      <c r="G144" s="37"/>
      <c r="H144" s="37"/>
      <c r="I144" s="116"/>
      <c r="J144" s="37"/>
      <c r="K144" s="37"/>
      <c r="L144" s="40"/>
      <c r="M144" s="219"/>
      <c r="N144" s="220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136</v>
      </c>
      <c r="AU144" s="18" t="s">
        <v>83</v>
      </c>
    </row>
    <row r="145" spans="2:51" s="14" customFormat="1" ht="10">
      <c r="B145" s="231"/>
      <c r="C145" s="232"/>
      <c r="D145" s="217" t="s">
        <v>138</v>
      </c>
      <c r="E145" s="233" t="s">
        <v>1</v>
      </c>
      <c r="F145" s="234" t="s">
        <v>244</v>
      </c>
      <c r="G145" s="232"/>
      <c r="H145" s="235">
        <v>238.07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138</v>
      </c>
      <c r="AU145" s="241" t="s">
        <v>83</v>
      </c>
      <c r="AV145" s="14" t="s">
        <v>83</v>
      </c>
      <c r="AW145" s="14" t="s">
        <v>30</v>
      </c>
      <c r="AX145" s="14" t="s">
        <v>81</v>
      </c>
      <c r="AY145" s="241" t="s">
        <v>126</v>
      </c>
    </row>
    <row r="146" spans="1:65" s="2" customFormat="1" ht="16.5" customHeight="1">
      <c r="A146" s="35"/>
      <c r="B146" s="36"/>
      <c r="C146" s="204" t="s">
        <v>142</v>
      </c>
      <c r="D146" s="204" t="s">
        <v>129</v>
      </c>
      <c r="E146" s="205" t="s">
        <v>1259</v>
      </c>
      <c r="F146" s="206" t="s">
        <v>1260</v>
      </c>
      <c r="G146" s="207" t="s">
        <v>132</v>
      </c>
      <c r="H146" s="208">
        <v>570.07</v>
      </c>
      <c r="I146" s="209"/>
      <c r="J146" s="210">
        <f>ROUND(I146*H146,2)</f>
        <v>0</v>
      </c>
      <c r="K146" s="206" t="s">
        <v>133</v>
      </c>
      <c r="L146" s="40"/>
      <c r="M146" s="211" t="s">
        <v>1</v>
      </c>
      <c r="N146" s="212" t="s">
        <v>38</v>
      </c>
      <c r="O146" s="72"/>
      <c r="P146" s="213">
        <f>O146*H146</f>
        <v>0</v>
      </c>
      <c r="Q146" s="213">
        <v>0.00085</v>
      </c>
      <c r="R146" s="213">
        <f>Q146*H146</f>
        <v>0.48455950000000003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134</v>
      </c>
      <c r="AT146" s="215" t="s">
        <v>129</v>
      </c>
      <c r="AU146" s="215" t="s">
        <v>83</v>
      </c>
      <c r="AY146" s="18" t="s">
        <v>126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81</v>
      </c>
      <c r="BK146" s="216">
        <f>ROUND(I146*H146,2)</f>
        <v>0</v>
      </c>
      <c r="BL146" s="18" t="s">
        <v>134</v>
      </c>
      <c r="BM146" s="215" t="s">
        <v>1261</v>
      </c>
    </row>
    <row r="147" spans="1:47" s="2" customFormat="1" ht="18">
      <c r="A147" s="35"/>
      <c r="B147" s="36"/>
      <c r="C147" s="37"/>
      <c r="D147" s="217" t="s">
        <v>136</v>
      </c>
      <c r="E147" s="37"/>
      <c r="F147" s="218" t="s">
        <v>1262</v>
      </c>
      <c r="G147" s="37"/>
      <c r="H147" s="37"/>
      <c r="I147" s="116"/>
      <c r="J147" s="37"/>
      <c r="K147" s="37"/>
      <c r="L147" s="40"/>
      <c r="M147" s="219"/>
      <c r="N147" s="220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136</v>
      </c>
      <c r="AU147" s="18" t="s">
        <v>83</v>
      </c>
    </row>
    <row r="148" spans="2:51" s="13" customFormat="1" ht="10">
      <c r="B148" s="221"/>
      <c r="C148" s="222"/>
      <c r="D148" s="217" t="s">
        <v>138</v>
      </c>
      <c r="E148" s="223" t="s">
        <v>1</v>
      </c>
      <c r="F148" s="224" t="s">
        <v>260</v>
      </c>
      <c r="G148" s="222"/>
      <c r="H148" s="223" t="s">
        <v>1</v>
      </c>
      <c r="I148" s="225"/>
      <c r="J148" s="222"/>
      <c r="K148" s="222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138</v>
      </c>
      <c r="AU148" s="230" t="s">
        <v>83</v>
      </c>
      <c r="AV148" s="13" t="s">
        <v>81</v>
      </c>
      <c r="AW148" s="13" t="s">
        <v>30</v>
      </c>
      <c r="AX148" s="13" t="s">
        <v>73</v>
      </c>
      <c r="AY148" s="230" t="s">
        <v>126</v>
      </c>
    </row>
    <row r="149" spans="2:51" s="14" customFormat="1" ht="10">
      <c r="B149" s="231"/>
      <c r="C149" s="232"/>
      <c r="D149" s="217" t="s">
        <v>138</v>
      </c>
      <c r="E149" s="233" t="s">
        <v>786</v>
      </c>
      <c r="F149" s="234" t="s">
        <v>1229</v>
      </c>
      <c r="G149" s="232"/>
      <c r="H149" s="235">
        <v>570.07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138</v>
      </c>
      <c r="AU149" s="241" t="s">
        <v>83</v>
      </c>
      <c r="AV149" s="14" t="s">
        <v>83</v>
      </c>
      <c r="AW149" s="14" t="s">
        <v>30</v>
      </c>
      <c r="AX149" s="14" t="s">
        <v>81</v>
      </c>
      <c r="AY149" s="241" t="s">
        <v>126</v>
      </c>
    </row>
    <row r="150" spans="1:65" s="2" customFormat="1" ht="21.75" customHeight="1">
      <c r="A150" s="35"/>
      <c r="B150" s="36"/>
      <c r="C150" s="204" t="s">
        <v>160</v>
      </c>
      <c r="D150" s="204" t="s">
        <v>129</v>
      </c>
      <c r="E150" s="205" t="s">
        <v>1263</v>
      </c>
      <c r="F150" s="206" t="s">
        <v>1264</v>
      </c>
      <c r="G150" s="207" t="s">
        <v>132</v>
      </c>
      <c r="H150" s="208">
        <v>570.07</v>
      </c>
      <c r="I150" s="209"/>
      <c r="J150" s="210">
        <f>ROUND(I150*H150,2)</f>
        <v>0</v>
      </c>
      <c r="K150" s="206" t="s">
        <v>133</v>
      </c>
      <c r="L150" s="40"/>
      <c r="M150" s="211" t="s">
        <v>1</v>
      </c>
      <c r="N150" s="212" t="s">
        <v>38</v>
      </c>
      <c r="O150" s="7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134</v>
      </c>
      <c r="AT150" s="215" t="s">
        <v>129</v>
      </c>
      <c r="AU150" s="215" t="s">
        <v>83</v>
      </c>
      <c r="AY150" s="18" t="s">
        <v>126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81</v>
      </c>
      <c r="BK150" s="216">
        <f>ROUND(I150*H150,2)</f>
        <v>0</v>
      </c>
      <c r="BL150" s="18" t="s">
        <v>134</v>
      </c>
      <c r="BM150" s="215" t="s">
        <v>1265</v>
      </c>
    </row>
    <row r="151" spans="1:47" s="2" customFormat="1" ht="27">
      <c r="A151" s="35"/>
      <c r="B151" s="36"/>
      <c r="C151" s="37"/>
      <c r="D151" s="217" t="s">
        <v>136</v>
      </c>
      <c r="E151" s="37"/>
      <c r="F151" s="218" t="s">
        <v>1266</v>
      </c>
      <c r="G151" s="37"/>
      <c r="H151" s="37"/>
      <c r="I151" s="116"/>
      <c r="J151" s="37"/>
      <c r="K151" s="37"/>
      <c r="L151" s="40"/>
      <c r="M151" s="219"/>
      <c r="N151" s="220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136</v>
      </c>
      <c r="AU151" s="18" t="s">
        <v>83</v>
      </c>
    </row>
    <row r="152" spans="2:51" s="14" customFormat="1" ht="10">
      <c r="B152" s="231"/>
      <c r="C152" s="232"/>
      <c r="D152" s="217" t="s">
        <v>138</v>
      </c>
      <c r="E152" s="233" t="s">
        <v>1</v>
      </c>
      <c r="F152" s="234" t="s">
        <v>786</v>
      </c>
      <c r="G152" s="232"/>
      <c r="H152" s="235">
        <v>570.07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138</v>
      </c>
      <c r="AU152" s="241" t="s">
        <v>83</v>
      </c>
      <c r="AV152" s="14" t="s">
        <v>83</v>
      </c>
      <c r="AW152" s="14" t="s">
        <v>30</v>
      </c>
      <c r="AX152" s="14" t="s">
        <v>81</v>
      </c>
      <c r="AY152" s="241" t="s">
        <v>126</v>
      </c>
    </row>
    <row r="153" spans="1:65" s="2" customFormat="1" ht="21.75" customHeight="1">
      <c r="A153" s="35"/>
      <c r="B153" s="36"/>
      <c r="C153" s="204" t="s">
        <v>164</v>
      </c>
      <c r="D153" s="204" t="s">
        <v>129</v>
      </c>
      <c r="E153" s="205" t="s">
        <v>332</v>
      </c>
      <c r="F153" s="206" t="s">
        <v>333</v>
      </c>
      <c r="G153" s="207" t="s">
        <v>315</v>
      </c>
      <c r="H153" s="208">
        <v>356.49</v>
      </c>
      <c r="I153" s="209"/>
      <c r="J153" s="210">
        <f>ROUND(I153*H153,2)</f>
        <v>0</v>
      </c>
      <c r="K153" s="206" t="s">
        <v>133</v>
      </c>
      <c r="L153" s="40"/>
      <c r="M153" s="211" t="s">
        <v>1</v>
      </c>
      <c r="N153" s="212" t="s">
        <v>38</v>
      </c>
      <c r="O153" s="7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134</v>
      </c>
      <c r="AT153" s="215" t="s">
        <v>129</v>
      </c>
      <c r="AU153" s="215" t="s">
        <v>83</v>
      </c>
      <c r="AY153" s="18" t="s">
        <v>126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81</v>
      </c>
      <c r="BK153" s="216">
        <f>ROUND(I153*H153,2)</f>
        <v>0</v>
      </c>
      <c r="BL153" s="18" t="s">
        <v>134</v>
      </c>
      <c r="BM153" s="215" t="s">
        <v>1267</v>
      </c>
    </row>
    <row r="154" spans="1:47" s="2" customFormat="1" ht="36">
      <c r="A154" s="35"/>
      <c r="B154" s="36"/>
      <c r="C154" s="37"/>
      <c r="D154" s="217" t="s">
        <v>136</v>
      </c>
      <c r="E154" s="37"/>
      <c r="F154" s="218" t="s">
        <v>335</v>
      </c>
      <c r="G154" s="37"/>
      <c r="H154" s="37"/>
      <c r="I154" s="116"/>
      <c r="J154" s="37"/>
      <c r="K154" s="37"/>
      <c r="L154" s="40"/>
      <c r="M154" s="219"/>
      <c r="N154" s="220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136</v>
      </c>
      <c r="AU154" s="18" t="s">
        <v>83</v>
      </c>
    </row>
    <row r="155" spans="2:51" s="14" customFormat="1" ht="10">
      <c r="B155" s="231"/>
      <c r="C155" s="232"/>
      <c r="D155" s="217" t="s">
        <v>138</v>
      </c>
      <c r="E155" s="233" t="s">
        <v>1234</v>
      </c>
      <c r="F155" s="234" t="s">
        <v>1268</v>
      </c>
      <c r="G155" s="232"/>
      <c r="H155" s="235">
        <v>356.49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138</v>
      </c>
      <c r="AU155" s="241" t="s">
        <v>83</v>
      </c>
      <c r="AV155" s="14" t="s">
        <v>83</v>
      </c>
      <c r="AW155" s="14" t="s">
        <v>30</v>
      </c>
      <c r="AX155" s="14" t="s">
        <v>81</v>
      </c>
      <c r="AY155" s="241" t="s">
        <v>126</v>
      </c>
    </row>
    <row r="156" spans="1:65" s="2" customFormat="1" ht="21.75" customHeight="1">
      <c r="A156" s="35"/>
      <c r="B156" s="36"/>
      <c r="C156" s="204" t="s">
        <v>168</v>
      </c>
      <c r="D156" s="204" t="s">
        <v>129</v>
      </c>
      <c r="E156" s="205" t="s">
        <v>339</v>
      </c>
      <c r="F156" s="206" t="s">
        <v>340</v>
      </c>
      <c r="G156" s="207" t="s">
        <v>315</v>
      </c>
      <c r="H156" s="208">
        <v>1069.47</v>
      </c>
      <c r="I156" s="209"/>
      <c r="J156" s="210">
        <f>ROUND(I156*H156,2)</f>
        <v>0</v>
      </c>
      <c r="K156" s="206" t="s">
        <v>133</v>
      </c>
      <c r="L156" s="40"/>
      <c r="M156" s="211" t="s">
        <v>1</v>
      </c>
      <c r="N156" s="212" t="s">
        <v>38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134</v>
      </c>
      <c r="AT156" s="215" t="s">
        <v>129</v>
      </c>
      <c r="AU156" s="215" t="s">
        <v>83</v>
      </c>
      <c r="AY156" s="18" t="s">
        <v>126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81</v>
      </c>
      <c r="BK156" s="216">
        <f>ROUND(I156*H156,2)</f>
        <v>0</v>
      </c>
      <c r="BL156" s="18" t="s">
        <v>134</v>
      </c>
      <c r="BM156" s="215" t="s">
        <v>1269</v>
      </c>
    </row>
    <row r="157" spans="1:47" s="2" customFormat="1" ht="36">
      <c r="A157" s="35"/>
      <c r="B157" s="36"/>
      <c r="C157" s="37"/>
      <c r="D157" s="217" t="s">
        <v>136</v>
      </c>
      <c r="E157" s="37"/>
      <c r="F157" s="218" t="s">
        <v>342</v>
      </c>
      <c r="G157" s="37"/>
      <c r="H157" s="37"/>
      <c r="I157" s="116"/>
      <c r="J157" s="37"/>
      <c r="K157" s="37"/>
      <c r="L157" s="40"/>
      <c r="M157" s="219"/>
      <c r="N157" s="220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136</v>
      </c>
      <c r="AU157" s="18" t="s">
        <v>83</v>
      </c>
    </row>
    <row r="158" spans="2:51" s="14" customFormat="1" ht="10">
      <c r="B158" s="231"/>
      <c r="C158" s="232"/>
      <c r="D158" s="217" t="s">
        <v>138</v>
      </c>
      <c r="E158" s="233" t="s">
        <v>1</v>
      </c>
      <c r="F158" s="234" t="s">
        <v>1234</v>
      </c>
      <c r="G158" s="232"/>
      <c r="H158" s="235">
        <v>356.49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138</v>
      </c>
      <c r="AU158" s="241" t="s">
        <v>83</v>
      </c>
      <c r="AV158" s="14" t="s">
        <v>83</v>
      </c>
      <c r="AW158" s="14" t="s">
        <v>30</v>
      </c>
      <c r="AX158" s="14" t="s">
        <v>81</v>
      </c>
      <c r="AY158" s="241" t="s">
        <v>126</v>
      </c>
    </row>
    <row r="159" spans="2:51" s="14" customFormat="1" ht="10">
      <c r="B159" s="231"/>
      <c r="C159" s="232"/>
      <c r="D159" s="217" t="s">
        <v>138</v>
      </c>
      <c r="E159" s="232"/>
      <c r="F159" s="234" t="s">
        <v>1270</v>
      </c>
      <c r="G159" s="232"/>
      <c r="H159" s="235">
        <v>1069.47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138</v>
      </c>
      <c r="AU159" s="241" t="s">
        <v>83</v>
      </c>
      <c r="AV159" s="14" t="s">
        <v>83</v>
      </c>
      <c r="AW159" s="14" t="s">
        <v>4</v>
      </c>
      <c r="AX159" s="14" t="s">
        <v>81</v>
      </c>
      <c r="AY159" s="241" t="s">
        <v>126</v>
      </c>
    </row>
    <row r="160" spans="1:65" s="2" customFormat="1" ht="16.5" customHeight="1">
      <c r="A160" s="35"/>
      <c r="B160" s="36"/>
      <c r="C160" s="204" t="s">
        <v>127</v>
      </c>
      <c r="D160" s="204" t="s">
        <v>129</v>
      </c>
      <c r="E160" s="205" t="s">
        <v>345</v>
      </c>
      <c r="F160" s="206" t="s">
        <v>346</v>
      </c>
      <c r="G160" s="207" t="s">
        <v>315</v>
      </c>
      <c r="H160" s="208">
        <v>356.49</v>
      </c>
      <c r="I160" s="209"/>
      <c r="J160" s="210">
        <f>ROUND(I160*H160,2)</f>
        <v>0</v>
      </c>
      <c r="K160" s="206" t="s">
        <v>133</v>
      </c>
      <c r="L160" s="40"/>
      <c r="M160" s="211" t="s">
        <v>1</v>
      </c>
      <c r="N160" s="212" t="s">
        <v>38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134</v>
      </c>
      <c r="AT160" s="215" t="s">
        <v>129</v>
      </c>
      <c r="AU160" s="215" t="s">
        <v>83</v>
      </c>
      <c r="AY160" s="18" t="s">
        <v>126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81</v>
      </c>
      <c r="BK160" s="216">
        <f>ROUND(I160*H160,2)</f>
        <v>0</v>
      </c>
      <c r="BL160" s="18" t="s">
        <v>134</v>
      </c>
      <c r="BM160" s="215" t="s">
        <v>1271</v>
      </c>
    </row>
    <row r="161" spans="1:47" s="2" customFormat="1" ht="10">
      <c r="A161" s="35"/>
      <c r="B161" s="36"/>
      <c r="C161" s="37"/>
      <c r="D161" s="217" t="s">
        <v>136</v>
      </c>
      <c r="E161" s="37"/>
      <c r="F161" s="218" t="s">
        <v>348</v>
      </c>
      <c r="G161" s="37"/>
      <c r="H161" s="37"/>
      <c r="I161" s="116"/>
      <c r="J161" s="37"/>
      <c r="K161" s="37"/>
      <c r="L161" s="40"/>
      <c r="M161" s="219"/>
      <c r="N161" s="220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136</v>
      </c>
      <c r="AU161" s="18" t="s">
        <v>83</v>
      </c>
    </row>
    <row r="162" spans="2:51" s="14" customFormat="1" ht="10">
      <c r="B162" s="231"/>
      <c r="C162" s="232"/>
      <c r="D162" s="217" t="s">
        <v>138</v>
      </c>
      <c r="E162" s="233" t="s">
        <v>1</v>
      </c>
      <c r="F162" s="234" t="s">
        <v>1234</v>
      </c>
      <c r="G162" s="232"/>
      <c r="H162" s="235">
        <v>356.49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138</v>
      </c>
      <c r="AU162" s="241" t="s">
        <v>83</v>
      </c>
      <c r="AV162" s="14" t="s">
        <v>83</v>
      </c>
      <c r="AW162" s="14" t="s">
        <v>30</v>
      </c>
      <c r="AX162" s="14" t="s">
        <v>81</v>
      </c>
      <c r="AY162" s="241" t="s">
        <v>126</v>
      </c>
    </row>
    <row r="163" spans="1:65" s="2" customFormat="1" ht="21.75" customHeight="1">
      <c r="A163" s="35"/>
      <c r="B163" s="36"/>
      <c r="C163" s="204" t="s">
        <v>179</v>
      </c>
      <c r="D163" s="204" t="s">
        <v>129</v>
      </c>
      <c r="E163" s="205" t="s">
        <v>349</v>
      </c>
      <c r="F163" s="206" t="s">
        <v>350</v>
      </c>
      <c r="G163" s="207" t="s">
        <v>351</v>
      </c>
      <c r="H163" s="208">
        <v>606.033</v>
      </c>
      <c r="I163" s="209"/>
      <c r="J163" s="210">
        <f>ROUND(I163*H163,2)</f>
        <v>0</v>
      </c>
      <c r="K163" s="206" t="s">
        <v>133</v>
      </c>
      <c r="L163" s="40"/>
      <c r="M163" s="211" t="s">
        <v>1</v>
      </c>
      <c r="N163" s="212" t="s">
        <v>38</v>
      </c>
      <c r="O163" s="7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134</v>
      </c>
      <c r="AT163" s="215" t="s">
        <v>129</v>
      </c>
      <c r="AU163" s="215" t="s">
        <v>83</v>
      </c>
      <c r="AY163" s="18" t="s">
        <v>126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81</v>
      </c>
      <c r="BK163" s="216">
        <f>ROUND(I163*H163,2)</f>
        <v>0</v>
      </c>
      <c r="BL163" s="18" t="s">
        <v>134</v>
      </c>
      <c r="BM163" s="215" t="s">
        <v>1272</v>
      </c>
    </row>
    <row r="164" spans="1:47" s="2" customFormat="1" ht="27">
      <c r="A164" s="35"/>
      <c r="B164" s="36"/>
      <c r="C164" s="37"/>
      <c r="D164" s="217" t="s">
        <v>136</v>
      </c>
      <c r="E164" s="37"/>
      <c r="F164" s="218" t="s">
        <v>353</v>
      </c>
      <c r="G164" s="37"/>
      <c r="H164" s="37"/>
      <c r="I164" s="116"/>
      <c r="J164" s="37"/>
      <c r="K164" s="37"/>
      <c r="L164" s="40"/>
      <c r="M164" s="219"/>
      <c r="N164" s="220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136</v>
      </c>
      <c r="AU164" s="18" t="s">
        <v>83</v>
      </c>
    </row>
    <row r="165" spans="2:51" s="14" customFormat="1" ht="10">
      <c r="B165" s="231"/>
      <c r="C165" s="232"/>
      <c r="D165" s="217" t="s">
        <v>138</v>
      </c>
      <c r="E165" s="233" t="s">
        <v>1</v>
      </c>
      <c r="F165" s="234" t="s">
        <v>1273</v>
      </c>
      <c r="G165" s="232"/>
      <c r="H165" s="235">
        <v>606.033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138</v>
      </c>
      <c r="AU165" s="241" t="s">
        <v>83</v>
      </c>
      <c r="AV165" s="14" t="s">
        <v>83</v>
      </c>
      <c r="AW165" s="14" t="s">
        <v>30</v>
      </c>
      <c r="AX165" s="14" t="s">
        <v>81</v>
      </c>
      <c r="AY165" s="241" t="s">
        <v>126</v>
      </c>
    </row>
    <row r="166" spans="1:65" s="2" customFormat="1" ht="21.75" customHeight="1">
      <c r="A166" s="35"/>
      <c r="B166" s="36"/>
      <c r="C166" s="204" t="s">
        <v>183</v>
      </c>
      <c r="D166" s="204" t="s">
        <v>129</v>
      </c>
      <c r="E166" s="205" t="s">
        <v>1274</v>
      </c>
      <c r="F166" s="206" t="s">
        <v>1275</v>
      </c>
      <c r="G166" s="207" t="s">
        <v>315</v>
      </c>
      <c r="H166" s="208">
        <v>157.79</v>
      </c>
      <c r="I166" s="209"/>
      <c r="J166" s="210">
        <f>ROUND(I166*H166,2)</f>
        <v>0</v>
      </c>
      <c r="K166" s="206" t="s">
        <v>133</v>
      </c>
      <c r="L166" s="40"/>
      <c r="M166" s="211" t="s">
        <v>1</v>
      </c>
      <c r="N166" s="212" t="s">
        <v>38</v>
      </c>
      <c r="O166" s="7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5" t="s">
        <v>134</v>
      </c>
      <c r="AT166" s="215" t="s">
        <v>129</v>
      </c>
      <c r="AU166" s="215" t="s">
        <v>83</v>
      </c>
      <c r="AY166" s="18" t="s">
        <v>126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8" t="s">
        <v>81</v>
      </c>
      <c r="BK166" s="216">
        <f>ROUND(I166*H166,2)</f>
        <v>0</v>
      </c>
      <c r="BL166" s="18" t="s">
        <v>134</v>
      </c>
      <c r="BM166" s="215" t="s">
        <v>1276</v>
      </c>
    </row>
    <row r="167" spans="1:47" s="2" customFormat="1" ht="27">
      <c r="A167" s="35"/>
      <c r="B167" s="36"/>
      <c r="C167" s="37"/>
      <c r="D167" s="217" t="s">
        <v>136</v>
      </c>
      <c r="E167" s="37"/>
      <c r="F167" s="218" t="s">
        <v>1277</v>
      </c>
      <c r="G167" s="37"/>
      <c r="H167" s="37"/>
      <c r="I167" s="116"/>
      <c r="J167" s="37"/>
      <c r="K167" s="37"/>
      <c r="L167" s="40"/>
      <c r="M167" s="219"/>
      <c r="N167" s="220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136</v>
      </c>
      <c r="AU167" s="18" t="s">
        <v>83</v>
      </c>
    </row>
    <row r="168" spans="2:51" s="13" customFormat="1" ht="10">
      <c r="B168" s="221"/>
      <c r="C168" s="222"/>
      <c r="D168" s="217" t="s">
        <v>138</v>
      </c>
      <c r="E168" s="223" t="s">
        <v>1</v>
      </c>
      <c r="F168" s="224" t="s">
        <v>260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138</v>
      </c>
      <c r="AU168" s="230" t="s">
        <v>83</v>
      </c>
      <c r="AV168" s="13" t="s">
        <v>81</v>
      </c>
      <c r="AW168" s="13" t="s">
        <v>30</v>
      </c>
      <c r="AX168" s="13" t="s">
        <v>73</v>
      </c>
      <c r="AY168" s="230" t="s">
        <v>126</v>
      </c>
    </row>
    <row r="169" spans="2:51" s="14" customFormat="1" ht="10">
      <c r="B169" s="231"/>
      <c r="C169" s="232"/>
      <c r="D169" s="217" t="s">
        <v>138</v>
      </c>
      <c r="E169" s="233" t="s">
        <v>1</v>
      </c>
      <c r="F169" s="234" t="s">
        <v>1278</v>
      </c>
      <c r="G169" s="232"/>
      <c r="H169" s="235">
        <v>17.02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138</v>
      </c>
      <c r="AU169" s="241" t="s">
        <v>83</v>
      </c>
      <c r="AV169" s="14" t="s">
        <v>83</v>
      </c>
      <c r="AW169" s="14" t="s">
        <v>30</v>
      </c>
      <c r="AX169" s="14" t="s">
        <v>73</v>
      </c>
      <c r="AY169" s="241" t="s">
        <v>126</v>
      </c>
    </row>
    <row r="170" spans="2:51" s="14" customFormat="1" ht="10">
      <c r="B170" s="231"/>
      <c r="C170" s="232"/>
      <c r="D170" s="217" t="s">
        <v>138</v>
      </c>
      <c r="E170" s="233" t="s">
        <v>1</v>
      </c>
      <c r="F170" s="234" t="s">
        <v>1279</v>
      </c>
      <c r="G170" s="232"/>
      <c r="H170" s="235">
        <v>28.97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138</v>
      </c>
      <c r="AU170" s="241" t="s">
        <v>83</v>
      </c>
      <c r="AV170" s="14" t="s">
        <v>83</v>
      </c>
      <c r="AW170" s="14" t="s">
        <v>30</v>
      </c>
      <c r="AX170" s="14" t="s">
        <v>73</v>
      </c>
      <c r="AY170" s="241" t="s">
        <v>126</v>
      </c>
    </row>
    <row r="171" spans="2:51" s="14" customFormat="1" ht="10">
      <c r="B171" s="231"/>
      <c r="C171" s="232"/>
      <c r="D171" s="217" t="s">
        <v>138</v>
      </c>
      <c r="E171" s="233" t="s">
        <v>1</v>
      </c>
      <c r="F171" s="234" t="s">
        <v>1280</v>
      </c>
      <c r="G171" s="232"/>
      <c r="H171" s="235">
        <v>32.56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138</v>
      </c>
      <c r="AU171" s="241" t="s">
        <v>83</v>
      </c>
      <c r="AV171" s="14" t="s">
        <v>83</v>
      </c>
      <c r="AW171" s="14" t="s">
        <v>30</v>
      </c>
      <c r="AX171" s="14" t="s">
        <v>73</v>
      </c>
      <c r="AY171" s="241" t="s">
        <v>126</v>
      </c>
    </row>
    <row r="172" spans="2:51" s="14" customFormat="1" ht="10">
      <c r="B172" s="231"/>
      <c r="C172" s="232"/>
      <c r="D172" s="217" t="s">
        <v>138</v>
      </c>
      <c r="E172" s="233" t="s">
        <v>1</v>
      </c>
      <c r="F172" s="234" t="s">
        <v>1281</v>
      </c>
      <c r="G172" s="232"/>
      <c r="H172" s="235">
        <v>79.24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138</v>
      </c>
      <c r="AU172" s="241" t="s">
        <v>83</v>
      </c>
      <c r="AV172" s="14" t="s">
        <v>83</v>
      </c>
      <c r="AW172" s="14" t="s">
        <v>30</v>
      </c>
      <c r="AX172" s="14" t="s">
        <v>73</v>
      </c>
      <c r="AY172" s="241" t="s">
        <v>126</v>
      </c>
    </row>
    <row r="173" spans="2:51" s="15" customFormat="1" ht="10">
      <c r="B173" s="247"/>
      <c r="C173" s="248"/>
      <c r="D173" s="217" t="s">
        <v>138</v>
      </c>
      <c r="E173" s="249" t="s">
        <v>246</v>
      </c>
      <c r="F173" s="250" t="s">
        <v>338</v>
      </c>
      <c r="G173" s="248"/>
      <c r="H173" s="251">
        <v>157.79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138</v>
      </c>
      <c r="AU173" s="257" t="s">
        <v>83</v>
      </c>
      <c r="AV173" s="15" t="s">
        <v>134</v>
      </c>
      <c r="AW173" s="15" t="s">
        <v>30</v>
      </c>
      <c r="AX173" s="15" t="s">
        <v>81</v>
      </c>
      <c r="AY173" s="257" t="s">
        <v>126</v>
      </c>
    </row>
    <row r="174" spans="1:65" s="2" customFormat="1" ht="16.5" customHeight="1">
      <c r="A174" s="35"/>
      <c r="B174" s="36"/>
      <c r="C174" s="258" t="s">
        <v>187</v>
      </c>
      <c r="D174" s="258" t="s">
        <v>360</v>
      </c>
      <c r="E174" s="259" t="s">
        <v>370</v>
      </c>
      <c r="F174" s="260" t="s">
        <v>371</v>
      </c>
      <c r="G174" s="261" t="s">
        <v>351</v>
      </c>
      <c r="H174" s="262">
        <v>268.243</v>
      </c>
      <c r="I174" s="263"/>
      <c r="J174" s="264">
        <f>ROUND(I174*H174,2)</f>
        <v>0</v>
      </c>
      <c r="K174" s="260" t="s">
        <v>133</v>
      </c>
      <c r="L174" s="265"/>
      <c r="M174" s="266" t="s">
        <v>1</v>
      </c>
      <c r="N174" s="267" t="s">
        <v>38</v>
      </c>
      <c r="O174" s="72"/>
      <c r="P174" s="213">
        <f>O174*H174</f>
        <v>0</v>
      </c>
      <c r="Q174" s="213">
        <v>1</v>
      </c>
      <c r="R174" s="213">
        <f>Q174*H174</f>
        <v>268.243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168</v>
      </c>
      <c r="AT174" s="215" t="s">
        <v>360</v>
      </c>
      <c r="AU174" s="215" t="s">
        <v>83</v>
      </c>
      <c r="AY174" s="18" t="s">
        <v>126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81</v>
      </c>
      <c r="BK174" s="216">
        <f>ROUND(I174*H174,2)</f>
        <v>0</v>
      </c>
      <c r="BL174" s="18" t="s">
        <v>134</v>
      </c>
      <c r="BM174" s="215" t="s">
        <v>1282</v>
      </c>
    </row>
    <row r="175" spans="1:47" s="2" customFormat="1" ht="10">
      <c r="A175" s="35"/>
      <c r="B175" s="36"/>
      <c r="C175" s="37"/>
      <c r="D175" s="217" t="s">
        <v>136</v>
      </c>
      <c r="E175" s="37"/>
      <c r="F175" s="218" t="s">
        <v>371</v>
      </c>
      <c r="G175" s="37"/>
      <c r="H175" s="37"/>
      <c r="I175" s="116"/>
      <c r="J175" s="37"/>
      <c r="K175" s="37"/>
      <c r="L175" s="40"/>
      <c r="M175" s="219"/>
      <c r="N175" s="220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136</v>
      </c>
      <c r="AU175" s="18" t="s">
        <v>83</v>
      </c>
    </row>
    <row r="176" spans="2:51" s="14" customFormat="1" ht="10">
      <c r="B176" s="231"/>
      <c r="C176" s="232"/>
      <c r="D176" s="217" t="s">
        <v>138</v>
      </c>
      <c r="E176" s="233" t="s">
        <v>1</v>
      </c>
      <c r="F176" s="234" t="s">
        <v>1283</v>
      </c>
      <c r="G176" s="232"/>
      <c r="H176" s="235">
        <v>268.243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138</v>
      </c>
      <c r="AU176" s="241" t="s">
        <v>83</v>
      </c>
      <c r="AV176" s="14" t="s">
        <v>83</v>
      </c>
      <c r="AW176" s="14" t="s">
        <v>30</v>
      </c>
      <c r="AX176" s="14" t="s">
        <v>81</v>
      </c>
      <c r="AY176" s="241" t="s">
        <v>126</v>
      </c>
    </row>
    <row r="177" spans="1:65" s="2" customFormat="1" ht="21.75" customHeight="1">
      <c r="A177" s="35"/>
      <c r="B177" s="36"/>
      <c r="C177" s="204" t="s">
        <v>191</v>
      </c>
      <c r="D177" s="204" t="s">
        <v>129</v>
      </c>
      <c r="E177" s="205" t="s">
        <v>365</v>
      </c>
      <c r="F177" s="206" t="s">
        <v>366</v>
      </c>
      <c r="G177" s="207" t="s">
        <v>315</v>
      </c>
      <c r="H177" s="208">
        <v>73.14</v>
      </c>
      <c r="I177" s="209"/>
      <c r="J177" s="210">
        <f>ROUND(I177*H177,2)</f>
        <v>0</v>
      </c>
      <c r="K177" s="206" t="s">
        <v>133</v>
      </c>
      <c r="L177" s="40"/>
      <c r="M177" s="211" t="s">
        <v>1</v>
      </c>
      <c r="N177" s="212" t="s">
        <v>38</v>
      </c>
      <c r="O177" s="7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5" t="s">
        <v>134</v>
      </c>
      <c r="AT177" s="215" t="s">
        <v>129</v>
      </c>
      <c r="AU177" s="215" t="s">
        <v>83</v>
      </c>
      <c r="AY177" s="18" t="s">
        <v>126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81</v>
      </c>
      <c r="BK177" s="216">
        <f>ROUND(I177*H177,2)</f>
        <v>0</v>
      </c>
      <c r="BL177" s="18" t="s">
        <v>134</v>
      </c>
      <c r="BM177" s="215" t="s">
        <v>1284</v>
      </c>
    </row>
    <row r="178" spans="1:47" s="2" customFormat="1" ht="36">
      <c r="A178" s="35"/>
      <c r="B178" s="36"/>
      <c r="C178" s="37"/>
      <c r="D178" s="217" t="s">
        <v>136</v>
      </c>
      <c r="E178" s="37"/>
      <c r="F178" s="218" t="s">
        <v>368</v>
      </c>
      <c r="G178" s="37"/>
      <c r="H178" s="37"/>
      <c r="I178" s="116"/>
      <c r="J178" s="37"/>
      <c r="K178" s="37"/>
      <c r="L178" s="40"/>
      <c r="M178" s="219"/>
      <c r="N178" s="220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136</v>
      </c>
      <c r="AU178" s="18" t="s">
        <v>83</v>
      </c>
    </row>
    <row r="179" spans="2:51" s="13" customFormat="1" ht="10">
      <c r="B179" s="221"/>
      <c r="C179" s="222"/>
      <c r="D179" s="217" t="s">
        <v>138</v>
      </c>
      <c r="E179" s="223" t="s">
        <v>1</v>
      </c>
      <c r="F179" s="224" t="s">
        <v>260</v>
      </c>
      <c r="G179" s="222"/>
      <c r="H179" s="223" t="s">
        <v>1</v>
      </c>
      <c r="I179" s="225"/>
      <c r="J179" s="222"/>
      <c r="K179" s="222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138</v>
      </c>
      <c r="AU179" s="230" t="s">
        <v>83</v>
      </c>
      <c r="AV179" s="13" t="s">
        <v>81</v>
      </c>
      <c r="AW179" s="13" t="s">
        <v>30</v>
      </c>
      <c r="AX179" s="13" t="s">
        <v>73</v>
      </c>
      <c r="AY179" s="230" t="s">
        <v>126</v>
      </c>
    </row>
    <row r="180" spans="2:51" s="14" customFormat="1" ht="10">
      <c r="B180" s="231"/>
      <c r="C180" s="232"/>
      <c r="D180" s="217" t="s">
        <v>138</v>
      </c>
      <c r="E180" s="233" t="s">
        <v>1227</v>
      </c>
      <c r="F180" s="234" t="s">
        <v>1228</v>
      </c>
      <c r="G180" s="232"/>
      <c r="H180" s="235">
        <v>73.14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138</v>
      </c>
      <c r="AU180" s="241" t="s">
        <v>83</v>
      </c>
      <c r="AV180" s="14" t="s">
        <v>83</v>
      </c>
      <c r="AW180" s="14" t="s">
        <v>30</v>
      </c>
      <c r="AX180" s="14" t="s">
        <v>81</v>
      </c>
      <c r="AY180" s="241" t="s">
        <v>126</v>
      </c>
    </row>
    <row r="181" spans="1:65" s="2" customFormat="1" ht="16.5" customHeight="1">
      <c r="A181" s="35"/>
      <c r="B181" s="36"/>
      <c r="C181" s="258" t="s">
        <v>197</v>
      </c>
      <c r="D181" s="258" t="s">
        <v>360</v>
      </c>
      <c r="E181" s="259" t="s">
        <v>1285</v>
      </c>
      <c r="F181" s="260" t="s">
        <v>1286</v>
      </c>
      <c r="G181" s="261" t="s">
        <v>351</v>
      </c>
      <c r="H181" s="262">
        <v>124.338</v>
      </c>
      <c r="I181" s="263"/>
      <c r="J181" s="264">
        <f>ROUND(I181*H181,2)</f>
        <v>0</v>
      </c>
      <c r="K181" s="260" t="s">
        <v>133</v>
      </c>
      <c r="L181" s="265"/>
      <c r="M181" s="266" t="s">
        <v>1</v>
      </c>
      <c r="N181" s="267" t="s">
        <v>38</v>
      </c>
      <c r="O181" s="72"/>
      <c r="P181" s="213">
        <f>O181*H181</f>
        <v>0</v>
      </c>
      <c r="Q181" s="213">
        <v>1</v>
      </c>
      <c r="R181" s="213">
        <f>Q181*H181</f>
        <v>124.338</v>
      </c>
      <c r="S181" s="213">
        <v>0</v>
      </c>
      <c r="T181" s="21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5" t="s">
        <v>168</v>
      </c>
      <c r="AT181" s="215" t="s">
        <v>360</v>
      </c>
      <c r="AU181" s="215" t="s">
        <v>83</v>
      </c>
      <c r="AY181" s="18" t="s">
        <v>126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8" t="s">
        <v>81</v>
      </c>
      <c r="BK181" s="216">
        <f>ROUND(I181*H181,2)</f>
        <v>0</v>
      </c>
      <c r="BL181" s="18" t="s">
        <v>134</v>
      </c>
      <c r="BM181" s="215" t="s">
        <v>1287</v>
      </c>
    </row>
    <row r="182" spans="1:47" s="2" customFormat="1" ht="10">
      <c r="A182" s="35"/>
      <c r="B182" s="36"/>
      <c r="C182" s="37"/>
      <c r="D182" s="217" t="s">
        <v>136</v>
      </c>
      <c r="E182" s="37"/>
      <c r="F182" s="218" t="s">
        <v>1286</v>
      </c>
      <c r="G182" s="37"/>
      <c r="H182" s="37"/>
      <c r="I182" s="116"/>
      <c r="J182" s="37"/>
      <c r="K182" s="37"/>
      <c r="L182" s="40"/>
      <c r="M182" s="219"/>
      <c r="N182" s="220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136</v>
      </c>
      <c r="AU182" s="18" t="s">
        <v>83</v>
      </c>
    </row>
    <row r="183" spans="2:51" s="14" customFormat="1" ht="10">
      <c r="B183" s="231"/>
      <c r="C183" s="232"/>
      <c r="D183" s="217" t="s">
        <v>138</v>
      </c>
      <c r="E183" s="233" t="s">
        <v>1</v>
      </c>
      <c r="F183" s="234" t="s">
        <v>1288</v>
      </c>
      <c r="G183" s="232"/>
      <c r="H183" s="235">
        <v>124.338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138</v>
      </c>
      <c r="AU183" s="241" t="s">
        <v>83</v>
      </c>
      <c r="AV183" s="14" t="s">
        <v>83</v>
      </c>
      <c r="AW183" s="14" t="s">
        <v>30</v>
      </c>
      <c r="AX183" s="14" t="s">
        <v>81</v>
      </c>
      <c r="AY183" s="241" t="s">
        <v>126</v>
      </c>
    </row>
    <row r="184" spans="2:63" s="12" customFormat="1" ht="22.75" customHeight="1">
      <c r="B184" s="188"/>
      <c r="C184" s="189"/>
      <c r="D184" s="190" t="s">
        <v>72</v>
      </c>
      <c r="E184" s="202" t="s">
        <v>83</v>
      </c>
      <c r="F184" s="202" t="s">
        <v>846</v>
      </c>
      <c r="G184" s="189"/>
      <c r="H184" s="189"/>
      <c r="I184" s="192"/>
      <c r="J184" s="203">
        <f>BK184</f>
        <v>0</v>
      </c>
      <c r="K184" s="189"/>
      <c r="L184" s="194"/>
      <c r="M184" s="195"/>
      <c r="N184" s="196"/>
      <c r="O184" s="196"/>
      <c r="P184" s="197">
        <f>SUM(P185:P188)</f>
        <v>0</v>
      </c>
      <c r="Q184" s="196"/>
      <c r="R184" s="197">
        <f>SUM(R185:R188)</f>
        <v>8.8308</v>
      </c>
      <c r="S184" s="196"/>
      <c r="T184" s="198">
        <f>SUM(T185:T188)</f>
        <v>0</v>
      </c>
      <c r="AR184" s="199" t="s">
        <v>81</v>
      </c>
      <c r="AT184" s="200" t="s">
        <v>72</v>
      </c>
      <c r="AU184" s="200" t="s">
        <v>81</v>
      </c>
      <c r="AY184" s="199" t="s">
        <v>126</v>
      </c>
      <c r="BK184" s="201">
        <f>SUM(BK185:BK188)</f>
        <v>0</v>
      </c>
    </row>
    <row r="185" spans="1:65" s="2" customFormat="1" ht="21.75" customHeight="1">
      <c r="A185" s="35"/>
      <c r="B185" s="36"/>
      <c r="C185" s="204" t="s">
        <v>8</v>
      </c>
      <c r="D185" s="204" t="s">
        <v>129</v>
      </c>
      <c r="E185" s="205" t="s">
        <v>1289</v>
      </c>
      <c r="F185" s="206" t="s">
        <v>1290</v>
      </c>
      <c r="G185" s="207" t="s">
        <v>315</v>
      </c>
      <c r="H185" s="208">
        <v>4.46</v>
      </c>
      <c r="I185" s="209"/>
      <c r="J185" s="210">
        <f>ROUND(I185*H185,2)</f>
        <v>0</v>
      </c>
      <c r="K185" s="206" t="s">
        <v>133</v>
      </c>
      <c r="L185" s="40"/>
      <c r="M185" s="211" t="s">
        <v>1</v>
      </c>
      <c r="N185" s="212" t="s">
        <v>38</v>
      </c>
      <c r="O185" s="72"/>
      <c r="P185" s="213">
        <f>O185*H185</f>
        <v>0</v>
      </c>
      <c r="Q185" s="213">
        <v>1.98</v>
      </c>
      <c r="R185" s="213">
        <f>Q185*H185</f>
        <v>8.8308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134</v>
      </c>
      <c r="AT185" s="215" t="s">
        <v>129</v>
      </c>
      <c r="AU185" s="215" t="s">
        <v>83</v>
      </c>
      <c r="AY185" s="18" t="s">
        <v>126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81</v>
      </c>
      <c r="BK185" s="216">
        <f>ROUND(I185*H185,2)</f>
        <v>0</v>
      </c>
      <c r="BL185" s="18" t="s">
        <v>134</v>
      </c>
      <c r="BM185" s="215" t="s">
        <v>1291</v>
      </c>
    </row>
    <row r="186" spans="1:47" s="2" customFormat="1" ht="18">
      <c r="A186" s="35"/>
      <c r="B186" s="36"/>
      <c r="C186" s="37"/>
      <c r="D186" s="217" t="s">
        <v>136</v>
      </c>
      <c r="E186" s="37"/>
      <c r="F186" s="218" t="s">
        <v>1292</v>
      </c>
      <c r="G186" s="37"/>
      <c r="H186" s="37"/>
      <c r="I186" s="116"/>
      <c r="J186" s="37"/>
      <c r="K186" s="37"/>
      <c r="L186" s="40"/>
      <c r="M186" s="219"/>
      <c r="N186" s="220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136</v>
      </c>
      <c r="AU186" s="18" t="s">
        <v>83</v>
      </c>
    </row>
    <row r="187" spans="2:51" s="13" customFormat="1" ht="10">
      <c r="B187" s="221"/>
      <c r="C187" s="222"/>
      <c r="D187" s="217" t="s">
        <v>138</v>
      </c>
      <c r="E187" s="223" t="s">
        <v>1</v>
      </c>
      <c r="F187" s="224" t="s">
        <v>260</v>
      </c>
      <c r="G187" s="222"/>
      <c r="H187" s="223" t="s">
        <v>1</v>
      </c>
      <c r="I187" s="225"/>
      <c r="J187" s="222"/>
      <c r="K187" s="222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138</v>
      </c>
      <c r="AU187" s="230" t="s">
        <v>83</v>
      </c>
      <c r="AV187" s="13" t="s">
        <v>81</v>
      </c>
      <c r="AW187" s="13" t="s">
        <v>30</v>
      </c>
      <c r="AX187" s="13" t="s">
        <v>73</v>
      </c>
      <c r="AY187" s="230" t="s">
        <v>126</v>
      </c>
    </row>
    <row r="188" spans="2:51" s="14" customFormat="1" ht="10">
      <c r="B188" s="231"/>
      <c r="C188" s="232"/>
      <c r="D188" s="217" t="s">
        <v>138</v>
      </c>
      <c r="E188" s="233" t="s">
        <v>1</v>
      </c>
      <c r="F188" s="234" t="s">
        <v>1293</v>
      </c>
      <c r="G188" s="232"/>
      <c r="H188" s="235">
        <v>4.46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138</v>
      </c>
      <c r="AU188" s="241" t="s">
        <v>83</v>
      </c>
      <c r="AV188" s="14" t="s">
        <v>83</v>
      </c>
      <c r="AW188" s="14" t="s">
        <v>30</v>
      </c>
      <c r="AX188" s="14" t="s">
        <v>81</v>
      </c>
      <c r="AY188" s="241" t="s">
        <v>126</v>
      </c>
    </row>
    <row r="189" spans="2:63" s="12" customFormat="1" ht="22.75" customHeight="1">
      <c r="B189" s="188"/>
      <c r="C189" s="189"/>
      <c r="D189" s="190" t="s">
        <v>72</v>
      </c>
      <c r="E189" s="202" t="s">
        <v>134</v>
      </c>
      <c r="F189" s="202" t="s">
        <v>947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SUM(P190:P215)</f>
        <v>0</v>
      </c>
      <c r="Q189" s="196"/>
      <c r="R189" s="197">
        <f>SUM(R190:R215)</f>
        <v>7.1667982199999996</v>
      </c>
      <c r="S189" s="196"/>
      <c r="T189" s="198">
        <f>SUM(T190:T215)</f>
        <v>0</v>
      </c>
      <c r="AR189" s="199" t="s">
        <v>81</v>
      </c>
      <c r="AT189" s="200" t="s">
        <v>72</v>
      </c>
      <c r="AU189" s="200" t="s">
        <v>81</v>
      </c>
      <c r="AY189" s="199" t="s">
        <v>126</v>
      </c>
      <c r="BK189" s="201">
        <f>SUM(BK190:BK215)</f>
        <v>0</v>
      </c>
    </row>
    <row r="190" spans="1:65" s="2" customFormat="1" ht="16.5" customHeight="1">
      <c r="A190" s="35"/>
      <c r="B190" s="36"/>
      <c r="C190" s="204" t="s">
        <v>204</v>
      </c>
      <c r="D190" s="204" t="s">
        <v>129</v>
      </c>
      <c r="E190" s="205" t="s">
        <v>1294</v>
      </c>
      <c r="F190" s="206" t="s">
        <v>1295</v>
      </c>
      <c r="G190" s="207" t="s">
        <v>315</v>
      </c>
      <c r="H190" s="208">
        <v>3.63</v>
      </c>
      <c r="I190" s="209"/>
      <c r="J190" s="210">
        <f>ROUND(I190*H190,2)</f>
        <v>0</v>
      </c>
      <c r="K190" s="206" t="s">
        <v>133</v>
      </c>
      <c r="L190" s="40"/>
      <c r="M190" s="211" t="s">
        <v>1</v>
      </c>
      <c r="N190" s="212" t="s">
        <v>38</v>
      </c>
      <c r="O190" s="72"/>
      <c r="P190" s="213">
        <f>O190*H190</f>
        <v>0</v>
      </c>
      <c r="Q190" s="213">
        <v>1.89077</v>
      </c>
      <c r="R190" s="213">
        <f>Q190*H190</f>
        <v>6.8634951</v>
      </c>
      <c r="S190" s="213">
        <v>0</v>
      </c>
      <c r="T190" s="21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134</v>
      </c>
      <c r="AT190" s="215" t="s">
        <v>129</v>
      </c>
      <c r="AU190" s="215" t="s">
        <v>83</v>
      </c>
      <c r="AY190" s="18" t="s">
        <v>126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81</v>
      </c>
      <c r="BK190" s="216">
        <f>ROUND(I190*H190,2)</f>
        <v>0</v>
      </c>
      <c r="BL190" s="18" t="s">
        <v>134</v>
      </c>
      <c r="BM190" s="215" t="s">
        <v>1296</v>
      </c>
    </row>
    <row r="191" spans="1:47" s="2" customFormat="1" ht="18">
      <c r="A191" s="35"/>
      <c r="B191" s="36"/>
      <c r="C191" s="37"/>
      <c r="D191" s="217" t="s">
        <v>136</v>
      </c>
      <c r="E191" s="37"/>
      <c r="F191" s="218" t="s">
        <v>1297</v>
      </c>
      <c r="G191" s="37"/>
      <c r="H191" s="37"/>
      <c r="I191" s="116"/>
      <c r="J191" s="37"/>
      <c r="K191" s="37"/>
      <c r="L191" s="40"/>
      <c r="M191" s="219"/>
      <c r="N191" s="220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136</v>
      </c>
      <c r="AU191" s="18" t="s">
        <v>83</v>
      </c>
    </row>
    <row r="192" spans="2:51" s="13" customFormat="1" ht="10">
      <c r="B192" s="221"/>
      <c r="C192" s="222"/>
      <c r="D192" s="217" t="s">
        <v>138</v>
      </c>
      <c r="E192" s="223" t="s">
        <v>1</v>
      </c>
      <c r="F192" s="224" t="s">
        <v>260</v>
      </c>
      <c r="G192" s="222"/>
      <c r="H192" s="223" t="s">
        <v>1</v>
      </c>
      <c r="I192" s="225"/>
      <c r="J192" s="222"/>
      <c r="K192" s="222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138</v>
      </c>
      <c r="AU192" s="230" t="s">
        <v>83</v>
      </c>
      <c r="AV192" s="13" t="s">
        <v>81</v>
      </c>
      <c r="AW192" s="13" t="s">
        <v>30</v>
      </c>
      <c r="AX192" s="13" t="s">
        <v>73</v>
      </c>
      <c r="AY192" s="230" t="s">
        <v>126</v>
      </c>
    </row>
    <row r="193" spans="2:51" s="14" customFormat="1" ht="10">
      <c r="B193" s="231"/>
      <c r="C193" s="232"/>
      <c r="D193" s="217" t="s">
        <v>138</v>
      </c>
      <c r="E193" s="233" t="s">
        <v>1</v>
      </c>
      <c r="F193" s="234" t="s">
        <v>1298</v>
      </c>
      <c r="G193" s="232"/>
      <c r="H193" s="235">
        <v>3.63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138</v>
      </c>
      <c r="AU193" s="241" t="s">
        <v>83</v>
      </c>
      <c r="AV193" s="14" t="s">
        <v>83</v>
      </c>
      <c r="AW193" s="14" t="s">
        <v>30</v>
      </c>
      <c r="AX193" s="14" t="s">
        <v>81</v>
      </c>
      <c r="AY193" s="241" t="s">
        <v>126</v>
      </c>
    </row>
    <row r="194" spans="1:65" s="2" customFormat="1" ht="21.75" customHeight="1">
      <c r="A194" s="35"/>
      <c r="B194" s="36"/>
      <c r="C194" s="204" t="s">
        <v>209</v>
      </c>
      <c r="D194" s="204" t="s">
        <v>129</v>
      </c>
      <c r="E194" s="205" t="s">
        <v>1299</v>
      </c>
      <c r="F194" s="206" t="s">
        <v>1300</v>
      </c>
      <c r="G194" s="207" t="s">
        <v>315</v>
      </c>
      <c r="H194" s="208">
        <v>19.13</v>
      </c>
      <c r="I194" s="209"/>
      <c r="J194" s="210">
        <f>ROUND(I194*H194,2)</f>
        <v>0</v>
      </c>
      <c r="K194" s="206" t="s">
        <v>133</v>
      </c>
      <c r="L194" s="40"/>
      <c r="M194" s="211" t="s">
        <v>1</v>
      </c>
      <c r="N194" s="212" t="s">
        <v>38</v>
      </c>
      <c r="O194" s="7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134</v>
      </c>
      <c r="AT194" s="215" t="s">
        <v>129</v>
      </c>
      <c r="AU194" s="215" t="s">
        <v>83</v>
      </c>
      <c r="AY194" s="18" t="s">
        <v>126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81</v>
      </c>
      <c r="BK194" s="216">
        <f>ROUND(I194*H194,2)</f>
        <v>0</v>
      </c>
      <c r="BL194" s="18" t="s">
        <v>134</v>
      </c>
      <c r="BM194" s="215" t="s">
        <v>1301</v>
      </c>
    </row>
    <row r="195" spans="1:47" s="2" customFormat="1" ht="27">
      <c r="A195" s="35"/>
      <c r="B195" s="36"/>
      <c r="C195" s="37"/>
      <c r="D195" s="217" t="s">
        <v>136</v>
      </c>
      <c r="E195" s="37"/>
      <c r="F195" s="218" t="s">
        <v>1302</v>
      </c>
      <c r="G195" s="37"/>
      <c r="H195" s="37"/>
      <c r="I195" s="116"/>
      <c r="J195" s="37"/>
      <c r="K195" s="37"/>
      <c r="L195" s="40"/>
      <c r="M195" s="219"/>
      <c r="N195" s="220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136</v>
      </c>
      <c r="AU195" s="18" t="s">
        <v>83</v>
      </c>
    </row>
    <row r="196" spans="2:51" s="13" customFormat="1" ht="10">
      <c r="B196" s="221"/>
      <c r="C196" s="222"/>
      <c r="D196" s="217" t="s">
        <v>138</v>
      </c>
      <c r="E196" s="223" t="s">
        <v>1</v>
      </c>
      <c r="F196" s="224" t="s">
        <v>260</v>
      </c>
      <c r="G196" s="222"/>
      <c r="H196" s="223" t="s">
        <v>1</v>
      </c>
      <c r="I196" s="225"/>
      <c r="J196" s="222"/>
      <c r="K196" s="222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138</v>
      </c>
      <c r="AU196" s="230" t="s">
        <v>83</v>
      </c>
      <c r="AV196" s="13" t="s">
        <v>81</v>
      </c>
      <c r="AW196" s="13" t="s">
        <v>30</v>
      </c>
      <c r="AX196" s="13" t="s">
        <v>73</v>
      </c>
      <c r="AY196" s="230" t="s">
        <v>126</v>
      </c>
    </row>
    <row r="197" spans="2:51" s="13" customFormat="1" ht="10">
      <c r="B197" s="221"/>
      <c r="C197" s="222"/>
      <c r="D197" s="217" t="s">
        <v>138</v>
      </c>
      <c r="E197" s="223" t="s">
        <v>1</v>
      </c>
      <c r="F197" s="224" t="s">
        <v>1303</v>
      </c>
      <c r="G197" s="222"/>
      <c r="H197" s="223" t="s">
        <v>1</v>
      </c>
      <c r="I197" s="225"/>
      <c r="J197" s="222"/>
      <c r="K197" s="222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138</v>
      </c>
      <c r="AU197" s="230" t="s">
        <v>83</v>
      </c>
      <c r="AV197" s="13" t="s">
        <v>81</v>
      </c>
      <c r="AW197" s="13" t="s">
        <v>30</v>
      </c>
      <c r="AX197" s="13" t="s">
        <v>73</v>
      </c>
      <c r="AY197" s="230" t="s">
        <v>126</v>
      </c>
    </row>
    <row r="198" spans="2:51" s="14" customFormat="1" ht="10">
      <c r="B198" s="231"/>
      <c r="C198" s="232"/>
      <c r="D198" s="217" t="s">
        <v>138</v>
      </c>
      <c r="E198" s="233" t="s">
        <v>1</v>
      </c>
      <c r="F198" s="234" t="s">
        <v>1304</v>
      </c>
      <c r="G198" s="232"/>
      <c r="H198" s="235">
        <v>12.19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138</v>
      </c>
      <c r="AU198" s="241" t="s">
        <v>83</v>
      </c>
      <c r="AV198" s="14" t="s">
        <v>83</v>
      </c>
      <c r="AW198" s="14" t="s">
        <v>30</v>
      </c>
      <c r="AX198" s="14" t="s">
        <v>73</v>
      </c>
      <c r="AY198" s="241" t="s">
        <v>126</v>
      </c>
    </row>
    <row r="199" spans="2:51" s="14" customFormat="1" ht="10">
      <c r="B199" s="231"/>
      <c r="C199" s="232"/>
      <c r="D199" s="217" t="s">
        <v>138</v>
      </c>
      <c r="E199" s="233" t="s">
        <v>1</v>
      </c>
      <c r="F199" s="234" t="s">
        <v>1305</v>
      </c>
      <c r="G199" s="232"/>
      <c r="H199" s="235">
        <v>1.62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138</v>
      </c>
      <c r="AU199" s="241" t="s">
        <v>83</v>
      </c>
      <c r="AV199" s="14" t="s">
        <v>83</v>
      </c>
      <c r="AW199" s="14" t="s">
        <v>30</v>
      </c>
      <c r="AX199" s="14" t="s">
        <v>73</v>
      </c>
      <c r="AY199" s="241" t="s">
        <v>126</v>
      </c>
    </row>
    <row r="200" spans="2:51" s="14" customFormat="1" ht="10">
      <c r="B200" s="231"/>
      <c r="C200" s="232"/>
      <c r="D200" s="217" t="s">
        <v>138</v>
      </c>
      <c r="E200" s="233" t="s">
        <v>1</v>
      </c>
      <c r="F200" s="234" t="s">
        <v>1306</v>
      </c>
      <c r="G200" s="232"/>
      <c r="H200" s="235">
        <v>5.32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138</v>
      </c>
      <c r="AU200" s="241" t="s">
        <v>83</v>
      </c>
      <c r="AV200" s="14" t="s">
        <v>83</v>
      </c>
      <c r="AW200" s="14" t="s">
        <v>30</v>
      </c>
      <c r="AX200" s="14" t="s">
        <v>73</v>
      </c>
      <c r="AY200" s="241" t="s">
        <v>126</v>
      </c>
    </row>
    <row r="201" spans="2:51" s="15" customFormat="1" ht="10">
      <c r="B201" s="247"/>
      <c r="C201" s="248"/>
      <c r="D201" s="217" t="s">
        <v>138</v>
      </c>
      <c r="E201" s="249" t="s">
        <v>1</v>
      </c>
      <c r="F201" s="250" t="s">
        <v>338</v>
      </c>
      <c r="G201" s="248"/>
      <c r="H201" s="251">
        <v>19.13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138</v>
      </c>
      <c r="AU201" s="257" t="s">
        <v>83</v>
      </c>
      <c r="AV201" s="15" t="s">
        <v>134</v>
      </c>
      <c r="AW201" s="15" t="s">
        <v>30</v>
      </c>
      <c r="AX201" s="15" t="s">
        <v>81</v>
      </c>
      <c r="AY201" s="257" t="s">
        <v>126</v>
      </c>
    </row>
    <row r="202" spans="1:65" s="2" customFormat="1" ht="21.75" customHeight="1">
      <c r="A202" s="35"/>
      <c r="B202" s="36"/>
      <c r="C202" s="204" t="s">
        <v>215</v>
      </c>
      <c r="D202" s="204" t="s">
        <v>129</v>
      </c>
      <c r="E202" s="205" t="s">
        <v>1307</v>
      </c>
      <c r="F202" s="206" t="s">
        <v>1308</v>
      </c>
      <c r="G202" s="207" t="s">
        <v>315</v>
      </c>
      <c r="H202" s="208">
        <v>32.65</v>
      </c>
      <c r="I202" s="209"/>
      <c r="J202" s="210">
        <f>ROUND(I202*H202,2)</f>
        <v>0</v>
      </c>
      <c r="K202" s="206" t="s">
        <v>133</v>
      </c>
      <c r="L202" s="40"/>
      <c r="M202" s="211" t="s">
        <v>1</v>
      </c>
      <c r="N202" s="212" t="s">
        <v>38</v>
      </c>
      <c r="O202" s="7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5" t="s">
        <v>134</v>
      </c>
      <c r="AT202" s="215" t="s">
        <v>129</v>
      </c>
      <c r="AU202" s="215" t="s">
        <v>83</v>
      </c>
      <c r="AY202" s="18" t="s">
        <v>126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81</v>
      </c>
      <c r="BK202" s="216">
        <f>ROUND(I202*H202,2)</f>
        <v>0</v>
      </c>
      <c r="BL202" s="18" t="s">
        <v>134</v>
      </c>
      <c r="BM202" s="215" t="s">
        <v>1309</v>
      </c>
    </row>
    <row r="203" spans="1:47" s="2" customFormat="1" ht="18">
      <c r="A203" s="35"/>
      <c r="B203" s="36"/>
      <c r="C203" s="37"/>
      <c r="D203" s="217" t="s">
        <v>136</v>
      </c>
      <c r="E203" s="37"/>
      <c r="F203" s="218" t="s">
        <v>1310</v>
      </c>
      <c r="G203" s="37"/>
      <c r="H203" s="37"/>
      <c r="I203" s="116"/>
      <c r="J203" s="37"/>
      <c r="K203" s="37"/>
      <c r="L203" s="40"/>
      <c r="M203" s="219"/>
      <c r="N203" s="220"/>
      <c r="O203" s="72"/>
      <c r="P203" s="72"/>
      <c r="Q203" s="72"/>
      <c r="R203" s="72"/>
      <c r="S203" s="72"/>
      <c r="T203" s="73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136</v>
      </c>
      <c r="AU203" s="18" t="s">
        <v>83</v>
      </c>
    </row>
    <row r="204" spans="2:51" s="13" customFormat="1" ht="10">
      <c r="B204" s="221"/>
      <c r="C204" s="222"/>
      <c r="D204" s="217" t="s">
        <v>138</v>
      </c>
      <c r="E204" s="223" t="s">
        <v>1</v>
      </c>
      <c r="F204" s="224" t="s">
        <v>260</v>
      </c>
      <c r="G204" s="222"/>
      <c r="H204" s="223" t="s">
        <v>1</v>
      </c>
      <c r="I204" s="225"/>
      <c r="J204" s="222"/>
      <c r="K204" s="222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138</v>
      </c>
      <c r="AU204" s="230" t="s">
        <v>83</v>
      </c>
      <c r="AV204" s="13" t="s">
        <v>81</v>
      </c>
      <c r="AW204" s="13" t="s">
        <v>30</v>
      </c>
      <c r="AX204" s="13" t="s">
        <v>73</v>
      </c>
      <c r="AY204" s="230" t="s">
        <v>126</v>
      </c>
    </row>
    <row r="205" spans="2:51" s="14" customFormat="1" ht="10">
      <c r="B205" s="231"/>
      <c r="C205" s="232"/>
      <c r="D205" s="217" t="s">
        <v>138</v>
      </c>
      <c r="E205" s="233" t="s">
        <v>1</v>
      </c>
      <c r="F205" s="234" t="s">
        <v>1311</v>
      </c>
      <c r="G205" s="232"/>
      <c r="H205" s="235">
        <v>8.27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138</v>
      </c>
      <c r="AU205" s="241" t="s">
        <v>83</v>
      </c>
      <c r="AV205" s="14" t="s">
        <v>83</v>
      </c>
      <c r="AW205" s="14" t="s">
        <v>30</v>
      </c>
      <c r="AX205" s="14" t="s">
        <v>73</v>
      </c>
      <c r="AY205" s="241" t="s">
        <v>126</v>
      </c>
    </row>
    <row r="206" spans="2:51" s="14" customFormat="1" ht="10">
      <c r="B206" s="231"/>
      <c r="C206" s="232"/>
      <c r="D206" s="217" t="s">
        <v>138</v>
      </c>
      <c r="E206" s="233" t="s">
        <v>1</v>
      </c>
      <c r="F206" s="234" t="s">
        <v>1312</v>
      </c>
      <c r="G206" s="232"/>
      <c r="H206" s="235">
        <v>24.38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138</v>
      </c>
      <c r="AU206" s="241" t="s">
        <v>83</v>
      </c>
      <c r="AV206" s="14" t="s">
        <v>83</v>
      </c>
      <c r="AW206" s="14" t="s">
        <v>30</v>
      </c>
      <c r="AX206" s="14" t="s">
        <v>73</v>
      </c>
      <c r="AY206" s="241" t="s">
        <v>126</v>
      </c>
    </row>
    <row r="207" spans="2:51" s="15" customFormat="1" ht="10">
      <c r="B207" s="247"/>
      <c r="C207" s="248"/>
      <c r="D207" s="217" t="s">
        <v>138</v>
      </c>
      <c r="E207" s="249" t="s">
        <v>1</v>
      </c>
      <c r="F207" s="250" t="s">
        <v>338</v>
      </c>
      <c r="G207" s="248"/>
      <c r="H207" s="251">
        <v>32.65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138</v>
      </c>
      <c r="AU207" s="257" t="s">
        <v>83</v>
      </c>
      <c r="AV207" s="15" t="s">
        <v>134</v>
      </c>
      <c r="AW207" s="15" t="s">
        <v>30</v>
      </c>
      <c r="AX207" s="15" t="s">
        <v>81</v>
      </c>
      <c r="AY207" s="257" t="s">
        <v>126</v>
      </c>
    </row>
    <row r="208" spans="1:65" s="2" customFormat="1" ht="21.75" customHeight="1">
      <c r="A208" s="35"/>
      <c r="B208" s="36"/>
      <c r="C208" s="204" t="s">
        <v>219</v>
      </c>
      <c r="D208" s="204" t="s">
        <v>129</v>
      </c>
      <c r="E208" s="205" t="s">
        <v>1313</v>
      </c>
      <c r="F208" s="206" t="s">
        <v>1314</v>
      </c>
      <c r="G208" s="207" t="s">
        <v>132</v>
      </c>
      <c r="H208" s="208">
        <v>47.991</v>
      </c>
      <c r="I208" s="209"/>
      <c r="J208" s="210">
        <f>ROUND(I208*H208,2)</f>
        <v>0</v>
      </c>
      <c r="K208" s="206" t="s">
        <v>133</v>
      </c>
      <c r="L208" s="40"/>
      <c r="M208" s="211" t="s">
        <v>1</v>
      </c>
      <c r="N208" s="212" t="s">
        <v>38</v>
      </c>
      <c r="O208" s="72"/>
      <c r="P208" s="213">
        <f>O208*H208</f>
        <v>0</v>
      </c>
      <c r="Q208" s="213">
        <v>0.00632</v>
      </c>
      <c r="R208" s="213">
        <f>Q208*H208</f>
        <v>0.30330312</v>
      </c>
      <c r="S208" s="213">
        <v>0</v>
      </c>
      <c r="T208" s="21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134</v>
      </c>
      <c r="AT208" s="215" t="s">
        <v>129</v>
      </c>
      <c r="AU208" s="215" t="s">
        <v>83</v>
      </c>
      <c r="AY208" s="18" t="s">
        <v>126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81</v>
      </c>
      <c r="BK208" s="216">
        <f>ROUND(I208*H208,2)</f>
        <v>0</v>
      </c>
      <c r="BL208" s="18" t="s">
        <v>134</v>
      </c>
      <c r="BM208" s="215" t="s">
        <v>1315</v>
      </c>
    </row>
    <row r="209" spans="1:47" s="2" customFormat="1" ht="18">
      <c r="A209" s="35"/>
      <c r="B209" s="36"/>
      <c r="C209" s="37"/>
      <c r="D209" s="217" t="s">
        <v>136</v>
      </c>
      <c r="E209" s="37"/>
      <c r="F209" s="218" t="s">
        <v>1316</v>
      </c>
      <c r="G209" s="37"/>
      <c r="H209" s="37"/>
      <c r="I209" s="116"/>
      <c r="J209" s="37"/>
      <c r="K209" s="37"/>
      <c r="L209" s="40"/>
      <c r="M209" s="219"/>
      <c r="N209" s="220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136</v>
      </c>
      <c r="AU209" s="18" t="s">
        <v>83</v>
      </c>
    </row>
    <row r="210" spans="2:51" s="14" customFormat="1" ht="10">
      <c r="B210" s="231"/>
      <c r="C210" s="232"/>
      <c r="D210" s="217" t="s">
        <v>138</v>
      </c>
      <c r="E210" s="233" t="s">
        <v>1</v>
      </c>
      <c r="F210" s="234" t="s">
        <v>1317</v>
      </c>
      <c r="G210" s="232"/>
      <c r="H210" s="235">
        <v>47.991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138</v>
      </c>
      <c r="AU210" s="241" t="s">
        <v>83</v>
      </c>
      <c r="AV210" s="14" t="s">
        <v>83</v>
      </c>
      <c r="AW210" s="14" t="s">
        <v>30</v>
      </c>
      <c r="AX210" s="14" t="s">
        <v>81</v>
      </c>
      <c r="AY210" s="241" t="s">
        <v>126</v>
      </c>
    </row>
    <row r="211" spans="1:65" s="2" customFormat="1" ht="21.75" customHeight="1">
      <c r="A211" s="35"/>
      <c r="B211" s="36"/>
      <c r="C211" s="204" t="s">
        <v>223</v>
      </c>
      <c r="D211" s="204" t="s">
        <v>129</v>
      </c>
      <c r="E211" s="205" t="s">
        <v>1318</v>
      </c>
      <c r="F211" s="206" t="s">
        <v>1319</v>
      </c>
      <c r="G211" s="207" t="s">
        <v>132</v>
      </c>
      <c r="H211" s="208">
        <v>0.9</v>
      </c>
      <c r="I211" s="209"/>
      <c r="J211" s="210">
        <f>ROUND(I211*H211,2)</f>
        <v>0</v>
      </c>
      <c r="K211" s="206" t="s">
        <v>133</v>
      </c>
      <c r="L211" s="40"/>
      <c r="M211" s="211" t="s">
        <v>1</v>
      </c>
      <c r="N211" s="212" t="s">
        <v>38</v>
      </c>
      <c r="O211" s="7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5" t="s">
        <v>134</v>
      </c>
      <c r="AT211" s="215" t="s">
        <v>129</v>
      </c>
      <c r="AU211" s="215" t="s">
        <v>83</v>
      </c>
      <c r="AY211" s="18" t="s">
        <v>126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8" t="s">
        <v>81</v>
      </c>
      <c r="BK211" s="216">
        <f>ROUND(I211*H211,2)</f>
        <v>0</v>
      </c>
      <c r="BL211" s="18" t="s">
        <v>134</v>
      </c>
      <c r="BM211" s="215" t="s">
        <v>1320</v>
      </c>
    </row>
    <row r="212" spans="1:47" s="2" customFormat="1" ht="18">
      <c r="A212" s="35"/>
      <c r="B212" s="36"/>
      <c r="C212" s="37"/>
      <c r="D212" s="217" t="s">
        <v>136</v>
      </c>
      <c r="E212" s="37"/>
      <c r="F212" s="218" t="s">
        <v>1321</v>
      </c>
      <c r="G212" s="37"/>
      <c r="H212" s="37"/>
      <c r="I212" s="116"/>
      <c r="J212" s="37"/>
      <c r="K212" s="37"/>
      <c r="L212" s="40"/>
      <c r="M212" s="219"/>
      <c r="N212" s="220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136</v>
      </c>
      <c r="AU212" s="18" t="s">
        <v>83</v>
      </c>
    </row>
    <row r="213" spans="2:51" s="13" customFormat="1" ht="10">
      <c r="B213" s="221"/>
      <c r="C213" s="222"/>
      <c r="D213" s="217" t="s">
        <v>138</v>
      </c>
      <c r="E213" s="223" t="s">
        <v>1</v>
      </c>
      <c r="F213" s="224" t="s">
        <v>260</v>
      </c>
      <c r="G213" s="222"/>
      <c r="H213" s="223" t="s">
        <v>1</v>
      </c>
      <c r="I213" s="225"/>
      <c r="J213" s="222"/>
      <c r="K213" s="222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138</v>
      </c>
      <c r="AU213" s="230" t="s">
        <v>83</v>
      </c>
      <c r="AV213" s="13" t="s">
        <v>81</v>
      </c>
      <c r="AW213" s="13" t="s">
        <v>30</v>
      </c>
      <c r="AX213" s="13" t="s">
        <v>73</v>
      </c>
      <c r="AY213" s="230" t="s">
        <v>126</v>
      </c>
    </row>
    <row r="214" spans="2:51" s="13" customFormat="1" ht="20">
      <c r="B214" s="221"/>
      <c r="C214" s="222"/>
      <c r="D214" s="217" t="s">
        <v>138</v>
      </c>
      <c r="E214" s="223" t="s">
        <v>1</v>
      </c>
      <c r="F214" s="224" t="s">
        <v>1322</v>
      </c>
      <c r="G214" s="222"/>
      <c r="H214" s="223" t="s">
        <v>1</v>
      </c>
      <c r="I214" s="225"/>
      <c r="J214" s="222"/>
      <c r="K214" s="222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138</v>
      </c>
      <c r="AU214" s="230" t="s">
        <v>83</v>
      </c>
      <c r="AV214" s="13" t="s">
        <v>81</v>
      </c>
      <c r="AW214" s="13" t="s">
        <v>30</v>
      </c>
      <c r="AX214" s="13" t="s">
        <v>73</v>
      </c>
      <c r="AY214" s="230" t="s">
        <v>126</v>
      </c>
    </row>
    <row r="215" spans="2:51" s="14" customFormat="1" ht="10">
      <c r="B215" s="231"/>
      <c r="C215" s="232"/>
      <c r="D215" s="217" t="s">
        <v>138</v>
      </c>
      <c r="E215" s="233" t="s">
        <v>1</v>
      </c>
      <c r="F215" s="234" t="s">
        <v>1323</v>
      </c>
      <c r="G215" s="232"/>
      <c r="H215" s="235">
        <v>0.9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138</v>
      </c>
      <c r="AU215" s="241" t="s">
        <v>83</v>
      </c>
      <c r="AV215" s="14" t="s">
        <v>83</v>
      </c>
      <c r="AW215" s="14" t="s">
        <v>30</v>
      </c>
      <c r="AX215" s="14" t="s">
        <v>81</v>
      </c>
      <c r="AY215" s="241" t="s">
        <v>126</v>
      </c>
    </row>
    <row r="216" spans="2:63" s="12" customFormat="1" ht="22.75" customHeight="1">
      <c r="B216" s="188"/>
      <c r="C216" s="189"/>
      <c r="D216" s="190" t="s">
        <v>72</v>
      </c>
      <c r="E216" s="202" t="s">
        <v>160</v>
      </c>
      <c r="F216" s="202" t="s">
        <v>1324</v>
      </c>
      <c r="G216" s="189"/>
      <c r="H216" s="189"/>
      <c r="I216" s="192"/>
      <c r="J216" s="203">
        <f>BK216</f>
        <v>0</v>
      </c>
      <c r="K216" s="189"/>
      <c r="L216" s="194"/>
      <c r="M216" s="195"/>
      <c r="N216" s="196"/>
      <c r="O216" s="196"/>
      <c r="P216" s="197">
        <f>SUM(P217:P227)</f>
        <v>0</v>
      </c>
      <c r="Q216" s="196"/>
      <c r="R216" s="197">
        <f>SUM(R217:R227)</f>
        <v>0.14399</v>
      </c>
      <c r="S216" s="196"/>
      <c r="T216" s="198">
        <f>SUM(T217:T227)</f>
        <v>0</v>
      </c>
      <c r="AR216" s="199" t="s">
        <v>81</v>
      </c>
      <c r="AT216" s="200" t="s">
        <v>72</v>
      </c>
      <c r="AU216" s="200" t="s">
        <v>81</v>
      </c>
      <c r="AY216" s="199" t="s">
        <v>126</v>
      </c>
      <c r="BK216" s="201">
        <f>SUM(BK217:BK227)</f>
        <v>0</v>
      </c>
    </row>
    <row r="217" spans="1:65" s="2" customFormat="1" ht="21.75" customHeight="1">
      <c r="A217" s="35"/>
      <c r="B217" s="36"/>
      <c r="C217" s="204" t="s">
        <v>7</v>
      </c>
      <c r="D217" s="204" t="s">
        <v>129</v>
      </c>
      <c r="E217" s="205" t="s">
        <v>1325</v>
      </c>
      <c r="F217" s="206" t="s">
        <v>1326</v>
      </c>
      <c r="G217" s="207" t="s">
        <v>132</v>
      </c>
      <c r="H217" s="208">
        <v>11</v>
      </c>
      <c r="I217" s="209"/>
      <c r="J217" s="210">
        <f>ROUND(I217*H217,2)</f>
        <v>0</v>
      </c>
      <c r="K217" s="206" t="s">
        <v>133</v>
      </c>
      <c r="L217" s="40"/>
      <c r="M217" s="211" t="s">
        <v>1</v>
      </c>
      <c r="N217" s="212" t="s">
        <v>38</v>
      </c>
      <c r="O217" s="72"/>
      <c r="P217" s="213">
        <f>O217*H217</f>
        <v>0</v>
      </c>
      <c r="Q217" s="213">
        <v>0.0085</v>
      </c>
      <c r="R217" s="213">
        <f>Q217*H217</f>
        <v>0.0935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134</v>
      </c>
      <c r="AT217" s="215" t="s">
        <v>129</v>
      </c>
      <c r="AU217" s="215" t="s">
        <v>83</v>
      </c>
      <c r="AY217" s="18" t="s">
        <v>126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81</v>
      </c>
      <c r="BK217" s="216">
        <f>ROUND(I217*H217,2)</f>
        <v>0</v>
      </c>
      <c r="BL217" s="18" t="s">
        <v>134</v>
      </c>
      <c r="BM217" s="215" t="s">
        <v>1327</v>
      </c>
    </row>
    <row r="218" spans="1:47" s="2" customFormat="1" ht="27">
      <c r="A218" s="35"/>
      <c r="B218" s="36"/>
      <c r="C218" s="37"/>
      <c r="D218" s="217" t="s">
        <v>136</v>
      </c>
      <c r="E218" s="37"/>
      <c r="F218" s="218" t="s">
        <v>1328</v>
      </c>
      <c r="G218" s="37"/>
      <c r="H218" s="37"/>
      <c r="I218" s="116"/>
      <c r="J218" s="37"/>
      <c r="K218" s="37"/>
      <c r="L218" s="40"/>
      <c r="M218" s="219"/>
      <c r="N218" s="220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136</v>
      </c>
      <c r="AU218" s="18" t="s">
        <v>83</v>
      </c>
    </row>
    <row r="219" spans="2:51" s="13" customFormat="1" ht="10">
      <c r="B219" s="221"/>
      <c r="C219" s="222"/>
      <c r="D219" s="217" t="s">
        <v>138</v>
      </c>
      <c r="E219" s="223" t="s">
        <v>1</v>
      </c>
      <c r="F219" s="224" t="s">
        <v>260</v>
      </c>
      <c r="G219" s="222"/>
      <c r="H219" s="223" t="s">
        <v>1</v>
      </c>
      <c r="I219" s="225"/>
      <c r="J219" s="222"/>
      <c r="K219" s="222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138</v>
      </c>
      <c r="AU219" s="230" t="s">
        <v>83</v>
      </c>
      <c r="AV219" s="13" t="s">
        <v>81</v>
      </c>
      <c r="AW219" s="13" t="s">
        <v>30</v>
      </c>
      <c r="AX219" s="13" t="s">
        <v>73</v>
      </c>
      <c r="AY219" s="230" t="s">
        <v>126</v>
      </c>
    </row>
    <row r="220" spans="2:51" s="13" customFormat="1" ht="20">
      <c r="B220" s="221"/>
      <c r="C220" s="222"/>
      <c r="D220" s="217" t="s">
        <v>138</v>
      </c>
      <c r="E220" s="223" t="s">
        <v>1</v>
      </c>
      <c r="F220" s="224" t="s">
        <v>1329</v>
      </c>
      <c r="G220" s="222"/>
      <c r="H220" s="223" t="s">
        <v>1</v>
      </c>
      <c r="I220" s="225"/>
      <c r="J220" s="222"/>
      <c r="K220" s="222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138</v>
      </c>
      <c r="AU220" s="230" t="s">
        <v>83</v>
      </c>
      <c r="AV220" s="13" t="s">
        <v>81</v>
      </c>
      <c r="AW220" s="13" t="s">
        <v>30</v>
      </c>
      <c r="AX220" s="13" t="s">
        <v>73</v>
      </c>
      <c r="AY220" s="230" t="s">
        <v>126</v>
      </c>
    </row>
    <row r="221" spans="2:51" s="14" customFormat="1" ht="10">
      <c r="B221" s="231"/>
      <c r="C221" s="232"/>
      <c r="D221" s="217" t="s">
        <v>138</v>
      </c>
      <c r="E221" s="233" t="s">
        <v>1</v>
      </c>
      <c r="F221" s="234" t="s">
        <v>183</v>
      </c>
      <c r="G221" s="232"/>
      <c r="H221" s="235">
        <v>11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138</v>
      </c>
      <c r="AU221" s="241" t="s">
        <v>83</v>
      </c>
      <c r="AV221" s="14" t="s">
        <v>83</v>
      </c>
      <c r="AW221" s="14" t="s">
        <v>30</v>
      </c>
      <c r="AX221" s="14" t="s">
        <v>81</v>
      </c>
      <c r="AY221" s="241" t="s">
        <v>126</v>
      </c>
    </row>
    <row r="222" spans="1:65" s="2" customFormat="1" ht="21.75" customHeight="1">
      <c r="A222" s="35"/>
      <c r="B222" s="36"/>
      <c r="C222" s="258" t="s">
        <v>232</v>
      </c>
      <c r="D222" s="258" t="s">
        <v>360</v>
      </c>
      <c r="E222" s="259" t="s">
        <v>1330</v>
      </c>
      <c r="F222" s="260" t="s">
        <v>1331</v>
      </c>
      <c r="G222" s="261" t="s">
        <v>132</v>
      </c>
      <c r="H222" s="262">
        <v>11.22</v>
      </c>
      <c r="I222" s="263"/>
      <c r="J222" s="264">
        <f>ROUND(I222*H222,2)</f>
        <v>0</v>
      </c>
      <c r="K222" s="260" t="s">
        <v>133</v>
      </c>
      <c r="L222" s="265"/>
      <c r="M222" s="266" t="s">
        <v>1</v>
      </c>
      <c r="N222" s="267" t="s">
        <v>38</v>
      </c>
      <c r="O222" s="72"/>
      <c r="P222" s="213">
        <f>O222*H222</f>
        <v>0</v>
      </c>
      <c r="Q222" s="213">
        <v>0.0015</v>
      </c>
      <c r="R222" s="213">
        <f>Q222*H222</f>
        <v>0.01683</v>
      </c>
      <c r="S222" s="213">
        <v>0</v>
      </c>
      <c r="T222" s="21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5" t="s">
        <v>168</v>
      </c>
      <c r="AT222" s="215" t="s">
        <v>360</v>
      </c>
      <c r="AU222" s="215" t="s">
        <v>83</v>
      </c>
      <c r="AY222" s="18" t="s">
        <v>126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81</v>
      </c>
      <c r="BK222" s="216">
        <f>ROUND(I222*H222,2)</f>
        <v>0</v>
      </c>
      <c r="BL222" s="18" t="s">
        <v>134</v>
      </c>
      <c r="BM222" s="215" t="s">
        <v>1332</v>
      </c>
    </row>
    <row r="223" spans="1:47" s="2" customFormat="1" ht="18">
      <c r="A223" s="35"/>
      <c r="B223" s="36"/>
      <c r="C223" s="37"/>
      <c r="D223" s="217" t="s">
        <v>136</v>
      </c>
      <c r="E223" s="37"/>
      <c r="F223" s="218" t="s">
        <v>1331</v>
      </c>
      <c r="G223" s="37"/>
      <c r="H223" s="37"/>
      <c r="I223" s="116"/>
      <c r="J223" s="37"/>
      <c r="K223" s="37"/>
      <c r="L223" s="40"/>
      <c r="M223" s="219"/>
      <c r="N223" s="220"/>
      <c r="O223" s="72"/>
      <c r="P223" s="72"/>
      <c r="Q223" s="72"/>
      <c r="R223" s="72"/>
      <c r="S223" s="72"/>
      <c r="T223" s="73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136</v>
      </c>
      <c r="AU223" s="18" t="s">
        <v>83</v>
      </c>
    </row>
    <row r="224" spans="2:51" s="14" customFormat="1" ht="10">
      <c r="B224" s="231"/>
      <c r="C224" s="232"/>
      <c r="D224" s="217" t="s">
        <v>138</v>
      </c>
      <c r="E224" s="232"/>
      <c r="F224" s="234" t="s">
        <v>1333</v>
      </c>
      <c r="G224" s="232"/>
      <c r="H224" s="235">
        <v>11.22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138</v>
      </c>
      <c r="AU224" s="241" t="s">
        <v>83</v>
      </c>
      <c r="AV224" s="14" t="s">
        <v>83</v>
      </c>
      <c r="AW224" s="14" t="s">
        <v>4</v>
      </c>
      <c r="AX224" s="14" t="s">
        <v>81</v>
      </c>
      <c r="AY224" s="241" t="s">
        <v>126</v>
      </c>
    </row>
    <row r="225" spans="1:65" s="2" customFormat="1" ht="21.75" customHeight="1">
      <c r="A225" s="35"/>
      <c r="B225" s="36"/>
      <c r="C225" s="258" t="s">
        <v>236</v>
      </c>
      <c r="D225" s="258" t="s">
        <v>360</v>
      </c>
      <c r="E225" s="259" t="s">
        <v>1334</v>
      </c>
      <c r="F225" s="260" t="s">
        <v>1335</v>
      </c>
      <c r="G225" s="261" t="s">
        <v>132</v>
      </c>
      <c r="H225" s="262">
        <v>11.22</v>
      </c>
      <c r="I225" s="263"/>
      <c r="J225" s="264">
        <f>ROUND(I225*H225,2)</f>
        <v>0</v>
      </c>
      <c r="K225" s="260" t="s">
        <v>133</v>
      </c>
      <c r="L225" s="265"/>
      <c r="M225" s="266" t="s">
        <v>1</v>
      </c>
      <c r="N225" s="267" t="s">
        <v>38</v>
      </c>
      <c r="O225" s="72"/>
      <c r="P225" s="213">
        <f>O225*H225</f>
        <v>0</v>
      </c>
      <c r="Q225" s="213">
        <v>0.003</v>
      </c>
      <c r="R225" s="213">
        <f>Q225*H225</f>
        <v>0.03366</v>
      </c>
      <c r="S225" s="213">
        <v>0</v>
      </c>
      <c r="T225" s="21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5" t="s">
        <v>168</v>
      </c>
      <c r="AT225" s="215" t="s">
        <v>360</v>
      </c>
      <c r="AU225" s="215" t="s">
        <v>83</v>
      </c>
      <c r="AY225" s="18" t="s">
        <v>126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8" t="s">
        <v>81</v>
      </c>
      <c r="BK225" s="216">
        <f>ROUND(I225*H225,2)</f>
        <v>0</v>
      </c>
      <c r="BL225" s="18" t="s">
        <v>134</v>
      </c>
      <c r="BM225" s="215" t="s">
        <v>1336</v>
      </c>
    </row>
    <row r="226" spans="1:47" s="2" customFormat="1" ht="18">
      <c r="A226" s="35"/>
      <c r="B226" s="36"/>
      <c r="C226" s="37"/>
      <c r="D226" s="217" t="s">
        <v>136</v>
      </c>
      <c r="E226" s="37"/>
      <c r="F226" s="218" t="s">
        <v>1335</v>
      </c>
      <c r="G226" s="37"/>
      <c r="H226" s="37"/>
      <c r="I226" s="116"/>
      <c r="J226" s="37"/>
      <c r="K226" s="37"/>
      <c r="L226" s="40"/>
      <c r="M226" s="219"/>
      <c r="N226" s="220"/>
      <c r="O226" s="72"/>
      <c r="P226" s="72"/>
      <c r="Q226" s="72"/>
      <c r="R226" s="72"/>
      <c r="S226" s="72"/>
      <c r="T226" s="73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136</v>
      </c>
      <c r="AU226" s="18" t="s">
        <v>83</v>
      </c>
    </row>
    <row r="227" spans="2:51" s="14" customFormat="1" ht="10">
      <c r="B227" s="231"/>
      <c r="C227" s="232"/>
      <c r="D227" s="217" t="s">
        <v>138</v>
      </c>
      <c r="E227" s="232"/>
      <c r="F227" s="234" t="s">
        <v>1333</v>
      </c>
      <c r="G227" s="232"/>
      <c r="H227" s="235">
        <v>11.22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138</v>
      </c>
      <c r="AU227" s="241" t="s">
        <v>83</v>
      </c>
      <c r="AV227" s="14" t="s">
        <v>83</v>
      </c>
      <c r="AW227" s="14" t="s">
        <v>4</v>
      </c>
      <c r="AX227" s="14" t="s">
        <v>81</v>
      </c>
      <c r="AY227" s="241" t="s">
        <v>126</v>
      </c>
    </row>
    <row r="228" spans="2:63" s="12" customFormat="1" ht="22.75" customHeight="1">
      <c r="B228" s="188"/>
      <c r="C228" s="189"/>
      <c r="D228" s="190" t="s">
        <v>72</v>
      </c>
      <c r="E228" s="202" t="s">
        <v>168</v>
      </c>
      <c r="F228" s="202" t="s">
        <v>616</v>
      </c>
      <c r="G228" s="189"/>
      <c r="H228" s="189"/>
      <c r="I228" s="192"/>
      <c r="J228" s="203">
        <f>BK228</f>
        <v>0</v>
      </c>
      <c r="K228" s="189"/>
      <c r="L228" s="194"/>
      <c r="M228" s="195"/>
      <c r="N228" s="196"/>
      <c r="O228" s="196"/>
      <c r="P228" s="197">
        <f>SUM(P229:P346)</f>
        <v>0</v>
      </c>
      <c r="Q228" s="196"/>
      <c r="R228" s="197">
        <f>SUM(R229:R346)</f>
        <v>54.6518382</v>
      </c>
      <c r="S228" s="196"/>
      <c r="T228" s="198">
        <f>SUM(T229:T346)</f>
        <v>0</v>
      </c>
      <c r="AR228" s="199" t="s">
        <v>81</v>
      </c>
      <c r="AT228" s="200" t="s">
        <v>72</v>
      </c>
      <c r="AU228" s="200" t="s">
        <v>81</v>
      </c>
      <c r="AY228" s="199" t="s">
        <v>126</v>
      </c>
      <c r="BK228" s="201">
        <f>SUM(BK229:BK346)</f>
        <v>0</v>
      </c>
    </row>
    <row r="229" spans="1:65" s="2" customFormat="1" ht="21.75" customHeight="1">
      <c r="A229" s="35"/>
      <c r="B229" s="36"/>
      <c r="C229" s="204" t="s">
        <v>375</v>
      </c>
      <c r="D229" s="204" t="s">
        <v>129</v>
      </c>
      <c r="E229" s="205" t="s">
        <v>1337</v>
      </c>
      <c r="F229" s="206" t="s">
        <v>1338</v>
      </c>
      <c r="G229" s="207" t="s">
        <v>309</v>
      </c>
      <c r="H229" s="208">
        <v>110.82</v>
      </c>
      <c r="I229" s="209"/>
      <c r="J229" s="210">
        <f>ROUND(I229*H229,2)</f>
        <v>0</v>
      </c>
      <c r="K229" s="206" t="s">
        <v>133</v>
      </c>
      <c r="L229" s="40"/>
      <c r="M229" s="211" t="s">
        <v>1</v>
      </c>
      <c r="N229" s="212" t="s">
        <v>38</v>
      </c>
      <c r="O229" s="72"/>
      <c r="P229" s="213">
        <f>O229*H229</f>
        <v>0</v>
      </c>
      <c r="Q229" s="213">
        <v>1E-05</v>
      </c>
      <c r="R229" s="213">
        <f>Q229*H229</f>
        <v>0.0011082</v>
      </c>
      <c r="S229" s="213">
        <v>0</v>
      </c>
      <c r="T229" s="21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5" t="s">
        <v>134</v>
      </c>
      <c r="AT229" s="215" t="s">
        <v>129</v>
      </c>
      <c r="AU229" s="215" t="s">
        <v>83</v>
      </c>
      <c r="AY229" s="18" t="s">
        <v>126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8" t="s">
        <v>81</v>
      </c>
      <c r="BK229" s="216">
        <f>ROUND(I229*H229,2)</f>
        <v>0</v>
      </c>
      <c r="BL229" s="18" t="s">
        <v>134</v>
      </c>
      <c r="BM229" s="215" t="s">
        <v>1339</v>
      </c>
    </row>
    <row r="230" spans="1:47" s="2" customFormat="1" ht="18">
      <c r="A230" s="35"/>
      <c r="B230" s="36"/>
      <c r="C230" s="37"/>
      <c r="D230" s="217" t="s">
        <v>136</v>
      </c>
      <c r="E230" s="37"/>
      <c r="F230" s="218" t="s">
        <v>1340</v>
      </c>
      <c r="G230" s="37"/>
      <c r="H230" s="37"/>
      <c r="I230" s="116"/>
      <c r="J230" s="37"/>
      <c r="K230" s="37"/>
      <c r="L230" s="40"/>
      <c r="M230" s="219"/>
      <c r="N230" s="220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136</v>
      </c>
      <c r="AU230" s="18" t="s">
        <v>83</v>
      </c>
    </row>
    <row r="231" spans="2:51" s="13" customFormat="1" ht="10">
      <c r="B231" s="221"/>
      <c r="C231" s="222"/>
      <c r="D231" s="217" t="s">
        <v>138</v>
      </c>
      <c r="E231" s="223" t="s">
        <v>1</v>
      </c>
      <c r="F231" s="224" t="s">
        <v>260</v>
      </c>
      <c r="G231" s="222"/>
      <c r="H231" s="223" t="s">
        <v>1</v>
      </c>
      <c r="I231" s="225"/>
      <c r="J231" s="222"/>
      <c r="K231" s="222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138</v>
      </c>
      <c r="AU231" s="230" t="s">
        <v>83</v>
      </c>
      <c r="AV231" s="13" t="s">
        <v>81</v>
      </c>
      <c r="AW231" s="13" t="s">
        <v>30</v>
      </c>
      <c r="AX231" s="13" t="s">
        <v>73</v>
      </c>
      <c r="AY231" s="230" t="s">
        <v>126</v>
      </c>
    </row>
    <row r="232" spans="2:51" s="14" customFormat="1" ht="10">
      <c r="B232" s="231"/>
      <c r="C232" s="232"/>
      <c r="D232" s="217" t="s">
        <v>138</v>
      </c>
      <c r="E232" s="233" t="s">
        <v>1</v>
      </c>
      <c r="F232" s="234" t="s">
        <v>1341</v>
      </c>
      <c r="G232" s="232"/>
      <c r="H232" s="235">
        <v>110.82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138</v>
      </c>
      <c r="AU232" s="241" t="s">
        <v>83</v>
      </c>
      <c r="AV232" s="14" t="s">
        <v>83</v>
      </c>
      <c r="AW232" s="14" t="s">
        <v>30</v>
      </c>
      <c r="AX232" s="14" t="s">
        <v>81</v>
      </c>
      <c r="AY232" s="241" t="s">
        <v>126</v>
      </c>
    </row>
    <row r="233" spans="1:65" s="2" customFormat="1" ht="21.75" customHeight="1">
      <c r="A233" s="35"/>
      <c r="B233" s="36"/>
      <c r="C233" s="258" t="s">
        <v>380</v>
      </c>
      <c r="D233" s="258" t="s">
        <v>360</v>
      </c>
      <c r="E233" s="259" t="s">
        <v>1342</v>
      </c>
      <c r="F233" s="260" t="s">
        <v>1343</v>
      </c>
      <c r="G233" s="261" t="s">
        <v>309</v>
      </c>
      <c r="H233" s="262">
        <v>110.82</v>
      </c>
      <c r="I233" s="263"/>
      <c r="J233" s="264">
        <f>ROUND(I233*H233,2)</f>
        <v>0</v>
      </c>
      <c r="K233" s="260" t="s">
        <v>133</v>
      </c>
      <c r="L233" s="265"/>
      <c r="M233" s="266" t="s">
        <v>1</v>
      </c>
      <c r="N233" s="267" t="s">
        <v>38</v>
      </c>
      <c r="O233" s="72"/>
      <c r="P233" s="213">
        <f>O233*H233</f>
        <v>0</v>
      </c>
      <c r="Q233" s="213">
        <v>0.2144</v>
      </c>
      <c r="R233" s="213">
        <f>Q233*H233</f>
        <v>23.759808</v>
      </c>
      <c r="S233" s="213">
        <v>0</v>
      </c>
      <c r="T233" s="21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5" t="s">
        <v>168</v>
      </c>
      <c r="AT233" s="215" t="s">
        <v>360</v>
      </c>
      <c r="AU233" s="215" t="s">
        <v>83</v>
      </c>
      <c r="AY233" s="18" t="s">
        <v>126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81</v>
      </c>
      <c r="BK233" s="216">
        <f>ROUND(I233*H233,2)</f>
        <v>0</v>
      </c>
      <c r="BL233" s="18" t="s">
        <v>134</v>
      </c>
      <c r="BM233" s="215" t="s">
        <v>1344</v>
      </c>
    </row>
    <row r="234" spans="1:47" s="2" customFormat="1" ht="18">
      <c r="A234" s="35"/>
      <c r="B234" s="36"/>
      <c r="C234" s="37"/>
      <c r="D234" s="217" t="s">
        <v>136</v>
      </c>
      <c r="E234" s="37"/>
      <c r="F234" s="218" t="s">
        <v>1343</v>
      </c>
      <c r="G234" s="37"/>
      <c r="H234" s="37"/>
      <c r="I234" s="116"/>
      <c r="J234" s="37"/>
      <c r="K234" s="37"/>
      <c r="L234" s="40"/>
      <c r="M234" s="219"/>
      <c r="N234" s="220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136</v>
      </c>
      <c r="AU234" s="18" t="s">
        <v>83</v>
      </c>
    </row>
    <row r="235" spans="2:51" s="14" customFormat="1" ht="10">
      <c r="B235" s="231"/>
      <c r="C235" s="232"/>
      <c r="D235" s="217" t="s">
        <v>138</v>
      </c>
      <c r="E235" s="233" t="s">
        <v>1</v>
      </c>
      <c r="F235" s="234" t="s">
        <v>1341</v>
      </c>
      <c r="G235" s="232"/>
      <c r="H235" s="235">
        <v>110.82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138</v>
      </c>
      <c r="AU235" s="241" t="s">
        <v>83</v>
      </c>
      <c r="AV235" s="14" t="s">
        <v>83</v>
      </c>
      <c r="AW235" s="14" t="s">
        <v>30</v>
      </c>
      <c r="AX235" s="14" t="s">
        <v>81</v>
      </c>
      <c r="AY235" s="241" t="s">
        <v>126</v>
      </c>
    </row>
    <row r="236" spans="1:65" s="2" customFormat="1" ht="21.75" customHeight="1">
      <c r="A236" s="35"/>
      <c r="B236" s="36"/>
      <c r="C236" s="204" t="s">
        <v>386</v>
      </c>
      <c r="D236" s="204" t="s">
        <v>129</v>
      </c>
      <c r="E236" s="205" t="s">
        <v>1345</v>
      </c>
      <c r="F236" s="206" t="s">
        <v>1346</v>
      </c>
      <c r="G236" s="207" t="s">
        <v>309</v>
      </c>
      <c r="H236" s="208">
        <v>6</v>
      </c>
      <c r="I236" s="209"/>
      <c r="J236" s="210">
        <f>ROUND(I236*H236,2)</f>
        <v>0</v>
      </c>
      <c r="K236" s="206" t="s">
        <v>133</v>
      </c>
      <c r="L236" s="40"/>
      <c r="M236" s="211" t="s">
        <v>1</v>
      </c>
      <c r="N236" s="212" t="s">
        <v>38</v>
      </c>
      <c r="O236" s="72"/>
      <c r="P236" s="213">
        <f>O236*H236</f>
        <v>0</v>
      </c>
      <c r="Q236" s="213">
        <v>3E-05</v>
      </c>
      <c r="R236" s="213">
        <f>Q236*H236</f>
        <v>0.00018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134</v>
      </c>
      <c r="AT236" s="215" t="s">
        <v>129</v>
      </c>
      <c r="AU236" s="215" t="s">
        <v>83</v>
      </c>
      <c r="AY236" s="18" t="s">
        <v>126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81</v>
      </c>
      <c r="BK236" s="216">
        <f>ROUND(I236*H236,2)</f>
        <v>0</v>
      </c>
      <c r="BL236" s="18" t="s">
        <v>134</v>
      </c>
      <c r="BM236" s="215" t="s">
        <v>1347</v>
      </c>
    </row>
    <row r="237" spans="1:47" s="2" customFormat="1" ht="18">
      <c r="A237" s="35"/>
      <c r="B237" s="36"/>
      <c r="C237" s="37"/>
      <c r="D237" s="217" t="s">
        <v>136</v>
      </c>
      <c r="E237" s="37"/>
      <c r="F237" s="218" t="s">
        <v>1348</v>
      </c>
      <c r="G237" s="37"/>
      <c r="H237" s="37"/>
      <c r="I237" s="116"/>
      <c r="J237" s="37"/>
      <c r="K237" s="37"/>
      <c r="L237" s="40"/>
      <c r="M237" s="219"/>
      <c r="N237" s="220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136</v>
      </c>
      <c r="AU237" s="18" t="s">
        <v>83</v>
      </c>
    </row>
    <row r="238" spans="2:51" s="13" customFormat="1" ht="10">
      <c r="B238" s="221"/>
      <c r="C238" s="222"/>
      <c r="D238" s="217" t="s">
        <v>138</v>
      </c>
      <c r="E238" s="223" t="s">
        <v>1</v>
      </c>
      <c r="F238" s="224" t="s">
        <v>260</v>
      </c>
      <c r="G238" s="222"/>
      <c r="H238" s="223" t="s">
        <v>1</v>
      </c>
      <c r="I238" s="225"/>
      <c r="J238" s="222"/>
      <c r="K238" s="222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138</v>
      </c>
      <c r="AU238" s="230" t="s">
        <v>83</v>
      </c>
      <c r="AV238" s="13" t="s">
        <v>81</v>
      </c>
      <c r="AW238" s="13" t="s">
        <v>30</v>
      </c>
      <c r="AX238" s="13" t="s">
        <v>73</v>
      </c>
      <c r="AY238" s="230" t="s">
        <v>126</v>
      </c>
    </row>
    <row r="239" spans="2:51" s="14" customFormat="1" ht="10">
      <c r="B239" s="231"/>
      <c r="C239" s="232"/>
      <c r="D239" s="217" t="s">
        <v>138</v>
      </c>
      <c r="E239" s="233" t="s">
        <v>1</v>
      </c>
      <c r="F239" s="234" t="s">
        <v>1349</v>
      </c>
      <c r="G239" s="232"/>
      <c r="H239" s="235">
        <v>6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138</v>
      </c>
      <c r="AU239" s="241" t="s">
        <v>83</v>
      </c>
      <c r="AV239" s="14" t="s">
        <v>83</v>
      </c>
      <c r="AW239" s="14" t="s">
        <v>30</v>
      </c>
      <c r="AX239" s="14" t="s">
        <v>81</v>
      </c>
      <c r="AY239" s="241" t="s">
        <v>126</v>
      </c>
    </row>
    <row r="240" spans="1:65" s="2" customFormat="1" ht="21.75" customHeight="1">
      <c r="A240" s="35"/>
      <c r="B240" s="36"/>
      <c r="C240" s="258" t="s">
        <v>391</v>
      </c>
      <c r="D240" s="258" t="s">
        <v>360</v>
      </c>
      <c r="E240" s="259" t="s">
        <v>1350</v>
      </c>
      <c r="F240" s="260" t="s">
        <v>1351</v>
      </c>
      <c r="G240" s="261" t="s">
        <v>309</v>
      </c>
      <c r="H240" s="262">
        <v>2.5</v>
      </c>
      <c r="I240" s="263"/>
      <c r="J240" s="264">
        <f>ROUND(I240*H240,2)</f>
        <v>0</v>
      </c>
      <c r="K240" s="260" t="s">
        <v>133</v>
      </c>
      <c r="L240" s="265"/>
      <c r="M240" s="266" t="s">
        <v>1</v>
      </c>
      <c r="N240" s="267" t="s">
        <v>38</v>
      </c>
      <c r="O240" s="72"/>
      <c r="P240" s="213">
        <f>O240*H240</f>
        <v>0</v>
      </c>
      <c r="Q240" s="213">
        <v>0.024</v>
      </c>
      <c r="R240" s="213">
        <f>Q240*H240</f>
        <v>0.06</v>
      </c>
      <c r="S240" s="213">
        <v>0</v>
      </c>
      <c r="T240" s="21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5" t="s">
        <v>168</v>
      </c>
      <c r="AT240" s="215" t="s">
        <v>360</v>
      </c>
      <c r="AU240" s="215" t="s">
        <v>83</v>
      </c>
      <c r="AY240" s="18" t="s">
        <v>126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8" t="s">
        <v>81</v>
      </c>
      <c r="BK240" s="216">
        <f>ROUND(I240*H240,2)</f>
        <v>0</v>
      </c>
      <c r="BL240" s="18" t="s">
        <v>134</v>
      </c>
      <c r="BM240" s="215" t="s">
        <v>1352</v>
      </c>
    </row>
    <row r="241" spans="1:47" s="2" customFormat="1" ht="10">
      <c r="A241" s="35"/>
      <c r="B241" s="36"/>
      <c r="C241" s="37"/>
      <c r="D241" s="217" t="s">
        <v>136</v>
      </c>
      <c r="E241" s="37"/>
      <c r="F241" s="218" t="s">
        <v>1351</v>
      </c>
      <c r="G241" s="37"/>
      <c r="H241" s="37"/>
      <c r="I241" s="116"/>
      <c r="J241" s="37"/>
      <c r="K241" s="37"/>
      <c r="L241" s="40"/>
      <c r="M241" s="219"/>
      <c r="N241" s="220"/>
      <c r="O241" s="72"/>
      <c r="P241" s="72"/>
      <c r="Q241" s="72"/>
      <c r="R241" s="72"/>
      <c r="S241" s="72"/>
      <c r="T241" s="73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136</v>
      </c>
      <c r="AU241" s="18" t="s">
        <v>83</v>
      </c>
    </row>
    <row r="242" spans="2:51" s="14" customFormat="1" ht="10">
      <c r="B242" s="231"/>
      <c r="C242" s="232"/>
      <c r="D242" s="217" t="s">
        <v>138</v>
      </c>
      <c r="E242" s="233" t="s">
        <v>1</v>
      </c>
      <c r="F242" s="234" t="s">
        <v>1353</v>
      </c>
      <c r="G242" s="232"/>
      <c r="H242" s="235">
        <v>2.5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138</v>
      </c>
      <c r="AU242" s="241" t="s">
        <v>83</v>
      </c>
      <c r="AV242" s="14" t="s">
        <v>83</v>
      </c>
      <c r="AW242" s="14" t="s">
        <v>30</v>
      </c>
      <c r="AX242" s="14" t="s">
        <v>81</v>
      </c>
      <c r="AY242" s="241" t="s">
        <v>126</v>
      </c>
    </row>
    <row r="243" spans="1:65" s="2" customFormat="1" ht="21.75" customHeight="1">
      <c r="A243" s="35"/>
      <c r="B243" s="36"/>
      <c r="C243" s="258" t="s">
        <v>396</v>
      </c>
      <c r="D243" s="258" t="s">
        <v>360</v>
      </c>
      <c r="E243" s="259" t="s">
        <v>1354</v>
      </c>
      <c r="F243" s="260" t="s">
        <v>1355</v>
      </c>
      <c r="G243" s="261" t="s">
        <v>309</v>
      </c>
      <c r="H243" s="262">
        <v>3.5</v>
      </c>
      <c r="I243" s="263"/>
      <c r="J243" s="264">
        <f>ROUND(I243*H243,2)</f>
        <v>0</v>
      </c>
      <c r="K243" s="260" t="s">
        <v>1</v>
      </c>
      <c r="L243" s="265"/>
      <c r="M243" s="266" t="s">
        <v>1</v>
      </c>
      <c r="N243" s="267" t="s">
        <v>38</v>
      </c>
      <c r="O243" s="72"/>
      <c r="P243" s="213">
        <f>O243*H243</f>
        <v>0</v>
      </c>
      <c r="Q243" s="213">
        <v>0.024</v>
      </c>
      <c r="R243" s="213">
        <f>Q243*H243</f>
        <v>0.084</v>
      </c>
      <c r="S243" s="213">
        <v>0</v>
      </c>
      <c r="T243" s="21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5" t="s">
        <v>168</v>
      </c>
      <c r="AT243" s="215" t="s">
        <v>360</v>
      </c>
      <c r="AU243" s="215" t="s">
        <v>83</v>
      </c>
      <c r="AY243" s="18" t="s">
        <v>126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8" t="s">
        <v>81</v>
      </c>
      <c r="BK243" s="216">
        <f>ROUND(I243*H243,2)</f>
        <v>0</v>
      </c>
      <c r="BL243" s="18" t="s">
        <v>134</v>
      </c>
      <c r="BM243" s="215" t="s">
        <v>1356</v>
      </c>
    </row>
    <row r="244" spans="1:47" s="2" customFormat="1" ht="18">
      <c r="A244" s="35"/>
      <c r="B244" s="36"/>
      <c r="C244" s="37"/>
      <c r="D244" s="217" t="s">
        <v>136</v>
      </c>
      <c r="E244" s="37"/>
      <c r="F244" s="218" t="s">
        <v>1355</v>
      </c>
      <c r="G244" s="37"/>
      <c r="H244" s="37"/>
      <c r="I244" s="116"/>
      <c r="J244" s="37"/>
      <c r="K244" s="37"/>
      <c r="L244" s="40"/>
      <c r="M244" s="219"/>
      <c r="N244" s="220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136</v>
      </c>
      <c r="AU244" s="18" t="s">
        <v>83</v>
      </c>
    </row>
    <row r="245" spans="1:65" s="2" customFormat="1" ht="21.75" customHeight="1">
      <c r="A245" s="35"/>
      <c r="B245" s="36"/>
      <c r="C245" s="204" t="s">
        <v>401</v>
      </c>
      <c r="D245" s="204" t="s">
        <v>129</v>
      </c>
      <c r="E245" s="205" t="s">
        <v>1357</v>
      </c>
      <c r="F245" s="206" t="s">
        <v>1358</v>
      </c>
      <c r="G245" s="207" t="s">
        <v>264</v>
      </c>
      <c r="H245" s="208">
        <v>31</v>
      </c>
      <c r="I245" s="209"/>
      <c r="J245" s="210">
        <f>ROUND(I245*H245,2)</f>
        <v>0</v>
      </c>
      <c r="K245" s="206" t="s">
        <v>133</v>
      </c>
      <c r="L245" s="40"/>
      <c r="M245" s="211" t="s">
        <v>1</v>
      </c>
      <c r="N245" s="212" t="s">
        <v>38</v>
      </c>
      <c r="O245" s="72"/>
      <c r="P245" s="213">
        <f>O245*H245</f>
        <v>0</v>
      </c>
      <c r="Q245" s="213">
        <v>7E-05</v>
      </c>
      <c r="R245" s="213">
        <f>Q245*H245</f>
        <v>0.0021699999999999996</v>
      </c>
      <c r="S245" s="213">
        <v>0</v>
      </c>
      <c r="T245" s="21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134</v>
      </c>
      <c r="AT245" s="215" t="s">
        <v>129</v>
      </c>
      <c r="AU245" s="215" t="s">
        <v>83</v>
      </c>
      <c r="AY245" s="18" t="s">
        <v>126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81</v>
      </c>
      <c r="BK245" s="216">
        <f>ROUND(I245*H245,2)</f>
        <v>0</v>
      </c>
      <c r="BL245" s="18" t="s">
        <v>134</v>
      </c>
      <c r="BM245" s="215" t="s">
        <v>1359</v>
      </c>
    </row>
    <row r="246" spans="1:47" s="2" customFormat="1" ht="18">
      <c r="A246" s="35"/>
      <c r="B246" s="36"/>
      <c r="C246" s="37"/>
      <c r="D246" s="217" t="s">
        <v>136</v>
      </c>
      <c r="E246" s="37"/>
      <c r="F246" s="218" t="s">
        <v>1360</v>
      </c>
      <c r="G246" s="37"/>
      <c r="H246" s="37"/>
      <c r="I246" s="116"/>
      <c r="J246" s="37"/>
      <c r="K246" s="37"/>
      <c r="L246" s="40"/>
      <c r="M246" s="219"/>
      <c r="N246" s="220"/>
      <c r="O246" s="72"/>
      <c r="P246" s="72"/>
      <c r="Q246" s="72"/>
      <c r="R246" s="72"/>
      <c r="S246" s="72"/>
      <c r="T246" s="73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136</v>
      </c>
      <c r="AU246" s="18" t="s">
        <v>83</v>
      </c>
    </row>
    <row r="247" spans="2:51" s="13" customFormat="1" ht="10">
      <c r="B247" s="221"/>
      <c r="C247" s="222"/>
      <c r="D247" s="217" t="s">
        <v>138</v>
      </c>
      <c r="E247" s="223" t="s">
        <v>1</v>
      </c>
      <c r="F247" s="224" t="s">
        <v>260</v>
      </c>
      <c r="G247" s="222"/>
      <c r="H247" s="223" t="s">
        <v>1</v>
      </c>
      <c r="I247" s="225"/>
      <c r="J247" s="222"/>
      <c r="K247" s="222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138</v>
      </c>
      <c r="AU247" s="230" t="s">
        <v>83</v>
      </c>
      <c r="AV247" s="13" t="s">
        <v>81</v>
      </c>
      <c r="AW247" s="13" t="s">
        <v>30</v>
      </c>
      <c r="AX247" s="13" t="s">
        <v>73</v>
      </c>
      <c r="AY247" s="230" t="s">
        <v>126</v>
      </c>
    </row>
    <row r="248" spans="2:51" s="14" customFormat="1" ht="10">
      <c r="B248" s="231"/>
      <c r="C248" s="232"/>
      <c r="D248" s="217" t="s">
        <v>138</v>
      </c>
      <c r="E248" s="233" t="s">
        <v>1</v>
      </c>
      <c r="F248" s="234" t="s">
        <v>1361</v>
      </c>
      <c r="G248" s="232"/>
      <c r="H248" s="235">
        <v>31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138</v>
      </c>
      <c r="AU248" s="241" t="s">
        <v>83</v>
      </c>
      <c r="AV248" s="14" t="s">
        <v>83</v>
      </c>
      <c r="AW248" s="14" t="s">
        <v>30</v>
      </c>
      <c r="AX248" s="14" t="s">
        <v>81</v>
      </c>
      <c r="AY248" s="241" t="s">
        <v>126</v>
      </c>
    </row>
    <row r="249" spans="1:65" s="2" customFormat="1" ht="21.75" customHeight="1">
      <c r="A249" s="35"/>
      <c r="B249" s="36"/>
      <c r="C249" s="258" t="s">
        <v>385</v>
      </c>
      <c r="D249" s="258" t="s">
        <v>360</v>
      </c>
      <c r="E249" s="259" t="s">
        <v>1362</v>
      </c>
      <c r="F249" s="260" t="s">
        <v>1363</v>
      </c>
      <c r="G249" s="261" t="s">
        <v>264</v>
      </c>
      <c r="H249" s="262">
        <v>8</v>
      </c>
      <c r="I249" s="263"/>
      <c r="J249" s="264">
        <f>ROUND(I249*H249,2)</f>
        <v>0</v>
      </c>
      <c r="K249" s="260" t="s">
        <v>133</v>
      </c>
      <c r="L249" s="265"/>
      <c r="M249" s="266" t="s">
        <v>1</v>
      </c>
      <c r="N249" s="267" t="s">
        <v>38</v>
      </c>
      <c r="O249" s="72"/>
      <c r="P249" s="213">
        <f>O249*H249</f>
        <v>0</v>
      </c>
      <c r="Q249" s="213">
        <v>0.01</v>
      </c>
      <c r="R249" s="213">
        <f>Q249*H249</f>
        <v>0.08</v>
      </c>
      <c r="S249" s="213">
        <v>0</v>
      </c>
      <c r="T249" s="21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5" t="s">
        <v>168</v>
      </c>
      <c r="AT249" s="215" t="s">
        <v>360</v>
      </c>
      <c r="AU249" s="215" t="s">
        <v>83</v>
      </c>
      <c r="AY249" s="18" t="s">
        <v>126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81</v>
      </c>
      <c r="BK249" s="216">
        <f>ROUND(I249*H249,2)</f>
        <v>0</v>
      </c>
      <c r="BL249" s="18" t="s">
        <v>134</v>
      </c>
      <c r="BM249" s="215" t="s">
        <v>1364</v>
      </c>
    </row>
    <row r="250" spans="1:47" s="2" customFormat="1" ht="10">
      <c r="A250" s="35"/>
      <c r="B250" s="36"/>
      <c r="C250" s="37"/>
      <c r="D250" s="217" t="s">
        <v>136</v>
      </c>
      <c r="E250" s="37"/>
      <c r="F250" s="218" t="s">
        <v>1363</v>
      </c>
      <c r="G250" s="37"/>
      <c r="H250" s="37"/>
      <c r="I250" s="116"/>
      <c r="J250" s="37"/>
      <c r="K250" s="37"/>
      <c r="L250" s="40"/>
      <c r="M250" s="219"/>
      <c r="N250" s="220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136</v>
      </c>
      <c r="AU250" s="18" t="s">
        <v>83</v>
      </c>
    </row>
    <row r="251" spans="1:65" s="2" customFormat="1" ht="21.75" customHeight="1">
      <c r="A251" s="35"/>
      <c r="B251" s="36"/>
      <c r="C251" s="258" t="s">
        <v>408</v>
      </c>
      <c r="D251" s="258" t="s">
        <v>360</v>
      </c>
      <c r="E251" s="259" t="s">
        <v>1365</v>
      </c>
      <c r="F251" s="260" t="s">
        <v>1366</v>
      </c>
      <c r="G251" s="261" t="s">
        <v>264</v>
      </c>
      <c r="H251" s="262">
        <v>3</v>
      </c>
      <c r="I251" s="263"/>
      <c r="J251" s="264">
        <f>ROUND(I251*H251,2)</f>
        <v>0</v>
      </c>
      <c r="K251" s="260" t="s">
        <v>133</v>
      </c>
      <c r="L251" s="265"/>
      <c r="M251" s="266" t="s">
        <v>1</v>
      </c>
      <c r="N251" s="267" t="s">
        <v>38</v>
      </c>
      <c r="O251" s="72"/>
      <c r="P251" s="213">
        <f>O251*H251</f>
        <v>0</v>
      </c>
      <c r="Q251" s="213">
        <v>0.018</v>
      </c>
      <c r="R251" s="213">
        <f>Q251*H251</f>
        <v>0.05399999999999999</v>
      </c>
      <c r="S251" s="213">
        <v>0</v>
      </c>
      <c r="T251" s="21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168</v>
      </c>
      <c r="AT251" s="215" t="s">
        <v>360</v>
      </c>
      <c r="AU251" s="215" t="s">
        <v>83</v>
      </c>
      <c r="AY251" s="18" t="s">
        <v>126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8" t="s">
        <v>81</v>
      </c>
      <c r="BK251" s="216">
        <f>ROUND(I251*H251,2)</f>
        <v>0</v>
      </c>
      <c r="BL251" s="18" t="s">
        <v>134</v>
      </c>
      <c r="BM251" s="215" t="s">
        <v>1367</v>
      </c>
    </row>
    <row r="252" spans="1:47" s="2" customFormat="1" ht="18">
      <c r="A252" s="35"/>
      <c r="B252" s="36"/>
      <c r="C252" s="37"/>
      <c r="D252" s="217" t="s">
        <v>136</v>
      </c>
      <c r="E252" s="37"/>
      <c r="F252" s="218" t="s">
        <v>1366</v>
      </c>
      <c r="G252" s="37"/>
      <c r="H252" s="37"/>
      <c r="I252" s="116"/>
      <c r="J252" s="37"/>
      <c r="K252" s="37"/>
      <c r="L252" s="40"/>
      <c r="M252" s="219"/>
      <c r="N252" s="220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136</v>
      </c>
      <c r="AU252" s="18" t="s">
        <v>83</v>
      </c>
    </row>
    <row r="253" spans="1:65" s="2" customFormat="1" ht="21.75" customHeight="1">
      <c r="A253" s="35"/>
      <c r="B253" s="36"/>
      <c r="C253" s="258" t="s">
        <v>412</v>
      </c>
      <c r="D253" s="258" t="s">
        <v>360</v>
      </c>
      <c r="E253" s="259" t="s">
        <v>1368</v>
      </c>
      <c r="F253" s="260" t="s">
        <v>1369</v>
      </c>
      <c r="G253" s="261" t="s">
        <v>264</v>
      </c>
      <c r="H253" s="262">
        <v>5</v>
      </c>
      <c r="I253" s="263"/>
      <c r="J253" s="264">
        <f>ROUND(I253*H253,2)</f>
        <v>0</v>
      </c>
      <c r="K253" s="260" t="s">
        <v>133</v>
      </c>
      <c r="L253" s="265"/>
      <c r="M253" s="266" t="s">
        <v>1</v>
      </c>
      <c r="N253" s="267" t="s">
        <v>38</v>
      </c>
      <c r="O253" s="72"/>
      <c r="P253" s="213">
        <f>O253*H253</f>
        <v>0</v>
      </c>
      <c r="Q253" s="213">
        <v>0.01</v>
      </c>
      <c r="R253" s="213">
        <f>Q253*H253</f>
        <v>0.05</v>
      </c>
      <c r="S253" s="213">
        <v>0</v>
      </c>
      <c r="T253" s="21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168</v>
      </c>
      <c r="AT253" s="215" t="s">
        <v>360</v>
      </c>
      <c r="AU253" s="215" t="s">
        <v>83</v>
      </c>
      <c r="AY253" s="18" t="s">
        <v>126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81</v>
      </c>
      <c r="BK253" s="216">
        <f>ROUND(I253*H253,2)</f>
        <v>0</v>
      </c>
      <c r="BL253" s="18" t="s">
        <v>134</v>
      </c>
      <c r="BM253" s="215" t="s">
        <v>1370</v>
      </c>
    </row>
    <row r="254" spans="1:47" s="2" customFormat="1" ht="10">
      <c r="A254" s="35"/>
      <c r="B254" s="36"/>
      <c r="C254" s="37"/>
      <c r="D254" s="217" t="s">
        <v>136</v>
      </c>
      <c r="E254" s="37"/>
      <c r="F254" s="218" t="s">
        <v>1369</v>
      </c>
      <c r="G254" s="37"/>
      <c r="H254" s="37"/>
      <c r="I254" s="116"/>
      <c r="J254" s="37"/>
      <c r="K254" s="37"/>
      <c r="L254" s="40"/>
      <c r="M254" s="219"/>
      <c r="N254" s="220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136</v>
      </c>
      <c r="AU254" s="18" t="s">
        <v>83</v>
      </c>
    </row>
    <row r="255" spans="1:65" s="2" customFormat="1" ht="21.75" customHeight="1">
      <c r="A255" s="35"/>
      <c r="B255" s="36"/>
      <c r="C255" s="258" t="s">
        <v>416</v>
      </c>
      <c r="D255" s="258" t="s">
        <v>360</v>
      </c>
      <c r="E255" s="259" t="s">
        <v>1371</v>
      </c>
      <c r="F255" s="260" t="s">
        <v>1372</v>
      </c>
      <c r="G255" s="261" t="s">
        <v>264</v>
      </c>
      <c r="H255" s="262">
        <v>15</v>
      </c>
      <c r="I255" s="263"/>
      <c r="J255" s="264">
        <f>ROUND(I255*H255,2)</f>
        <v>0</v>
      </c>
      <c r="K255" s="260" t="s">
        <v>133</v>
      </c>
      <c r="L255" s="265"/>
      <c r="M255" s="266" t="s">
        <v>1</v>
      </c>
      <c r="N255" s="267" t="s">
        <v>38</v>
      </c>
      <c r="O255" s="72"/>
      <c r="P255" s="213">
        <f>O255*H255</f>
        <v>0</v>
      </c>
      <c r="Q255" s="213">
        <v>0.01</v>
      </c>
      <c r="R255" s="213">
        <f>Q255*H255</f>
        <v>0.15</v>
      </c>
      <c r="S255" s="213">
        <v>0</v>
      </c>
      <c r="T255" s="21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168</v>
      </c>
      <c r="AT255" s="215" t="s">
        <v>360</v>
      </c>
      <c r="AU255" s="215" t="s">
        <v>83</v>
      </c>
      <c r="AY255" s="18" t="s">
        <v>126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8" t="s">
        <v>81</v>
      </c>
      <c r="BK255" s="216">
        <f>ROUND(I255*H255,2)</f>
        <v>0</v>
      </c>
      <c r="BL255" s="18" t="s">
        <v>134</v>
      </c>
      <c r="BM255" s="215" t="s">
        <v>1373</v>
      </c>
    </row>
    <row r="256" spans="1:47" s="2" customFormat="1" ht="10">
      <c r="A256" s="35"/>
      <c r="B256" s="36"/>
      <c r="C256" s="37"/>
      <c r="D256" s="217" t="s">
        <v>136</v>
      </c>
      <c r="E256" s="37"/>
      <c r="F256" s="218" t="s">
        <v>1372</v>
      </c>
      <c r="G256" s="37"/>
      <c r="H256" s="37"/>
      <c r="I256" s="116"/>
      <c r="J256" s="37"/>
      <c r="K256" s="37"/>
      <c r="L256" s="40"/>
      <c r="M256" s="219"/>
      <c r="N256" s="220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136</v>
      </c>
      <c r="AU256" s="18" t="s">
        <v>83</v>
      </c>
    </row>
    <row r="257" spans="1:65" s="2" customFormat="1" ht="21.75" customHeight="1">
      <c r="A257" s="35"/>
      <c r="B257" s="36"/>
      <c r="C257" s="204" t="s">
        <v>420</v>
      </c>
      <c r="D257" s="204" t="s">
        <v>129</v>
      </c>
      <c r="E257" s="205" t="s">
        <v>1374</v>
      </c>
      <c r="F257" s="206" t="s">
        <v>1375</v>
      </c>
      <c r="G257" s="207" t="s">
        <v>264</v>
      </c>
      <c r="H257" s="208">
        <v>5</v>
      </c>
      <c r="I257" s="209"/>
      <c r="J257" s="210">
        <f>ROUND(I257*H257,2)</f>
        <v>0</v>
      </c>
      <c r="K257" s="206" t="s">
        <v>133</v>
      </c>
      <c r="L257" s="40"/>
      <c r="M257" s="211" t="s">
        <v>1</v>
      </c>
      <c r="N257" s="212" t="s">
        <v>38</v>
      </c>
      <c r="O257" s="72"/>
      <c r="P257" s="213">
        <f>O257*H257</f>
        <v>0</v>
      </c>
      <c r="Q257" s="213">
        <v>0.00016</v>
      </c>
      <c r="R257" s="213">
        <f>Q257*H257</f>
        <v>0.0008</v>
      </c>
      <c r="S257" s="213">
        <v>0</v>
      </c>
      <c r="T257" s="21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134</v>
      </c>
      <c r="AT257" s="215" t="s">
        <v>129</v>
      </c>
      <c r="AU257" s="215" t="s">
        <v>83</v>
      </c>
      <c r="AY257" s="18" t="s">
        <v>126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81</v>
      </c>
      <c r="BK257" s="216">
        <f>ROUND(I257*H257,2)</f>
        <v>0</v>
      </c>
      <c r="BL257" s="18" t="s">
        <v>134</v>
      </c>
      <c r="BM257" s="215" t="s">
        <v>1376</v>
      </c>
    </row>
    <row r="258" spans="1:47" s="2" customFormat="1" ht="18">
      <c r="A258" s="35"/>
      <c r="B258" s="36"/>
      <c r="C258" s="37"/>
      <c r="D258" s="217" t="s">
        <v>136</v>
      </c>
      <c r="E258" s="37"/>
      <c r="F258" s="218" t="s">
        <v>1377</v>
      </c>
      <c r="G258" s="37"/>
      <c r="H258" s="37"/>
      <c r="I258" s="116"/>
      <c r="J258" s="37"/>
      <c r="K258" s="37"/>
      <c r="L258" s="40"/>
      <c r="M258" s="219"/>
      <c r="N258" s="220"/>
      <c r="O258" s="72"/>
      <c r="P258" s="72"/>
      <c r="Q258" s="72"/>
      <c r="R258" s="72"/>
      <c r="S258" s="72"/>
      <c r="T258" s="73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136</v>
      </c>
      <c r="AU258" s="18" t="s">
        <v>83</v>
      </c>
    </row>
    <row r="259" spans="2:51" s="13" customFormat="1" ht="10">
      <c r="B259" s="221"/>
      <c r="C259" s="222"/>
      <c r="D259" s="217" t="s">
        <v>138</v>
      </c>
      <c r="E259" s="223" t="s">
        <v>1</v>
      </c>
      <c r="F259" s="224" t="s">
        <v>260</v>
      </c>
      <c r="G259" s="222"/>
      <c r="H259" s="223" t="s">
        <v>1</v>
      </c>
      <c r="I259" s="225"/>
      <c r="J259" s="222"/>
      <c r="K259" s="222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138</v>
      </c>
      <c r="AU259" s="230" t="s">
        <v>83</v>
      </c>
      <c r="AV259" s="13" t="s">
        <v>81</v>
      </c>
      <c r="AW259" s="13" t="s">
        <v>30</v>
      </c>
      <c r="AX259" s="13" t="s">
        <v>73</v>
      </c>
      <c r="AY259" s="230" t="s">
        <v>126</v>
      </c>
    </row>
    <row r="260" spans="2:51" s="13" customFormat="1" ht="10">
      <c r="B260" s="221"/>
      <c r="C260" s="222"/>
      <c r="D260" s="217" t="s">
        <v>138</v>
      </c>
      <c r="E260" s="223" t="s">
        <v>1</v>
      </c>
      <c r="F260" s="224" t="s">
        <v>1378</v>
      </c>
      <c r="G260" s="222"/>
      <c r="H260" s="223" t="s">
        <v>1</v>
      </c>
      <c r="I260" s="225"/>
      <c r="J260" s="222"/>
      <c r="K260" s="222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138</v>
      </c>
      <c r="AU260" s="230" t="s">
        <v>83</v>
      </c>
      <c r="AV260" s="13" t="s">
        <v>81</v>
      </c>
      <c r="AW260" s="13" t="s">
        <v>30</v>
      </c>
      <c r="AX260" s="13" t="s">
        <v>73</v>
      </c>
      <c r="AY260" s="230" t="s">
        <v>126</v>
      </c>
    </row>
    <row r="261" spans="2:51" s="14" customFormat="1" ht="10">
      <c r="B261" s="231"/>
      <c r="C261" s="232"/>
      <c r="D261" s="217" t="s">
        <v>138</v>
      </c>
      <c r="E261" s="233" t="s">
        <v>1</v>
      </c>
      <c r="F261" s="234" t="s">
        <v>142</v>
      </c>
      <c r="G261" s="232"/>
      <c r="H261" s="235">
        <v>5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138</v>
      </c>
      <c r="AU261" s="241" t="s">
        <v>83</v>
      </c>
      <c r="AV261" s="14" t="s">
        <v>83</v>
      </c>
      <c r="AW261" s="14" t="s">
        <v>30</v>
      </c>
      <c r="AX261" s="14" t="s">
        <v>81</v>
      </c>
      <c r="AY261" s="241" t="s">
        <v>126</v>
      </c>
    </row>
    <row r="262" spans="1:65" s="2" customFormat="1" ht="21.75" customHeight="1">
      <c r="A262" s="35"/>
      <c r="B262" s="36"/>
      <c r="C262" s="258" t="s">
        <v>425</v>
      </c>
      <c r="D262" s="258" t="s">
        <v>360</v>
      </c>
      <c r="E262" s="259" t="s">
        <v>1379</v>
      </c>
      <c r="F262" s="260" t="s">
        <v>1380</v>
      </c>
      <c r="G262" s="261" t="s">
        <v>264</v>
      </c>
      <c r="H262" s="262">
        <v>5</v>
      </c>
      <c r="I262" s="263"/>
      <c r="J262" s="264">
        <f>ROUND(I262*H262,2)</f>
        <v>0</v>
      </c>
      <c r="K262" s="260" t="s">
        <v>1</v>
      </c>
      <c r="L262" s="265"/>
      <c r="M262" s="266" t="s">
        <v>1</v>
      </c>
      <c r="N262" s="267" t="s">
        <v>38</v>
      </c>
      <c r="O262" s="72"/>
      <c r="P262" s="213">
        <f>O262*H262</f>
        <v>0</v>
      </c>
      <c r="Q262" s="213">
        <v>0.0064</v>
      </c>
      <c r="R262" s="213">
        <f>Q262*H262</f>
        <v>0.032</v>
      </c>
      <c r="S262" s="213">
        <v>0</v>
      </c>
      <c r="T262" s="21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5" t="s">
        <v>168</v>
      </c>
      <c r="AT262" s="215" t="s">
        <v>360</v>
      </c>
      <c r="AU262" s="215" t="s">
        <v>83</v>
      </c>
      <c r="AY262" s="18" t="s">
        <v>126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81</v>
      </c>
      <c r="BK262" s="216">
        <f>ROUND(I262*H262,2)</f>
        <v>0</v>
      </c>
      <c r="BL262" s="18" t="s">
        <v>134</v>
      </c>
      <c r="BM262" s="215" t="s">
        <v>1381</v>
      </c>
    </row>
    <row r="263" spans="1:47" s="2" customFormat="1" ht="10">
      <c r="A263" s="35"/>
      <c r="B263" s="36"/>
      <c r="C263" s="37"/>
      <c r="D263" s="217" t="s">
        <v>136</v>
      </c>
      <c r="E263" s="37"/>
      <c r="F263" s="218" t="s">
        <v>1380</v>
      </c>
      <c r="G263" s="37"/>
      <c r="H263" s="37"/>
      <c r="I263" s="116"/>
      <c r="J263" s="37"/>
      <c r="K263" s="37"/>
      <c r="L263" s="40"/>
      <c r="M263" s="219"/>
      <c r="N263" s="220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136</v>
      </c>
      <c r="AU263" s="18" t="s">
        <v>83</v>
      </c>
    </row>
    <row r="264" spans="2:51" s="13" customFormat="1" ht="20">
      <c r="B264" s="221"/>
      <c r="C264" s="222"/>
      <c r="D264" s="217" t="s">
        <v>138</v>
      </c>
      <c r="E264" s="223" t="s">
        <v>1</v>
      </c>
      <c r="F264" s="224" t="s">
        <v>1382</v>
      </c>
      <c r="G264" s="222"/>
      <c r="H264" s="223" t="s">
        <v>1</v>
      </c>
      <c r="I264" s="225"/>
      <c r="J264" s="222"/>
      <c r="K264" s="222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138</v>
      </c>
      <c r="AU264" s="230" t="s">
        <v>83</v>
      </c>
      <c r="AV264" s="13" t="s">
        <v>81</v>
      </c>
      <c r="AW264" s="13" t="s">
        <v>30</v>
      </c>
      <c r="AX264" s="13" t="s">
        <v>73</v>
      </c>
      <c r="AY264" s="230" t="s">
        <v>126</v>
      </c>
    </row>
    <row r="265" spans="2:51" s="14" customFormat="1" ht="10">
      <c r="B265" s="231"/>
      <c r="C265" s="232"/>
      <c r="D265" s="217" t="s">
        <v>138</v>
      </c>
      <c r="E265" s="233" t="s">
        <v>1</v>
      </c>
      <c r="F265" s="234" t="s">
        <v>142</v>
      </c>
      <c r="G265" s="232"/>
      <c r="H265" s="235">
        <v>5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138</v>
      </c>
      <c r="AU265" s="241" t="s">
        <v>83</v>
      </c>
      <c r="AV265" s="14" t="s">
        <v>83</v>
      </c>
      <c r="AW265" s="14" t="s">
        <v>30</v>
      </c>
      <c r="AX265" s="14" t="s">
        <v>81</v>
      </c>
      <c r="AY265" s="241" t="s">
        <v>126</v>
      </c>
    </row>
    <row r="266" spans="1:65" s="2" customFormat="1" ht="21.75" customHeight="1">
      <c r="A266" s="35"/>
      <c r="B266" s="36"/>
      <c r="C266" s="204" t="s">
        <v>430</v>
      </c>
      <c r="D266" s="204" t="s">
        <v>129</v>
      </c>
      <c r="E266" s="205" t="s">
        <v>1383</v>
      </c>
      <c r="F266" s="206" t="s">
        <v>1384</v>
      </c>
      <c r="G266" s="207" t="s">
        <v>309</v>
      </c>
      <c r="H266" s="208">
        <v>1.6</v>
      </c>
      <c r="I266" s="209"/>
      <c r="J266" s="210">
        <f>ROUND(I266*H266,2)</f>
        <v>0</v>
      </c>
      <c r="K266" s="206" t="s">
        <v>133</v>
      </c>
      <c r="L266" s="40"/>
      <c r="M266" s="211" t="s">
        <v>1</v>
      </c>
      <c r="N266" s="212" t="s">
        <v>38</v>
      </c>
      <c r="O266" s="72"/>
      <c r="P266" s="213">
        <f>O266*H266</f>
        <v>0</v>
      </c>
      <c r="Q266" s="213">
        <v>0.00241</v>
      </c>
      <c r="R266" s="213">
        <f>Q266*H266</f>
        <v>0.003856</v>
      </c>
      <c r="S266" s="213">
        <v>0</v>
      </c>
      <c r="T266" s="21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134</v>
      </c>
      <c r="AT266" s="215" t="s">
        <v>129</v>
      </c>
      <c r="AU266" s="215" t="s">
        <v>83</v>
      </c>
      <c r="AY266" s="18" t="s">
        <v>126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81</v>
      </c>
      <c r="BK266" s="216">
        <f>ROUND(I266*H266,2)</f>
        <v>0</v>
      </c>
      <c r="BL266" s="18" t="s">
        <v>134</v>
      </c>
      <c r="BM266" s="215" t="s">
        <v>1385</v>
      </c>
    </row>
    <row r="267" spans="1:47" s="2" customFormat="1" ht="27">
      <c r="A267" s="35"/>
      <c r="B267" s="36"/>
      <c r="C267" s="37"/>
      <c r="D267" s="217" t="s">
        <v>136</v>
      </c>
      <c r="E267" s="37"/>
      <c r="F267" s="218" t="s">
        <v>1386</v>
      </c>
      <c r="G267" s="37"/>
      <c r="H267" s="37"/>
      <c r="I267" s="116"/>
      <c r="J267" s="37"/>
      <c r="K267" s="37"/>
      <c r="L267" s="40"/>
      <c r="M267" s="219"/>
      <c r="N267" s="220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136</v>
      </c>
      <c r="AU267" s="18" t="s">
        <v>83</v>
      </c>
    </row>
    <row r="268" spans="2:51" s="13" customFormat="1" ht="10">
      <c r="B268" s="221"/>
      <c r="C268" s="222"/>
      <c r="D268" s="217" t="s">
        <v>138</v>
      </c>
      <c r="E268" s="223" t="s">
        <v>1</v>
      </c>
      <c r="F268" s="224" t="s">
        <v>260</v>
      </c>
      <c r="G268" s="222"/>
      <c r="H268" s="223" t="s">
        <v>1</v>
      </c>
      <c r="I268" s="225"/>
      <c r="J268" s="222"/>
      <c r="K268" s="222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138</v>
      </c>
      <c r="AU268" s="230" t="s">
        <v>83</v>
      </c>
      <c r="AV268" s="13" t="s">
        <v>81</v>
      </c>
      <c r="AW268" s="13" t="s">
        <v>30</v>
      </c>
      <c r="AX268" s="13" t="s">
        <v>73</v>
      </c>
      <c r="AY268" s="230" t="s">
        <v>126</v>
      </c>
    </row>
    <row r="269" spans="2:51" s="13" customFormat="1" ht="10">
      <c r="B269" s="221"/>
      <c r="C269" s="222"/>
      <c r="D269" s="217" t="s">
        <v>138</v>
      </c>
      <c r="E269" s="223" t="s">
        <v>1</v>
      </c>
      <c r="F269" s="224" t="s">
        <v>1387</v>
      </c>
      <c r="G269" s="222"/>
      <c r="H269" s="223" t="s">
        <v>1</v>
      </c>
      <c r="I269" s="225"/>
      <c r="J269" s="222"/>
      <c r="K269" s="222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138</v>
      </c>
      <c r="AU269" s="230" t="s">
        <v>83</v>
      </c>
      <c r="AV269" s="13" t="s">
        <v>81</v>
      </c>
      <c r="AW269" s="13" t="s">
        <v>30</v>
      </c>
      <c r="AX269" s="13" t="s">
        <v>73</v>
      </c>
      <c r="AY269" s="230" t="s">
        <v>126</v>
      </c>
    </row>
    <row r="270" spans="2:51" s="14" customFormat="1" ht="10">
      <c r="B270" s="231"/>
      <c r="C270" s="232"/>
      <c r="D270" s="217" t="s">
        <v>138</v>
      </c>
      <c r="E270" s="233" t="s">
        <v>1</v>
      </c>
      <c r="F270" s="234" t="s">
        <v>1388</v>
      </c>
      <c r="G270" s="232"/>
      <c r="H270" s="235">
        <v>1.6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138</v>
      </c>
      <c r="AU270" s="241" t="s">
        <v>83</v>
      </c>
      <c r="AV270" s="14" t="s">
        <v>83</v>
      </c>
      <c r="AW270" s="14" t="s">
        <v>30</v>
      </c>
      <c r="AX270" s="14" t="s">
        <v>81</v>
      </c>
      <c r="AY270" s="241" t="s">
        <v>126</v>
      </c>
    </row>
    <row r="271" spans="1:65" s="2" customFormat="1" ht="16.5" customHeight="1">
      <c r="A271" s="35"/>
      <c r="B271" s="36"/>
      <c r="C271" s="258" t="s">
        <v>436</v>
      </c>
      <c r="D271" s="258" t="s">
        <v>360</v>
      </c>
      <c r="E271" s="259" t="s">
        <v>1389</v>
      </c>
      <c r="F271" s="260" t="s">
        <v>1390</v>
      </c>
      <c r="G271" s="261" t="s">
        <v>309</v>
      </c>
      <c r="H271" s="262">
        <v>1.6</v>
      </c>
      <c r="I271" s="263"/>
      <c r="J271" s="264">
        <f>ROUND(I271*H271,2)</f>
        <v>0</v>
      </c>
      <c r="K271" s="260" t="s">
        <v>133</v>
      </c>
      <c r="L271" s="265"/>
      <c r="M271" s="266" t="s">
        <v>1</v>
      </c>
      <c r="N271" s="267" t="s">
        <v>38</v>
      </c>
      <c r="O271" s="72"/>
      <c r="P271" s="213">
        <f>O271*H271</f>
        <v>0</v>
      </c>
      <c r="Q271" s="213">
        <v>0.00241</v>
      </c>
      <c r="R271" s="213">
        <f>Q271*H271</f>
        <v>0.003856</v>
      </c>
      <c r="S271" s="213">
        <v>0</v>
      </c>
      <c r="T271" s="21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5" t="s">
        <v>168</v>
      </c>
      <c r="AT271" s="215" t="s">
        <v>360</v>
      </c>
      <c r="AU271" s="215" t="s">
        <v>83</v>
      </c>
      <c r="AY271" s="18" t="s">
        <v>126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8" t="s">
        <v>81</v>
      </c>
      <c r="BK271" s="216">
        <f>ROUND(I271*H271,2)</f>
        <v>0</v>
      </c>
      <c r="BL271" s="18" t="s">
        <v>134</v>
      </c>
      <c r="BM271" s="215" t="s">
        <v>1391</v>
      </c>
    </row>
    <row r="272" spans="1:47" s="2" customFormat="1" ht="10">
      <c r="A272" s="35"/>
      <c r="B272" s="36"/>
      <c r="C272" s="37"/>
      <c r="D272" s="217" t="s">
        <v>136</v>
      </c>
      <c r="E272" s="37"/>
      <c r="F272" s="218" t="s">
        <v>1390</v>
      </c>
      <c r="G272" s="37"/>
      <c r="H272" s="37"/>
      <c r="I272" s="116"/>
      <c r="J272" s="37"/>
      <c r="K272" s="37"/>
      <c r="L272" s="40"/>
      <c r="M272" s="219"/>
      <c r="N272" s="220"/>
      <c r="O272" s="72"/>
      <c r="P272" s="72"/>
      <c r="Q272" s="72"/>
      <c r="R272" s="72"/>
      <c r="S272" s="72"/>
      <c r="T272" s="73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136</v>
      </c>
      <c r="AU272" s="18" t="s">
        <v>83</v>
      </c>
    </row>
    <row r="273" spans="1:65" s="2" customFormat="1" ht="21.75" customHeight="1">
      <c r="A273" s="35"/>
      <c r="B273" s="36"/>
      <c r="C273" s="204" t="s">
        <v>441</v>
      </c>
      <c r="D273" s="204" t="s">
        <v>129</v>
      </c>
      <c r="E273" s="205" t="s">
        <v>1392</v>
      </c>
      <c r="F273" s="206" t="s">
        <v>1393</v>
      </c>
      <c r="G273" s="207" t="s">
        <v>1394</v>
      </c>
      <c r="H273" s="208">
        <v>4</v>
      </c>
      <c r="I273" s="209"/>
      <c r="J273" s="210">
        <f>ROUND(I273*H273,2)</f>
        <v>0</v>
      </c>
      <c r="K273" s="206" t="s">
        <v>133</v>
      </c>
      <c r="L273" s="40"/>
      <c r="M273" s="211" t="s">
        <v>1</v>
      </c>
      <c r="N273" s="212" t="s">
        <v>38</v>
      </c>
      <c r="O273" s="72"/>
      <c r="P273" s="213">
        <f>O273*H273</f>
        <v>0</v>
      </c>
      <c r="Q273" s="213">
        <v>0.00031</v>
      </c>
      <c r="R273" s="213">
        <f>Q273*H273</f>
        <v>0.00124</v>
      </c>
      <c r="S273" s="213">
        <v>0</v>
      </c>
      <c r="T273" s="21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5" t="s">
        <v>134</v>
      </c>
      <c r="AT273" s="215" t="s">
        <v>129</v>
      </c>
      <c r="AU273" s="215" t="s">
        <v>83</v>
      </c>
      <c r="AY273" s="18" t="s">
        <v>126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8" t="s">
        <v>81</v>
      </c>
      <c r="BK273" s="216">
        <f>ROUND(I273*H273,2)</f>
        <v>0</v>
      </c>
      <c r="BL273" s="18" t="s">
        <v>134</v>
      </c>
      <c r="BM273" s="215" t="s">
        <v>1395</v>
      </c>
    </row>
    <row r="274" spans="1:47" s="2" customFormat="1" ht="10">
      <c r="A274" s="35"/>
      <c r="B274" s="36"/>
      <c r="C274" s="37"/>
      <c r="D274" s="217" t="s">
        <v>136</v>
      </c>
      <c r="E274" s="37"/>
      <c r="F274" s="218" t="s">
        <v>1396</v>
      </c>
      <c r="G274" s="37"/>
      <c r="H274" s="37"/>
      <c r="I274" s="116"/>
      <c r="J274" s="37"/>
      <c r="K274" s="37"/>
      <c r="L274" s="40"/>
      <c r="M274" s="219"/>
      <c r="N274" s="220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136</v>
      </c>
      <c r="AU274" s="18" t="s">
        <v>83</v>
      </c>
    </row>
    <row r="275" spans="2:51" s="13" customFormat="1" ht="10">
      <c r="B275" s="221"/>
      <c r="C275" s="222"/>
      <c r="D275" s="217" t="s">
        <v>138</v>
      </c>
      <c r="E275" s="223" t="s">
        <v>1</v>
      </c>
      <c r="F275" s="224" t="s">
        <v>260</v>
      </c>
      <c r="G275" s="222"/>
      <c r="H275" s="223" t="s">
        <v>1</v>
      </c>
      <c r="I275" s="225"/>
      <c r="J275" s="222"/>
      <c r="K275" s="222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138</v>
      </c>
      <c r="AU275" s="230" t="s">
        <v>83</v>
      </c>
      <c r="AV275" s="13" t="s">
        <v>81</v>
      </c>
      <c r="AW275" s="13" t="s">
        <v>30</v>
      </c>
      <c r="AX275" s="13" t="s">
        <v>73</v>
      </c>
      <c r="AY275" s="230" t="s">
        <v>126</v>
      </c>
    </row>
    <row r="276" spans="2:51" s="14" customFormat="1" ht="10">
      <c r="B276" s="231"/>
      <c r="C276" s="232"/>
      <c r="D276" s="217" t="s">
        <v>138</v>
      </c>
      <c r="E276" s="233" t="s">
        <v>1</v>
      </c>
      <c r="F276" s="234" t="s">
        <v>134</v>
      </c>
      <c r="G276" s="232"/>
      <c r="H276" s="235">
        <v>4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138</v>
      </c>
      <c r="AU276" s="241" t="s">
        <v>83</v>
      </c>
      <c r="AV276" s="14" t="s">
        <v>83</v>
      </c>
      <c r="AW276" s="14" t="s">
        <v>30</v>
      </c>
      <c r="AX276" s="14" t="s">
        <v>81</v>
      </c>
      <c r="AY276" s="241" t="s">
        <v>126</v>
      </c>
    </row>
    <row r="277" spans="1:65" s="2" customFormat="1" ht="21.75" customHeight="1">
      <c r="A277" s="35"/>
      <c r="B277" s="36"/>
      <c r="C277" s="204" t="s">
        <v>447</v>
      </c>
      <c r="D277" s="204" t="s">
        <v>129</v>
      </c>
      <c r="E277" s="205" t="s">
        <v>1397</v>
      </c>
      <c r="F277" s="206" t="s">
        <v>1398</v>
      </c>
      <c r="G277" s="207" t="s">
        <v>264</v>
      </c>
      <c r="H277" s="208">
        <v>4</v>
      </c>
      <c r="I277" s="209"/>
      <c r="J277" s="210">
        <f>ROUND(I277*H277,2)</f>
        <v>0</v>
      </c>
      <c r="K277" s="206" t="s">
        <v>133</v>
      </c>
      <c r="L277" s="40"/>
      <c r="M277" s="211" t="s">
        <v>1</v>
      </c>
      <c r="N277" s="212" t="s">
        <v>38</v>
      </c>
      <c r="O277" s="72"/>
      <c r="P277" s="213">
        <f>O277*H277</f>
        <v>0</v>
      </c>
      <c r="Q277" s="213">
        <v>2.11676</v>
      </c>
      <c r="R277" s="213">
        <f>Q277*H277</f>
        <v>8.46704</v>
      </c>
      <c r="S277" s="213">
        <v>0</v>
      </c>
      <c r="T277" s="21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5" t="s">
        <v>134</v>
      </c>
      <c r="AT277" s="215" t="s">
        <v>129</v>
      </c>
      <c r="AU277" s="215" t="s">
        <v>83</v>
      </c>
      <c r="AY277" s="18" t="s">
        <v>126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8" t="s">
        <v>81</v>
      </c>
      <c r="BK277" s="216">
        <f>ROUND(I277*H277,2)</f>
        <v>0</v>
      </c>
      <c r="BL277" s="18" t="s">
        <v>134</v>
      </c>
      <c r="BM277" s="215" t="s">
        <v>1399</v>
      </c>
    </row>
    <row r="278" spans="1:47" s="2" customFormat="1" ht="27">
      <c r="A278" s="35"/>
      <c r="B278" s="36"/>
      <c r="C278" s="37"/>
      <c r="D278" s="217" t="s">
        <v>136</v>
      </c>
      <c r="E278" s="37"/>
      <c r="F278" s="218" t="s">
        <v>1400</v>
      </c>
      <c r="G278" s="37"/>
      <c r="H278" s="37"/>
      <c r="I278" s="116"/>
      <c r="J278" s="37"/>
      <c r="K278" s="37"/>
      <c r="L278" s="40"/>
      <c r="M278" s="219"/>
      <c r="N278" s="220"/>
      <c r="O278" s="72"/>
      <c r="P278" s="72"/>
      <c r="Q278" s="72"/>
      <c r="R278" s="72"/>
      <c r="S278" s="72"/>
      <c r="T278" s="73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136</v>
      </c>
      <c r="AU278" s="18" t="s">
        <v>83</v>
      </c>
    </row>
    <row r="279" spans="1:47" s="2" customFormat="1" ht="36">
      <c r="A279" s="35"/>
      <c r="B279" s="36"/>
      <c r="C279" s="37"/>
      <c r="D279" s="217" t="s">
        <v>1013</v>
      </c>
      <c r="E279" s="37"/>
      <c r="F279" s="268" t="s">
        <v>1401</v>
      </c>
      <c r="G279" s="37"/>
      <c r="H279" s="37"/>
      <c r="I279" s="116"/>
      <c r="J279" s="37"/>
      <c r="K279" s="37"/>
      <c r="L279" s="40"/>
      <c r="M279" s="219"/>
      <c r="N279" s="220"/>
      <c r="O279" s="72"/>
      <c r="P279" s="72"/>
      <c r="Q279" s="72"/>
      <c r="R279" s="72"/>
      <c r="S279" s="72"/>
      <c r="T279" s="73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1013</v>
      </c>
      <c r="AU279" s="18" t="s">
        <v>83</v>
      </c>
    </row>
    <row r="280" spans="2:51" s="13" customFormat="1" ht="10">
      <c r="B280" s="221"/>
      <c r="C280" s="222"/>
      <c r="D280" s="217" t="s">
        <v>138</v>
      </c>
      <c r="E280" s="223" t="s">
        <v>1</v>
      </c>
      <c r="F280" s="224" t="s">
        <v>260</v>
      </c>
      <c r="G280" s="222"/>
      <c r="H280" s="223" t="s">
        <v>1</v>
      </c>
      <c r="I280" s="225"/>
      <c r="J280" s="222"/>
      <c r="K280" s="222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138</v>
      </c>
      <c r="AU280" s="230" t="s">
        <v>83</v>
      </c>
      <c r="AV280" s="13" t="s">
        <v>81</v>
      </c>
      <c r="AW280" s="13" t="s">
        <v>30</v>
      </c>
      <c r="AX280" s="13" t="s">
        <v>73</v>
      </c>
      <c r="AY280" s="230" t="s">
        <v>126</v>
      </c>
    </row>
    <row r="281" spans="2:51" s="14" customFormat="1" ht="10">
      <c r="B281" s="231"/>
      <c r="C281" s="232"/>
      <c r="D281" s="217" t="s">
        <v>138</v>
      </c>
      <c r="E281" s="233" t="s">
        <v>1</v>
      </c>
      <c r="F281" s="234" t="s">
        <v>134</v>
      </c>
      <c r="G281" s="232"/>
      <c r="H281" s="235">
        <v>4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138</v>
      </c>
      <c r="AU281" s="241" t="s">
        <v>83</v>
      </c>
      <c r="AV281" s="14" t="s">
        <v>83</v>
      </c>
      <c r="AW281" s="14" t="s">
        <v>30</v>
      </c>
      <c r="AX281" s="14" t="s">
        <v>81</v>
      </c>
      <c r="AY281" s="241" t="s">
        <v>126</v>
      </c>
    </row>
    <row r="282" spans="1:65" s="2" customFormat="1" ht="21.75" customHeight="1">
      <c r="A282" s="35"/>
      <c r="B282" s="36"/>
      <c r="C282" s="258" t="s">
        <v>452</v>
      </c>
      <c r="D282" s="258" t="s">
        <v>360</v>
      </c>
      <c r="E282" s="259" t="s">
        <v>1402</v>
      </c>
      <c r="F282" s="260" t="s">
        <v>1403</v>
      </c>
      <c r="G282" s="261" t="s">
        <v>264</v>
      </c>
      <c r="H282" s="262">
        <v>3</v>
      </c>
      <c r="I282" s="263"/>
      <c r="J282" s="264">
        <f>ROUND(I282*H282,2)</f>
        <v>0</v>
      </c>
      <c r="K282" s="260" t="s">
        <v>1</v>
      </c>
      <c r="L282" s="265"/>
      <c r="M282" s="266" t="s">
        <v>1</v>
      </c>
      <c r="N282" s="267" t="s">
        <v>38</v>
      </c>
      <c r="O282" s="72"/>
      <c r="P282" s="213">
        <f>O282*H282</f>
        <v>0</v>
      </c>
      <c r="Q282" s="213">
        <v>1.614</v>
      </c>
      <c r="R282" s="213">
        <f>Q282*H282</f>
        <v>4.8420000000000005</v>
      </c>
      <c r="S282" s="213">
        <v>0</v>
      </c>
      <c r="T282" s="21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5" t="s">
        <v>168</v>
      </c>
      <c r="AT282" s="215" t="s">
        <v>360</v>
      </c>
      <c r="AU282" s="215" t="s">
        <v>83</v>
      </c>
      <c r="AY282" s="18" t="s">
        <v>126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8" t="s">
        <v>81</v>
      </c>
      <c r="BK282" s="216">
        <f>ROUND(I282*H282,2)</f>
        <v>0</v>
      </c>
      <c r="BL282" s="18" t="s">
        <v>134</v>
      </c>
      <c r="BM282" s="215" t="s">
        <v>1404</v>
      </c>
    </row>
    <row r="283" spans="1:47" s="2" customFormat="1" ht="18">
      <c r="A283" s="35"/>
      <c r="B283" s="36"/>
      <c r="C283" s="37"/>
      <c r="D283" s="217" t="s">
        <v>136</v>
      </c>
      <c r="E283" s="37"/>
      <c r="F283" s="218" t="s">
        <v>1403</v>
      </c>
      <c r="G283" s="37"/>
      <c r="H283" s="37"/>
      <c r="I283" s="116"/>
      <c r="J283" s="37"/>
      <c r="K283" s="37"/>
      <c r="L283" s="40"/>
      <c r="M283" s="219"/>
      <c r="N283" s="220"/>
      <c r="O283" s="72"/>
      <c r="P283" s="72"/>
      <c r="Q283" s="72"/>
      <c r="R283" s="72"/>
      <c r="S283" s="72"/>
      <c r="T283" s="73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136</v>
      </c>
      <c r="AU283" s="18" t="s">
        <v>83</v>
      </c>
    </row>
    <row r="284" spans="2:51" s="14" customFormat="1" ht="10">
      <c r="B284" s="231"/>
      <c r="C284" s="232"/>
      <c r="D284" s="217" t="s">
        <v>138</v>
      </c>
      <c r="E284" s="233" t="s">
        <v>1</v>
      </c>
      <c r="F284" s="234" t="s">
        <v>150</v>
      </c>
      <c r="G284" s="232"/>
      <c r="H284" s="235">
        <v>3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138</v>
      </c>
      <c r="AU284" s="241" t="s">
        <v>83</v>
      </c>
      <c r="AV284" s="14" t="s">
        <v>83</v>
      </c>
      <c r="AW284" s="14" t="s">
        <v>30</v>
      </c>
      <c r="AX284" s="14" t="s">
        <v>81</v>
      </c>
      <c r="AY284" s="241" t="s">
        <v>126</v>
      </c>
    </row>
    <row r="285" spans="1:65" s="2" customFormat="1" ht="21.75" customHeight="1">
      <c r="A285" s="35"/>
      <c r="B285" s="36"/>
      <c r="C285" s="258" t="s">
        <v>457</v>
      </c>
      <c r="D285" s="258" t="s">
        <v>360</v>
      </c>
      <c r="E285" s="259" t="s">
        <v>1405</v>
      </c>
      <c r="F285" s="260" t="s">
        <v>1406</v>
      </c>
      <c r="G285" s="261" t="s">
        <v>264</v>
      </c>
      <c r="H285" s="262">
        <v>12</v>
      </c>
      <c r="I285" s="263"/>
      <c r="J285" s="264">
        <f>ROUND(I285*H285,2)</f>
        <v>0</v>
      </c>
      <c r="K285" s="260" t="s">
        <v>133</v>
      </c>
      <c r="L285" s="265"/>
      <c r="M285" s="266" t="s">
        <v>1</v>
      </c>
      <c r="N285" s="267" t="s">
        <v>38</v>
      </c>
      <c r="O285" s="72"/>
      <c r="P285" s="213">
        <f>O285*H285</f>
        <v>0</v>
      </c>
      <c r="Q285" s="213">
        <v>0.002</v>
      </c>
      <c r="R285" s="213">
        <f>Q285*H285</f>
        <v>0.024</v>
      </c>
      <c r="S285" s="213">
        <v>0</v>
      </c>
      <c r="T285" s="21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5" t="s">
        <v>168</v>
      </c>
      <c r="AT285" s="215" t="s">
        <v>360</v>
      </c>
      <c r="AU285" s="215" t="s">
        <v>83</v>
      </c>
      <c r="AY285" s="18" t="s">
        <v>126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8" t="s">
        <v>81</v>
      </c>
      <c r="BK285" s="216">
        <f>ROUND(I285*H285,2)</f>
        <v>0</v>
      </c>
      <c r="BL285" s="18" t="s">
        <v>134</v>
      </c>
      <c r="BM285" s="215" t="s">
        <v>1407</v>
      </c>
    </row>
    <row r="286" spans="1:47" s="2" customFormat="1" ht="10">
      <c r="A286" s="35"/>
      <c r="B286" s="36"/>
      <c r="C286" s="37"/>
      <c r="D286" s="217" t="s">
        <v>136</v>
      </c>
      <c r="E286" s="37"/>
      <c r="F286" s="218" t="s">
        <v>1406</v>
      </c>
      <c r="G286" s="37"/>
      <c r="H286" s="37"/>
      <c r="I286" s="116"/>
      <c r="J286" s="37"/>
      <c r="K286" s="37"/>
      <c r="L286" s="40"/>
      <c r="M286" s="219"/>
      <c r="N286" s="220"/>
      <c r="O286" s="72"/>
      <c r="P286" s="72"/>
      <c r="Q286" s="72"/>
      <c r="R286" s="72"/>
      <c r="S286" s="72"/>
      <c r="T286" s="73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136</v>
      </c>
      <c r="AU286" s="18" t="s">
        <v>83</v>
      </c>
    </row>
    <row r="287" spans="1:65" s="2" customFormat="1" ht="16.5" customHeight="1">
      <c r="A287" s="35"/>
      <c r="B287" s="36"/>
      <c r="C287" s="258" t="s">
        <v>463</v>
      </c>
      <c r="D287" s="258" t="s">
        <v>360</v>
      </c>
      <c r="E287" s="259" t="s">
        <v>1408</v>
      </c>
      <c r="F287" s="260" t="s">
        <v>1409</v>
      </c>
      <c r="G287" s="261" t="s">
        <v>264</v>
      </c>
      <c r="H287" s="262">
        <v>4</v>
      </c>
      <c r="I287" s="263"/>
      <c r="J287" s="264">
        <f>ROUND(I287*H287,2)</f>
        <v>0</v>
      </c>
      <c r="K287" s="260" t="s">
        <v>133</v>
      </c>
      <c r="L287" s="265"/>
      <c r="M287" s="266" t="s">
        <v>1</v>
      </c>
      <c r="N287" s="267" t="s">
        <v>38</v>
      </c>
      <c r="O287" s="72"/>
      <c r="P287" s="213">
        <f>O287*H287</f>
        <v>0</v>
      </c>
      <c r="Q287" s="213">
        <v>0.37</v>
      </c>
      <c r="R287" s="213">
        <f>Q287*H287</f>
        <v>1.48</v>
      </c>
      <c r="S287" s="213">
        <v>0</v>
      </c>
      <c r="T287" s="21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5" t="s">
        <v>168</v>
      </c>
      <c r="AT287" s="215" t="s">
        <v>360</v>
      </c>
      <c r="AU287" s="215" t="s">
        <v>83</v>
      </c>
      <c r="AY287" s="18" t="s">
        <v>126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81</v>
      </c>
      <c r="BK287" s="216">
        <f>ROUND(I287*H287,2)</f>
        <v>0</v>
      </c>
      <c r="BL287" s="18" t="s">
        <v>134</v>
      </c>
      <c r="BM287" s="215" t="s">
        <v>1410</v>
      </c>
    </row>
    <row r="288" spans="1:47" s="2" customFormat="1" ht="10">
      <c r="A288" s="35"/>
      <c r="B288" s="36"/>
      <c r="C288" s="37"/>
      <c r="D288" s="217" t="s">
        <v>136</v>
      </c>
      <c r="E288" s="37"/>
      <c r="F288" s="218" t="s">
        <v>1409</v>
      </c>
      <c r="G288" s="37"/>
      <c r="H288" s="37"/>
      <c r="I288" s="116"/>
      <c r="J288" s="37"/>
      <c r="K288" s="37"/>
      <c r="L288" s="40"/>
      <c r="M288" s="219"/>
      <c r="N288" s="220"/>
      <c r="O288" s="72"/>
      <c r="P288" s="72"/>
      <c r="Q288" s="72"/>
      <c r="R288" s="72"/>
      <c r="S288" s="72"/>
      <c r="T288" s="73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136</v>
      </c>
      <c r="AU288" s="18" t="s">
        <v>83</v>
      </c>
    </row>
    <row r="289" spans="1:65" s="2" customFormat="1" ht="16.5" customHeight="1">
      <c r="A289" s="35"/>
      <c r="B289" s="36"/>
      <c r="C289" s="258" t="s">
        <v>470</v>
      </c>
      <c r="D289" s="258" t="s">
        <v>360</v>
      </c>
      <c r="E289" s="259" t="s">
        <v>1411</v>
      </c>
      <c r="F289" s="260" t="s">
        <v>1412</v>
      </c>
      <c r="G289" s="261" t="s">
        <v>264</v>
      </c>
      <c r="H289" s="262">
        <v>4</v>
      </c>
      <c r="I289" s="263"/>
      <c r="J289" s="264">
        <f>ROUND(I289*H289,2)</f>
        <v>0</v>
      </c>
      <c r="K289" s="260" t="s">
        <v>133</v>
      </c>
      <c r="L289" s="265"/>
      <c r="M289" s="266" t="s">
        <v>1</v>
      </c>
      <c r="N289" s="267" t="s">
        <v>38</v>
      </c>
      <c r="O289" s="72"/>
      <c r="P289" s="213">
        <f>O289*H289</f>
        <v>0</v>
      </c>
      <c r="Q289" s="213">
        <v>0.185</v>
      </c>
      <c r="R289" s="213">
        <f>Q289*H289</f>
        <v>0.74</v>
      </c>
      <c r="S289" s="213">
        <v>0</v>
      </c>
      <c r="T289" s="21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5" t="s">
        <v>168</v>
      </c>
      <c r="AT289" s="215" t="s">
        <v>360</v>
      </c>
      <c r="AU289" s="215" t="s">
        <v>83</v>
      </c>
      <c r="AY289" s="18" t="s">
        <v>126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8" t="s">
        <v>81</v>
      </c>
      <c r="BK289" s="216">
        <f>ROUND(I289*H289,2)</f>
        <v>0</v>
      </c>
      <c r="BL289" s="18" t="s">
        <v>134</v>
      </c>
      <c r="BM289" s="215" t="s">
        <v>1413</v>
      </c>
    </row>
    <row r="290" spans="1:47" s="2" customFormat="1" ht="10">
      <c r="A290" s="35"/>
      <c r="B290" s="36"/>
      <c r="C290" s="37"/>
      <c r="D290" s="217" t="s">
        <v>136</v>
      </c>
      <c r="E290" s="37"/>
      <c r="F290" s="218" t="s">
        <v>1412</v>
      </c>
      <c r="G290" s="37"/>
      <c r="H290" s="37"/>
      <c r="I290" s="116"/>
      <c r="J290" s="37"/>
      <c r="K290" s="37"/>
      <c r="L290" s="40"/>
      <c r="M290" s="219"/>
      <c r="N290" s="220"/>
      <c r="O290" s="72"/>
      <c r="P290" s="72"/>
      <c r="Q290" s="72"/>
      <c r="R290" s="72"/>
      <c r="S290" s="72"/>
      <c r="T290" s="73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136</v>
      </c>
      <c r="AU290" s="18" t="s">
        <v>83</v>
      </c>
    </row>
    <row r="291" spans="1:65" s="2" customFormat="1" ht="21.75" customHeight="1">
      <c r="A291" s="35"/>
      <c r="B291" s="36"/>
      <c r="C291" s="258" t="s">
        <v>476</v>
      </c>
      <c r="D291" s="258" t="s">
        <v>360</v>
      </c>
      <c r="E291" s="259" t="s">
        <v>1414</v>
      </c>
      <c r="F291" s="260" t="s">
        <v>1415</v>
      </c>
      <c r="G291" s="261" t="s">
        <v>264</v>
      </c>
      <c r="H291" s="262">
        <v>4</v>
      </c>
      <c r="I291" s="263"/>
      <c r="J291" s="264">
        <f>ROUND(I291*H291,2)</f>
        <v>0</v>
      </c>
      <c r="K291" s="260" t="s">
        <v>133</v>
      </c>
      <c r="L291" s="265"/>
      <c r="M291" s="266" t="s">
        <v>1</v>
      </c>
      <c r="N291" s="267" t="s">
        <v>38</v>
      </c>
      <c r="O291" s="72"/>
      <c r="P291" s="213">
        <f>O291*H291</f>
        <v>0</v>
      </c>
      <c r="Q291" s="213">
        <v>0.57</v>
      </c>
      <c r="R291" s="213">
        <f>Q291*H291</f>
        <v>2.28</v>
      </c>
      <c r="S291" s="213">
        <v>0</v>
      </c>
      <c r="T291" s="21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5" t="s">
        <v>168</v>
      </c>
      <c r="AT291" s="215" t="s">
        <v>360</v>
      </c>
      <c r="AU291" s="215" t="s">
        <v>83</v>
      </c>
      <c r="AY291" s="18" t="s">
        <v>126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8" t="s">
        <v>81</v>
      </c>
      <c r="BK291" s="216">
        <f>ROUND(I291*H291,2)</f>
        <v>0</v>
      </c>
      <c r="BL291" s="18" t="s">
        <v>134</v>
      </c>
      <c r="BM291" s="215" t="s">
        <v>1416</v>
      </c>
    </row>
    <row r="292" spans="1:47" s="2" customFormat="1" ht="18">
      <c r="A292" s="35"/>
      <c r="B292" s="36"/>
      <c r="C292" s="37"/>
      <c r="D292" s="217" t="s">
        <v>136</v>
      </c>
      <c r="E292" s="37"/>
      <c r="F292" s="218" t="s">
        <v>1415</v>
      </c>
      <c r="G292" s="37"/>
      <c r="H292" s="37"/>
      <c r="I292" s="116"/>
      <c r="J292" s="37"/>
      <c r="K292" s="37"/>
      <c r="L292" s="40"/>
      <c r="M292" s="219"/>
      <c r="N292" s="220"/>
      <c r="O292" s="72"/>
      <c r="P292" s="72"/>
      <c r="Q292" s="72"/>
      <c r="R292" s="72"/>
      <c r="S292" s="72"/>
      <c r="T292" s="73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136</v>
      </c>
      <c r="AU292" s="18" t="s">
        <v>83</v>
      </c>
    </row>
    <row r="293" spans="1:65" s="2" customFormat="1" ht="21.75" customHeight="1">
      <c r="A293" s="35"/>
      <c r="B293" s="36"/>
      <c r="C293" s="258" t="s">
        <v>482</v>
      </c>
      <c r="D293" s="258" t="s">
        <v>360</v>
      </c>
      <c r="E293" s="259" t="s">
        <v>1417</v>
      </c>
      <c r="F293" s="260" t="s">
        <v>1418</v>
      </c>
      <c r="G293" s="261" t="s">
        <v>264</v>
      </c>
      <c r="H293" s="262">
        <v>1</v>
      </c>
      <c r="I293" s="263"/>
      <c r="J293" s="264">
        <f>ROUND(I293*H293,2)</f>
        <v>0</v>
      </c>
      <c r="K293" s="260" t="s">
        <v>133</v>
      </c>
      <c r="L293" s="265"/>
      <c r="M293" s="266" t="s">
        <v>1</v>
      </c>
      <c r="N293" s="267" t="s">
        <v>38</v>
      </c>
      <c r="O293" s="72"/>
      <c r="P293" s="213">
        <f>O293*H293</f>
        <v>0</v>
      </c>
      <c r="Q293" s="213">
        <v>0.053</v>
      </c>
      <c r="R293" s="213">
        <f>Q293*H293</f>
        <v>0.053</v>
      </c>
      <c r="S293" s="213">
        <v>0</v>
      </c>
      <c r="T293" s="21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5" t="s">
        <v>168</v>
      </c>
      <c r="AT293" s="215" t="s">
        <v>360</v>
      </c>
      <c r="AU293" s="215" t="s">
        <v>83</v>
      </c>
      <c r="AY293" s="18" t="s">
        <v>126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8" t="s">
        <v>81</v>
      </c>
      <c r="BK293" s="216">
        <f>ROUND(I293*H293,2)</f>
        <v>0</v>
      </c>
      <c r="BL293" s="18" t="s">
        <v>134</v>
      </c>
      <c r="BM293" s="215" t="s">
        <v>1419</v>
      </c>
    </row>
    <row r="294" spans="1:47" s="2" customFormat="1" ht="10">
      <c r="A294" s="35"/>
      <c r="B294" s="36"/>
      <c r="C294" s="37"/>
      <c r="D294" s="217" t="s">
        <v>136</v>
      </c>
      <c r="E294" s="37"/>
      <c r="F294" s="218" t="s">
        <v>1418</v>
      </c>
      <c r="G294" s="37"/>
      <c r="H294" s="37"/>
      <c r="I294" s="116"/>
      <c r="J294" s="37"/>
      <c r="K294" s="37"/>
      <c r="L294" s="40"/>
      <c r="M294" s="219"/>
      <c r="N294" s="220"/>
      <c r="O294" s="72"/>
      <c r="P294" s="72"/>
      <c r="Q294" s="72"/>
      <c r="R294" s="72"/>
      <c r="S294" s="72"/>
      <c r="T294" s="73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136</v>
      </c>
      <c r="AU294" s="18" t="s">
        <v>83</v>
      </c>
    </row>
    <row r="295" spans="1:65" s="2" customFormat="1" ht="21.75" customHeight="1">
      <c r="A295" s="35"/>
      <c r="B295" s="36"/>
      <c r="C295" s="258" t="s">
        <v>487</v>
      </c>
      <c r="D295" s="258" t="s">
        <v>360</v>
      </c>
      <c r="E295" s="259" t="s">
        <v>1420</v>
      </c>
      <c r="F295" s="260" t="s">
        <v>1421</v>
      </c>
      <c r="G295" s="261" t="s">
        <v>264</v>
      </c>
      <c r="H295" s="262">
        <v>4</v>
      </c>
      <c r="I295" s="263"/>
      <c r="J295" s="264">
        <f>ROUND(I295*H295,2)</f>
        <v>0</v>
      </c>
      <c r="K295" s="260" t="s">
        <v>133</v>
      </c>
      <c r="L295" s="265"/>
      <c r="M295" s="266" t="s">
        <v>1</v>
      </c>
      <c r="N295" s="267" t="s">
        <v>38</v>
      </c>
      <c r="O295" s="72"/>
      <c r="P295" s="213">
        <f>O295*H295</f>
        <v>0</v>
      </c>
      <c r="Q295" s="213">
        <v>0.041</v>
      </c>
      <c r="R295" s="213">
        <f>Q295*H295</f>
        <v>0.164</v>
      </c>
      <c r="S295" s="213">
        <v>0</v>
      </c>
      <c r="T295" s="21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5" t="s">
        <v>168</v>
      </c>
      <c r="AT295" s="215" t="s">
        <v>360</v>
      </c>
      <c r="AU295" s="215" t="s">
        <v>83</v>
      </c>
      <c r="AY295" s="18" t="s">
        <v>126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8" t="s">
        <v>81</v>
      </c>
      <c r="BK295" s="216">
        <f>ROUND(I295*H295,2)</f>
        <v>0</v>
      </c>
      <c r="BL295" s="18" t="s">
        <v>134</v>
      </c>
      <c r="BM295" s="215" t="s">
        <v>1422</v>
      </c>
    </row>
    <row r="296" spans="1:47" s="2" customFormat="1" ht="10">
      <c r="A296" s="35"/>
      <c r="B296" s="36"/>
      <c r="C296" s="37"/>
      <c r="D296" s="217" t="s">
        <v>136</v>
      </c>
      <c r="E296" s="37"/>
      <c r="F296" s="218" t="s">
        <v>1421</v>
      </c>
      <c r="G296" s="37"/>
      <c r="H296" s="37"/>
      <c r="I296" s="116"/>
      <c r="J296" s="37"/>
      <c r="K296" s="37"/>
      <c r="L296" s="40"/>
      <c r="M296" s="219"/>
      <c r="N296" s="220"/>
      <c r="O296" s="72"/>
      <c r="P296" s="72"/>
      <c r="Q296" s="72"/>
      <c r="R296" s="72"/>
      <c r="S296" s="72"/>
      <c r="T296" s="73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136</v>
      </c>
      <c r="AU296" s="18" t="s">
        <v>83</v>
      </c>
    </row>
    <row r="297" spans="1:65" s="2" customFormat="1" ht="21.75" customHeight="1">
      <c r="A297" s="35"/>
      <c r="B297" s="36"/>
      <c r="C297" s="258" t="s">
        <v>493</v>
      </c>
      <c r="D297" s="258" t="s">
        <v>360</v>
      </c>
      <c r="E297" s="259" t="s">
        <v>1423</v>
      </c>
      <c r="F297" s="260" t="s">
        <v>1424</v>
      </c>
      <c r="G297" s="261" t="s">
        <v>264</v>
      </c>
      <c r="H297" s="262">
        <v>3</v>
      </c>
      <c r="I297" s="263"/>
      <c r="J297" s="264">
        <f>ROUND(I297*H297,2)</f>
        <v>0</v>
      </c>
      <c r="K297" s="260" t="s">
        <v>133</v>
      </c>
      <c r="L297" s="265"/>
      <c r="M297" s="266" t="s">
        <v>1</v>
      </c>
      <c r="N297" s="267" t="s">
        <v>38</v>
      </c>
      <c r="O297" s="72"/>
      <c r="P297" s="213">
        <f>O297*H297</f>
        <v>0</v>
      </c>
      <c r="Q297" s="213">
        <v>0.032</v>
      </c>
      <c r="R297" s="213">
        <f>Q297*H297</f>
        <v>0.096</v>
      </c>
      <c r="S297" s="213">
        <v>0</v>
      </c>
      <c r="T297" s="21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5" t="s">
        <v>168</v>
      </c>
      <c r="AT297" s="215" t="s">
        <v>360</v>
      </c>
      <c r="AU297" s="215" t="s">
        <v>83</v>
      </c>
      <c r="AY297" s="18" t="s">
        <v>126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8" t="s">
        <v>81</v>
      </c>
      <c r="BK297" s="216">
        <f>ROUND(I297*H297,2)</f>
        <v>0</v>
      </c>
      <c r="BL297" s="18" t="s">
        <v>134</v>
      </c>
      <c r="BM297" s="215" t="s">
        <v>1425</v>
      </c>
    </row>
    <row r="298" spans="1:47" s="2" customFormat="1" ht="10">
      <c r="A298" s="35"/>
      <c r="B298" s="36"/>
      <c r="C298" s="37"/>
      <c r="D298" s="217" t="s">
        <v>136</v>
      </c>
      <c r="E298" s="37"/>
      <c r="F298" s="218" t="s">
        <v>1424</v>
      </c>
      <c r="G298" s="37"/>
      <c r="H298" s="37"/>
      <c r="I298" s="116"/>
      <c r="J298" s="37"/>
      <c r="K298" s="37"/>
      <c r="L298" s="40"/>
      <c r="M298" s="219"/>
      <c r="N298" s="220"/>
      <c r="O298" s="72"/>
      <c r="P298" s="72"/>
      <c r="Q298" s="72"/>
      <c r="R298" s="72"/>
      <c r="S298" s="72"/>
      <c r="T298" s="73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136</v>
      </c>
      <c r="AU298" s="18" t="s">
        <v>83</v>
      </c>
    </row>
    <row r="299" spans="1:65" s="2" customFormat="1" ht="21.75" customHeight="1">
      <c r="A299" s="35"/>
      <c r="B299" s="36"/>
      <c r="C299" s="258" t="s">
        <v>497</v>
      </c>
      <c r="D299" s="258" t="s">
        <v>360</v>
      </c>
      <c r="E299" s="259" t="s">
        <v>1426</v>
      </c>
      <c r="F299" s="260" t="s">
        <v>1427</v>
      </c>
      <c r="G299" s="261" t="s">
        <v>264</v>
      </c>
      <c r="H299" s="262">
        <v>1</v>
      </c>
      <c r="I299" s="263"/>
      <c r="J299" s="264">
        <f>ROUND(I299*H299,2)</f>
        <v>0</v>
      </c>
      <c r="K299" s="260" t="s">
        <v>1</v>
      </c>
      <c r="L299" s="265"/>
      <c r="M299" s="266" t="s">
        <v>1</v>
      </c>
      <c r="N299" s="267" t="s">
        <v>38</v>
      </c>
      <c r="O299" s="72"/>
      <c r="P299" s="213">
        <f>O299*H299</f>
        <v>0</v>
      </c>
      <c r="Q299" s="213">
        <v>1.614</v>
      </c>
      <c r="R299" s="213">
        <f>Q299*H299</f>
        <v>1.614</v>
      </c>
      <c r="S299" s="213">
        <v>0</v>
      </c>
      <c r="T299" s="21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5" t="s">
        <v>168</v>
      </c>
      <c r="AT299" s="215" t="s">
        <v>360</v>
      </c>
      <c r="AU299" s="215" t="s">
        <v>83</v>
      </c>
      <c r="AY299" s="18" t="s">
        <v>126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8" t="s">
        <v>81</v>
      </c>
      <c r="BK299" s="216">
        <f>ROUND(I299*H299,2)</f>
        <v>0</v>
      </c>
      <c r="BL299" s="18" t="s">
        <v>134</v>
      </c>
      <c r="BM299" s="215" t="s">
        <v>1428</v>
      </c>
    </row>
    <row r="300" spans="1:47" s="2" customFormat="1" ht="18">
      <c r="A300" s="35"/>
      <c r="B300" s="36"/>
      <c r="C300" s="37"/>
      <c r="D300" s="217" t="s">
        <v>136</v>
      </c>
      <c r="E300" s="37"/>
      <c r="F300" s="218" t="s">
        <v>1427</v>
      </c>
      <c r="G300" s="37"/>
      <c r="H300" s="37"/>
      <c r="I300" s="116"/>
      <c r="J300" s="37"/>
      <c r="K300" s="37"/>
      <c r="L300" s="40"/>
      <c r="M300" s="219"/>
      <c r="N300" s="220"/>
      <c r="O300" s="72"/>
      <c r="P300" s="72"/>
      <c r="Q300" s="72"/>
      <c r="R300" s="72"/>
      <c r="S300" s="72"/>
      <c r="T300" s="73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136</v>
      </c>
      <c r="AU300" s="18" t="s">
        <v>83</v>
      </c>
    </row>
    <row r="301" spans="1:65" s="2" customFormat="1" ht="21.75" customHeight="1">
      <c r="A301" s="35"/>
      <c r="B301" s="36"/>
      <c r="C301" s="204" t="s">
        <v>501</v>
      </c>
      <c r="D301" s="204" t="s">
        <v>129</v>
      </c>
      <c r="E301" s="205" t="s">
        <v>1429</v>
      </c>
      <c r="F301" s="206" t="s">
        <v>1430</v>
      </c>
      <c r="G301" s="207" t="s">
        <v>264</v>
      </c>
      <c r="H301" s="208">
        <v>5</v>
      </c>
      <c r="I301" s="209"/>
      <c r="J301" s="210">
        <f>ROUND(I301*H301,2)</f>
        <v>0</v>
      </c>
      <c r="K301" s="206" t="s">
        <v>133</v>
      </c>
      <c r="L301" s="40"/>
      <c r="M301" s="211" t="s">
        <v>1</v>
      </c>
      <c r="N301" s="212" t="s">
        <v>38</v>
      </c>
      <c r="O301" s="72"/>
      <c r="P301" s="213">
        <f>O301*H301</f>
        <v>0</v>
      </c>
      <c r="Q301" s="213">
        <v>0.3409</v>
      </c>
      <c r="R301" s="213">
        <f>Q301*H301</f>
        <v>1.7045</v>
      </c>
      <c r="S301" s="213">
        <v>0</v>
      </c>
      <c r="T301" s="214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5" t="s">
        <v>134</v>
      </c>
      <c r="AT301" s="215" t="s">
        <v>129</v>
      </c>
      <c r="AU301" s="215" t="s">
        <v>83</v>
      </c>
      <c r="AY301" s="18" t="s">
        <v>126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8" t="s">
        <v>81</v>
      </c>
      <c r="BK301" s="216">
        <f>ROUND(I301*H301,2)</f>
        <v>0</v>
      </c>
      <c r="BL301" s="18" t="s">
        <v>134</v>
      </c>
      <c r="BM301" s="215" t="s">
        <v>1431</v>
      </c>
    </row>
    <row r="302" spans="1:47" s="2" customFormat="1" ht="18">
      <c r="A302" s="35"/>
      <c r="B302" s="36"/>
      <c r="C302" s="37"/>
      <c r="D302" s="217" t="s">
        <v>136</v>
      </c>
      <c r="E302" s="37"/>
      <c r="F302" s="218" t="s">
        <v>1432</v>
      </c>
      <c r="G302" s="37"/>
      <c r="H302" s="37"/>
      <c r="I302" s="116"/>
      <c r="J302" s="37"/>
      <c r="K302" s="37"/>
      <c r="L302" s="40"/>
      <c r="M302" s="219"/>
      <c r="N302" s="220"/>
      <c r="O302" s="72"/>
      <c r="P302" s="72"/>
      <c r="Q302" s="72"/>
      <c r="R302" s="72"/>
      <c r="S302" s="72"/>
      <c r="T302" s="73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136</v>
      </c>
      <c r="AU302" s="18" t="s">
        <v>83</v>
      </c>
    </row>
    <row r="303" spans="2:51" s="13" customFormat="1" ht="10">
      <c r="B303" s="221"/>
      <c r="C303" s="222"/>
      <c r="D303" s="217" t="s">
        <v>138</v>
      </c>
      <c r="E303" s="223" t="s">
        <v>1</v>
      </c>
      <c r="F303" s="224" t="s">
        <v>260</v>
      </c>
      <c r="G303" s="222"/>
      <c r="H303" s="223" t="s">
        <v>1</v>
      </c>
      <c r="I303" s="225"/>
      <c r="J303" s="222"/>
      <c r="K303" s="222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138</v>
      </c>
      <c r="AU303" s="230" t="s">
        <v>83</v>
      </c>
      <c r="AV303" s="13" t="s">
        <v>81</v>
      </c>
      <c r="AW303" s="13" t="s">
        <v>30</v>
      </c>
      <c r="AX303" s="13" t="s">
        <v>73</v>
      </c>
      <c r="AY303" s="230" t="s">
        <v>126</v>
      </c>
    </row>
    <row r="304" spans="2:51" s="14" customFormat="1" ht="10">
      <c r="B304" s="231"/>
      <c r="C304" s="232"/>
      <c r="D304" s="217" t="s">
        <v>138</v>
      </c>
      <c r="E304" s="233" t="s">
        <v>1</v>
      </c>
      <c r="F304" s="234" t="s">
        <v>142</v>
      </c>
      <c r="G304" s="232"/>
      <c r="H304" s="235">
        <v>5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138</v>
      </c>
      <c r="AU304" s="241" t="s">
        <v>83</v>
      </c>
      <c r="AV304" s="14" t="s">
        <v>83</v>
      </c>
      <c r="AW304" s="14" t="s">
        <v>30</v>
      </c>
      <c r="AX304" s="14" t="s">
        <v>81</v>
      </c>
      <c r="AY304" s="241" t="s">
        <v>126</v>
      </c>
    </row>
    <row r="305" spans="1:65" s="2" customFormat="1" ht="21.75" customHeight="1">
      <c r="A305" s="35"/>
      <c r="B305" s="36"/>
      <c r="C305" s="258" t="s">
        <v>507</v>
      </c>
      <c r="D305" s="258" t="s">
        <v>360</v>
      </c>
      <c r="E305" s="259" t="s">
        <v>1433</v>
      </c>
      <c r="F305" s="260" t="s">
        <v>1434</v>
      </c>
      <c r="G305" s="261" t="s">
        <v>264</v>
      </c>
      <c r="H305" s="262">
        <v>5</v>
      </c>
      <c r="I305" s="263"/>
      <c r="J305" s="264">
        <f>ROUND(I305*H305,2)</f>
        <v>0</v>
      </c>
      <c r="K305" s="260" t="s">
        <v>133</v>
      </c>
      <c r="L305" s="265"/>
      <c r="M305" s="266" t="s">
        <v>1</v>
      </c>
      <c r="N305" s="267" t="s">
        <v>38</v>
      </c>
      <c r="O305" s="72"/>
      <c r="P305" s="213">
        <f>O305*H305</f>
        <v>0</v>
      </c>
      <c r="Q305" s="213">
        <v>0.072</v>
      </c>
      <c r="R305" s="213">
        <f>Q305*H305</f>
        <v>0.36</v>
      </c>
      <c r="S305" s="213">
        <v>0</v>
      </c>
      <c r="T305" s="21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5" t="s">
        <v>168</v>
      </c>
      <c r="AT305" s="215" t="s">
        <v>360</v>
      </c>
      <c r="AU305" s="215" t="s">
        <v>83</v>
      </c>
      <c r="AY305" s="18" t="s">
        <v>126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8" t="s">
        <v>81</v>
      </c>
      <c r="BK305" s="216">
        <f>ROUND(I305*H305,2)</f>
        <v>0</v>
      </c>
      <c r="BL305" s="18" t="s">
        <v>134</v>
      </c>
      <c r="BM305" s="215" t="s">
        <v>1435</v>
      </c>
    </row>
    <row r="306" spans="1:47" s="2" customFormat="1" ht="18">
      <c r="A306" s="35"/>
      <c r="B306" s="36"/>
      <c r="C306" s="37"/>
      <c r="D306" s="217" t="s">
        <v>136</v>
      </c>
      <c r="E306" s="37"/>
      <c r="F306" s="218" t="s">
        <v>1434</v>
      </c>
      <c r="G306" s="37"/>
      <c r="H306" s="37"/>
      <c r="I306" s="116"/>
      <c r="J306" s="37"/>
      <c r="K306" s="37"/>
      <c r="L306" s="40"/>
      <c r="M306" s="219"/>
      <c r="N306" s="220"/>
      <c r="O306" s="72"/>
      <c r="P306" s="72"/>
      <c r="Q306" s="72"/>
      <c r="R306" s="72"/>
      <c r="S306" s="72"/>
      <c r="T306" s="73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136</v>
      </c>
      <c r="AU306" s="18" t="s">
        <v>83</v>
      </c>
    </row>
    <row r="307" spans="1:65" s="2" customFormat="1" ht="21.75" customHeight="1">
      <c r="A307" s="35"/>
      <c r="B307" s="36"/>
      <c r="C307" s="258" t="s">
        <v>514</v>
      </c>
      <c r="D307" s="258" t="s">
        <v>360</v>
      </c>
      <c r="E307" s="259" t="s">
        <v>1436</v>
      </c>
      <c r="F307" s="260" t="s">
        <v>1437</v>
      </c>
      <c r="G307" s="261" t="s">
        <v>264</v>
      </c>
      <c r="H307" s="262">
        <v>5</v>
      </c>
      <c r="I307" s="263"/>
      <c r="J307" s="264">
        <f>ROUND(I307*H307,2)</f>
        <v>0</v>
      </c>
      <c r="K307" s="260" t="s">
        <v>133</v>
      </c>
      <c r="L307" s="265"/>
      <c r="M307" s="266" t="s">
        <v>1</v>
      </c>
      <c r="N307" s="267" t="s">
        <v>38</v>
      </c>
      <c r="O307" s="72"/>
      <c r="P307" s="213">
        <f>O307*H307</f>
        <v>0</v>
      </c>
      <c r="Q307" s="213">
        <v>0.08</v>
      </c>
      <c r="R307" s="213">
        <f>Q307*H307</f>
        <v>0.4</v>
      </c>
      <c r="S307" s="213">
        <v>0</v>
      </c>
      <c r="T307" s="21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5" t="s">
        <v>168</v>
      </c>
      <c r="AT307" s="215" t="s">
        <v>360</v>
      </c>
      <c r="AU307" s="215" t="s">
        <v>83</v>
      </c>
      <c r="AY307" s="18" t="s">
        <v>126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8" t="s">
        <v>81</v>
      </c>
      <c r="BK307" s="216">
        <f>ROUND(I307*H307,2)</f>
        <v>0</v>
      </c>
      <c r="BL307" s="18" t="s">
        <v>134</v>
      </c>
      <c r="BM307" s="215" t="s">
        <v>1438</v>
      </c>
    </row>
    <row r="308" spans="1:47" s="2" customFormat="1" ht="18">
      <c r="A308" s="35"/>
      <c r="B308" s="36"/>
      <c r="C308" s="37"/>
      <c r="D308" s="217" t="s">
        <v>136</v>
      </c>
      <c r="E308" s="37"/>
      <c r="F308" s="218" t="s">
        <v>1437</v>
      </c>
      <c r="G308" s="37"/>
      <c r="H308" s="37"/>
      <c r="I308" s="116"/>
      <c r="J308" s="37"/>
      <c r="K308" s="37"/>
      <c r="L308" s="40"/>
      <c r="M308" s="219"/>
      <c r="N308" s="220"/>
      <c r="O308" s="72"/>
      <c r="P308" s="72"/>
      <c r="Q308" s="72"/>
      <c r="R308" s="72"/>
      <c r="S308" s="72"/>
      <c r="T308" s="73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136</v>
      </c>
      <c r="AU308" s="18" t="s">
        <v>83</v>
      </c>
    </row>
    <row r="309" spans="1:65" s="2" customFormat="1" ht="16.5" customHeight="1">
      <c r="A309" s="35"/>
      <c r="B309" s="36"/>
      <c r="C309" s="258" t="s">
        <v>520</v>
      </c>
      <c r="D309" s="258" t="s">
        <v>360</v>
      </c>
      <c r="E309" s="259" t="s">
        <v>1439</v>
      </c>
      <c r="F309" s="260" t="s">
        <v>1440</v>
      </c>
      <c r="G309" s="261" t="s">
        <v>264</v>
      </c>
      <c r="H309" s="262">
        <v>4</v>
      </c>
      <c r="I309" s="263"/>
      <c r="J309" s="264">
        <f>ROUND(I309*H309,2)</f>
        <v>0</v>
      </c>
      <c r="K309" s="260" t="s">
        <v>133</v>
      </c>
      <c r="L309" s="265"/>
      <c r="M309" s="266" t="s">
        <v>1</v>
      </c>
      <c r="N309" s="267" t="s">
        <v>38</v>
      </c>
      <c r="O309" s="72"/>
      <c r="P309" s="213">
        <f>O309*H309</f>
        <v>0</v>
      </c>
      <c r="Q309" s="213">
        <v>0.111</v>
      </c>
      <c r="R309" s="213">
        <f>Q309*H309</f>
        <v>0.444</v>
      </c>
      <c r="S309" s="213">
        <v>0</v>
      </c>
      <c r="T309" s="21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5" t="s">
        <v>168</v>
      </c>
      <c r="AT309" s="215" t="s">
        <v>360</v>
      </c>
      <c r="AU309" s="215" t="s">
        <v>83</v>
      </c>
      <c r="AY309" s="18" t="s">
        <v>126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8" t="s">
        <v>81</v>
      </c>
      <c r="BK309" s="216">
        <f>ROUND(I309*H309,2)</f>
        <v>0</v>
      </c>
      <c r="BL309" s="18" t="s">
        <v>134</v>
      </c>
      <c r="BM309" s="215" t="s">
        <v>1441</v>
      </c>
    </row>
    <row r="310" spans="1:47" s="2" customFormat="1" ht="10">
      <c r="A310" s="35"/>
      <c r="B310" s="36"/>
      <c r="C310" s="37"/>
      <c r="D310" s="217" t="s">
        <v>136</v>
      </c>
      <c r="E310" s="37"/>
      <c r="F310" s="218" t="s">
        <v>1440</v>
      </c>
      <c r="G310" s="37"/>
      <c r="H310" s="37"/>
      <c r="I310" s="116"/>
      <c r="J310" s="37"/>
      <c r="K310" s="37"/>
      <c r="L310" s="40"/>
      <c r="M310" s="219"/>
      <c r="N310" s="220"/>
      <c r="O310" s="72"/>
      <c r="P310" s="72"/>
      <c r="Q310" s="72"/>
      <c r="R310" s="72"/>
      <c r="S310" s="72"/>
      <c r="T310" s="73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136</v>
      </c>
      <c r="AU310" s="18" t="s">
        <v>83</v>
      </c>
    </row>
    <row r="311" spans="1:65" s="2" customFormat="1" ht="16.5" customHeight="1">
      <c r="A311" s="35"/>
      <c r="B311" s="36"/>
      <c r="C311" s="258" t="s">
        <v>526</v>
      </c>
      <c r="D311" s="258" t="s">
        <v>360</v>
      </c>
      <c r="E311" s="259" t="s">
        <v>1442</v>
      </c>
      <c r="F311" s="260" t="s">
        <v>1443</v>
      </c>
      <c r="G311" s="261" t="s">
        <v>264</v>
      </c>
      <c r="H311" s="262">
        <v>1</v>
      </c>
      <c r="I311" s="263"/>
      <c r="J311" s="264">
        <f>ROUND(I311*H311,2)</f>
        <v>0</v>
      </c>
      <c r="K311" s="260" t="s">
        <v>133</v>
      </c>
      <c r="L311" s="265"/>
      <c r="M311" s="266" t="s">
        <v>1</v>
      </c>
      <c r="N311" s="267" t="s">
        <v>38</v>
      </c>
      <c r="O311" s="72"/>
      <c r="P311" s="213">
        <f>O311*H311</f>
        <v>0</v>
      </c>
      <c r="Q311" s="213">
        <v>0.058</v>
      </c>
      <c r="R311" s="213">
        <f>Q311*H311</f>
        <v>0.058</v>
      </c>
      <c r="S311" s="213">
        <v>0</v>
      </c>
      <c r="T311" s="21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5" t="s">
        <v>168</v>
      </c>
      <c r="AT311" s="215" t="s">
        <v>360</v>
      </c>
      <c r="AU311" s="215" t="s">
        <v>83</v>
      </c>
      <c r="AY311" s="18" t="s">
        <v>126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8" t="s">
        <v>81</v>
      </c>
      <c r="BK311" s="216">
        <f>ROUND(I311*H311,2)</f>
        <v>0</v>
      </c>
      <c r="BL311" s="18" t="s">
        <v>134</v>
      </c>
      <c r="BM311" s="215" t="s">
        <v>1444</v>
      </c>
    </row>
    <row r="312" spans="1:47" s="2" customFormat="1" ht="10">
      <c r="A312" s="35"/>
      <c r="B312" s="36"/>
      <c r="C312" s="37"/>
      <c r="D312" s="217" t="s">
        <v>136</v>
      </c>
      <c r="E312" s="37"/>
      <c r="F312" s="218" t="s">
        <v>1443</v>
      </c>
      <c r="G312" s="37"/>
      <c r="H312" s="37"/>
      <c r="I312" s="116"/>
      <c r="J312" s="37"/>
      <c r="K312" s="37"/>
      <c r="L312" s="40"/>
      <c r="M312" s="219"/>
      <c r="N312" s="220"/>
      <c r="O312" s="72"/>
      <c r="P312" s="72"/>
      <c r="Q312" s="72"/>
      <c r="R312" s="72"/>
      <c r="S312" s="72"/>
      <c r="T312" s="73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136</v>
      </c>
      <c r="AU312" s="18" t="s">
        <v>83</v>
      </c>
    </row>
    <row r="313" spans="1:65" s="2" customFormat="1" ht="21.75" customHeight="1">
      <c r="A313" s="35"/>
      <c r="B313" s="36"/>
      <c r="C313" s="258" t="s">
        <v>532</v>
      </c>
      <c r="D313" s="258" t="s">
        <v>360</v>
      </c>
      <c r="E313" s="259" t="s">
        <v>1445</v>
      </c>
      <c r="F313" s="260" t="s">
        <v>1446</v>
      </c>
      <c r="G313" s="261" t="s">
        <v>264</v>
      </c>
      <c r="H313" s="262">
        <v>5</v>
      </c>
      <c r="I313" s="263"/>
      <c r="J313" s="264">
        <f>ROUND(I313*H313,2)</f>
        <v>0</v>
      </c>
      <c r="K313" s="260" t="s">
        <v>133</v>
      </c>
      <c r="L313" s="265"/>
      <c r="M313" s="266" t="s">
        <v>1</v>
      </c>
      <c r="N313" s="267" t="s">
        <v>38</v>
      </c>
      <c r="O313" s="72"/>
      <c r="P313" s="213">
        <f>O313*H313</f>
        <v>0</v>
      </c>
      <c r="Q313" s="213">
        <v>0.087</v>
      </c>
      <c r="R313" s="213">
        <f>Q313*H313</f>
        <v>0.43499999999999994</v>
      </c>
      <c r="S313" s="213">
        <v>0</v>
      </c>
      <c r="T313" s="21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5" t="s">
        <v>168</v>
      </c>
      <c r="AT313" s="215" t="s">
        <v>360</v>
      </c>
      <c r="AU313" s="215" t="s">
        <v>83</v>
      </c>
      <c r="AY313" s="18" t="s">
        <v>126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8" t="s">
        <v>81</v>
      </c>
      <c r="BK313" s="216">
        <f>ROUND(I313*H313,2)</f>
        <v>0</v>
      </c>
      <c r="BL313" s="18" t="s">
        <v>134</v>
      </c>
      <c r="BM313" s="215" t="s">
        <v>1447</v>
      </c>
    </row>
    <row r="314" spans="1:47" s="2" customFormat="1" ht="18">
      <c r="A314" s="35"/>
      <c r="B314" s="36"/>
      <c r="C314" s="37"/>
      <c r="D314" s="217" t="s">
        <v>136</v>
      </c>
      <c r="E314" s="37"/>
      <c r="F314" s="218" t="s">
        <v>1446</v>
      </c>
      <c r="G314" s="37"/>
      <c r="H314" s="37"/>
      <c r="I314" s="116"/>
      <c r="J314" s="37"/>
      <c r="K314" s="37"/>
      <c r="L314" s="40"/>
      <c r="M314" s="219"/>
      <c r="N314" s="220"/>
      <c r="O314" s="72"/>
      <c r="P314" s="72"/>
      <c r="Q314" s="72"/>
      <c r="R314" s="72"/>
      <c r="S314" s="72"/>
      <c r="T314" s="73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136</v>
      </c>
      <c r="AU314" s="18" t="s">
        <v>83</v>
      </c>
    </row>
    <row r="315" spans="1:65" s="2" customFormat="1" ht="21.75" customHeight="1">
      <c r="A315" s="35"/>
      <c r="B315" s="36"/>
      <c r="C315" s="204" t="s">
        <v>537</v>
      </c>
      <c r="D315" s="204" t="s">
        <v>129</v>
      </c>
      <c r="E315" s="205" t="s">
        <v>1448</v>
      </c>
      <c r="F315" s="206" t="s">
        <v>1449</v>
      </c>
      <c r="G315" s="207" t="s">
        <v>264</v>
      </c>
      <c r="H315" s="208">
        <v>5</v>
      </c>
      <c r="I315" s="209"/>
      <c r="J315" s="210">
        <f>ROUND(I315*H315,2)</f>
        <v>0</v>
      </c>
      <c r="K315" s="206" t="s">
        <v>133</v>
      </c>
      <c r="L315" s="40"/>
      <c r="M315" s="211" t="s">
        <v>1</v>
      </c>
      <c r="N315" s="212" t="s">
        <v>38</v>
      </c>
      <c r="O315" s="72"/>
      <c r="P315" s="213">
        <f>O315*H315</f>
        <v>0</v>
      </c>
      <c r="Q315" s="213">
        <v>0.21734</v>
      </c>
      <c r="R315" s="213">
        <f>Q315*H315</f>
        <v>1.0867</v>
      </c>
      <c r="S315" s="213">
        <v>0</v>
      </c>
      <c r="T315" s="21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5" t="s">
        <v>134</v>
      </c>
      <c r="AT315" s="215" t="s">
        <v>129</v>
      </c>
      <c r="AU315" s="215" t="s">
        <v>83</v>
      </c>
      <c r="AY315" s="18" t="s">
        <v>126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8" t="s">
        <v>81</v>
      </c>
      <c r="BK315" s="216">
        <f>ROUND(I315*H315,2)</f>
        <v>0</v>
      </c>
      <c r="BL315" s="18" t="s">
        <v>134</v>
      </c>
      <c r="BM315" s="215" t="s">
        <v>1450</v>
      </c>
    </row>
    <row r="316" spans="1:47" s="2" customFormat="1" ht="18">
      <c r="A316" s="35"/>
      <c r="B316" s="36"/>
      <c r="C316" s="37"/>
      <c r="D316" s="217" t="s">
        <v>136</v>
      </c>
      <c r="E316" s="37"/>
      <c r="F316" s="218" t="s">
        <v>1449</v>
      </c>
      <c r="G316" s="37"/>
      <c r="H316" s="37"/>
      <c r="I316" s="116"/>
      <c r="J316" s="37"/>
      <c r="K316" s="37"/>
      <c r="L316" s="40"/>
      <c r="M316" s="219"/>
      <c r="N316" s="220"/>
      <c r="O316" s="72"/>
      <c r="P316" s="72"/>
      <c r="Q316" s="72"/>
      <c r="R316" s="72"/>
      <c r="S316" s="72"/>
      <c r="T316" s="73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136</v>
      </c>
      <c r="AU316" s="18" t="s">
        <v>83</v>
      </c>
    </row>
    <row r="317" spans="2:51" s="13" customFormat="1" ht="10">
      <c r="B317" s="221"/>
      <c r="C317" s="222"/>
      <c r="D317" s="217" t="s">
        <v>138</v>
      </c>
      <c r="E317" s="223" t="s">
        <v>1</v>
      </c>
      <c r="F317" s="224" t="s">
        <v>260</v>
      </c>
      <c r="G317" s="222"/>
      <c r="H317" s="223" t="s">
        <v>1</v>
      </c>
      <c r="I317" s="225"/>
      <c r="J317" s="222"/>
      <c r="K317" s="222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138</v>
      </c>
      <c r="AU317" s="230" t="s">
        <v>83</v>
      </c>
      <c r="AV317" s="13" t="s">
        <v>81</v>
      </c>
      <c r="AW317" s="13" t="s">
        <v>30</v>
      </c>
      <c r="AX317" s="13" t="s">
        <v>73</v>
      </c>
      <c r="AY317" s="230" t="s">
        <v>126</v>
      </c>
    </row>
    <row r="318" spans="2:51" s="14" customFormat="1" ht="10">
      <c r="B318" s="231"/>
      <c r="C318" s="232"/>
      <c r="D318" s="217" t="s">
        <v>138</v>
      </c>
      <c r="E318" s="233" t="s">
        <v>1</v>
      </c>
      <c r="F318" s="234" t="s">
        <v>142</v>
      </c>
      <c r="G318" s="232"/>
      <c r="H318" s="235">
        <v>5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138</v>
      </c>
      <c r="AU318" s="241" t="s">
        <v>83</v>
      </c>
      <c r="AV318" s="14" t="s">
        <v>83</v>
      </c>
      <c r="AW318" s="14" t="s">
        <v>30</v>
      </c>
      <c r="AX318" s="14" t="s">
        <v>81</v>
      </c>
      <c r="AY318" s="241" t="s">
        <v>126</v>
      </c>
    </row>
    <row r="319" spans="1:65" s="2" customFormat="1" ht="16.5" customHeight="1">
      <c r="A319" s="35"/>
      <c r="B319" s="36"/>
      <c r="C319" s="258" t="s">
        <v>544</v>
      </c>
      <c r="D319" s="258" t="s">
        <v>360</v>
      </c>
      <c r="E319" s="259" t="s">
        <v>1451</v>
      </c>
      <c r="F319" s="260" t="s">
        <v>1452</v>
      </c>
      <c r="G319" s="261" t="s">
        <v>264</v>
      </c>
      <c r="H319" s="262">
        <v>5</v>
      </c>
      <c r="I319" s="263"/>
      <c r="J319" s="264">
        <f>ROUND(I319*H319,2)</f>
        <v>0</v>
      </c>
      <c r="K319" s="260" t="s">
        <v>133</v>
      </c>
      <c r="L319" s="265"/>
      <c r="M319" s="266" t="s">
        <v>1</v>
      </c>
      <c r="N319" s="267" t="s">
        <v>38</v>
      </c>
      <c r="O319" s="72"/>
      <c r="P319" s="213">
        <f>O319*H319</f>
        <v>0</v>
      </c>
      <c r="Q319" s="213">
        <v>0.0553</v>
      </c>
      <c r="R319" s="213">
        <f>Q319*H319</f>
        <v>0.2765</v>
      </c>
      <c r="S319" s="213">
        <v>0</v>
      </c>
      <c r="T319" s="21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5" t="s">
        <v>168</v>
      </c>
      <c r="AT319" s="215" t="s">
        <v>360</v>
      </c>
      <c r="AU319" s="215" t="s">
        <v>83</v>
      </c>
      <c r="AY319" s="18" t="s">
        <v>126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8" t="s">
        <v>81</v>
      </c>
      <c r="BK319" s="216">
        <f>ROUND(I319*H319,2)</f>
        <v>0</v>
      </c>
      <c r="BL319" s="18" t="s">
        <v>134</v>
      </c>
      <c r="BM319" s="215" t="s">
        <v>1453</v>
      </c>
    </row>
    <row r="320" spans="1:47" s="2" customFormat="1" ht="10">
      <c r="A320" s="35"/>
      <c r="B320" s="36"/>
      <c r="C320" s="37"/>
      <c r="D320" s="217" t="s">
        <v>136</v>
      </c>
      <c r="E320" s="37"/>
      <c r="F320" s="218" t="s">
        <v>1452</v>
      </c>
      <c r="G320" s="37"/>
      <c r="H320" s="37"/>
      <c r="I320" s="116"/>
      <c r="J320" s="37"/>
      <c r="K320" s="37"/>
      <c r="L320" s="40"/>
      <c r="M320" s="219"/>
      <c r="N320" s="220"/>
      <c r="O320" s="72"/>
      <c r="P320" s="72"/>
      <c r="Q320" s="72"/>
      <c r="R320" s="72"/>
      <c r="S320" s="72"/>
      <c r="T320" s="73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136</v>
      </c>
      <c r="AU320" s="18" t="s">
        <v>83</v>
      </c>
    </row>
    <row r="321" spans="1:65" s="2" customFormat="1" ht="21.75" customHeight="1">
      <c r="A321" s="35"/>
      <c r="B321" s="36"/>
      <c r="C321" s="204" t="s">
        <v>549</v>
      </c>
      <c r="D321" s="204" t="s">
        <v>129</v>
      </c>
      <c r="E321" s="205" t="s">
        <v>1454</v>
      </c>
      <c r="F321" s="206" t="s">
        <v>1455</v>
      </c>
      <c r="G321" s="207" t="s">
        <v>264</v>
      </c>
      <c r="H321" s="208">
        <v>4</v>
      </c>
      <c r="I321" s="209"/>
      <c r="J321" s="210">
        <f>ROUND(I321*H321,2)</f>
        <v>0</v>
      </c>
      <c r="K321" s="206" t="s">
        <v>133</v>
      </c>
      <c r="L321" s="40"/>
      <c r="M321" s="211" t="s">
        <v>1</v>
      </c>
      <c r="N321" s="212" t="s">
        <v>38</v>
      </c>
      <c r="O321" s="72"/>
      <c r="P321" s="213">
        <f>O321*H321</f>
        <v>0</v>
      </c>
      <c r="Q321" s="213">
        <v>0.00702</v>
      </c>
      <c r="R321" s="213">
        <f>Q321*H321</f>
        <v>0.02808</v>
      </c>
      <c r="S321" s="213">
        <v>0</v>
      </c>
      <c r="T321" s="21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5" t="s">
        <v>134</v>
      </c>
      <c r="AT321" s="215" t="s">
        <v>129</v>
      </c>
      <c r="AU321" s="215" t="s">
        <v>83</v>
      </c>
      <c r="AY321" s="18" t="s">
        <v>126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8" t="s">
        <v>81</v>
      </c>
      <c r="BK321" s="216">
        <f>ROUND(I321*H321,2)</f>
        <v>0</v>
      </c>
      <c r="BL321" s="18" t="s">
        <v>134</v>
      </c>
      <c r="BM321" s="215" t="s">
        <v>1456</v>
      </c>
    </row>
    <row r="322" spans="1:47" s="2" customFormat="1" ht="10">
      <c r="A322" s="35"/>
      <c r="B322" s="36"/>
      <c r="C322" s="37"/>
      <c r="D322" s="217" t="s">
        <v>136</v>
      </c>
      <c r="E322" s="37"/>
      <c r="F322" s="218" t="s">
        <v>1457</v>
      </c>
      <c r="G322" s="37"/>
      <c r="H322" s="37"/>
      <c r="I322" s="116"/>
      <c r="J322" s="37"/>
      <c r="K322" s="37"/>
      <c r="L322" s="40"/>
      <c r="M322" s="219"/>
      <c r="N322" s="220"/>
      <c r="O322" s="72"/>
      <c r="P322" s="72"/>
      <c r="Q322" s="72"/>
      <c r="R322" s="72"/>
      <c r="S322" s="72"/>
      <c r="T322" s="73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136</v>
      </c>
      <c r="AU322" s="18" t="s">
        <v>83</v>
      </c>
    </row>
    <row r="323" spans="2:51" s="13" customFormat="1" ht="10">
      <c r="B323" s="221"/>
      <c r="C323" s="222"/>
      <c r="D323" s="217" t="s">
        <v>138</v>
      </c>
      <c r="E323" s="223" t="s">
        <v>1</v>
      </c>
      <c r="F323" s="224" t="s">
        <v>260</v>
      </c>
      <c r="G323" s="222"/>
      <c r="H323" s="223" t="s">
        <v>1</v>
      </c>
      <c r="I323" s="225"/>
      <c r="J323" s="222"/>
      <c r="K323" s="222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138</v>
      </c>
      <c r="AU323" s="230" t="s">
        <v>83</v>
      </c>
      <c r="AV323" s="13" t="s">
        <v>81</v>
      </c>
      <c r="AW323" s="13" t="s">
        <v>30</v>
      </c>
      <c r="AX323" s="13" t="s">
        <v>73</v>
      </c>
      <c r="AY323" s="230" t="s">
        <v>126</v>
      </c>
    </row>
    <row r="324" spans="2:51" s="14" customFormat="1" ht="10">
      <c r="B324" s="231"/>
      <c r="C324" s="232"/>
      <c r="D324" s="217" t="s">
        <v>138</v>
      </c>
      <c r="E324" s="233" t="s">
        <v>1</v>
      </c>
      <c r="F324" s="234" t="s">
        <v>134</v>
      </c>
      <c r="G324" s="232"/>
      <c r="H324" s="235">
        <v>4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138</v>
      </c>
      <c r="AU324" s="241" t="s">
        <v>83</v>
      </c>
      <c r="AV324" s="14" t="s">
        <v>83</v>
      </c>
      <c r="AW324" s="14" t="s">
        <v>30</v>
      </c>
      <c r="AX324" s="14" t="s">
        <v>81</v>
      </c>
      <c r="AY324" s="241" t="s">
        <v>126</v>
      </c>
    </row>
    <row r="325" spans="1:65" s="2" customFormat="1" ht="21.75" customHeight="1">
      <c r="A325" s="35"/>
      <c r="B325" s="36"/>
      <c r="C325" s="258" t="s">
        <v>555</v>
      </c>
      <c r="D325" s="258" t="s">
        <v>360</v>
      </c>
      <c r="E325" s="259" t="s">
        <v>1458</v>
      </c>
      <c r="F325" s="260" t="s">
        <v>1459</v>
      </c>
      <c r="G325" s="261" t="s">
        <v>264</v>
      </c>
      <c r="H325" s="262">
        <v>4</v>
      </c>
      <c r="I325" s="263"/>
      <c r="J325" s="264">
        <f>ROUND(I325*H325,2)</f>
        <v>0</v>
      </c>
      <c r="K325" s="260" t="s">
        <v>133</v>
      </c>
      <c r="L325" s="265"/>
      <c r="M325" s="266" t="s">
        <v>1</v>
      </c>
      <c r="N325" s="267" t="s">
        <v>38</v>
      </c>
      <c r="O325" s="72"/>
      <c r="P325" s="213">
        <f>O325*H325</f>
        <v>0</v>
      </c>
      <c r="Q325" s="213">
        <v>0.079</v>
      </c>
      <c r="R325" s="213">
        <f>Q325*H325</f>
        <v>0.316</v>
      </c>
      <c r="S325" s="213">
        <v>0</v>
      </c>
      <c r="T325" s="21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5" t="s">
        <v>168</v>
      </c>
      <c r="AT325" s="215" t="s">
        <v>360</v>
      </c>
      <c r="AU325" s="215" t="s">
        <v>83</v>
      </c>
      <c r="AY325" s="18" t="s">
        <v>126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8" t="s">
        <v>81</v>
      </c>
      <c r="BK325" s="216">
        <f>ROUND(I325*H325,2)</f>
        <v>0</v>
      </c>
      <c r="BL325" s="18" t="s">
        <v>134</v>
      </c>
      <c r="BM325" s="215" t="s">
        <v>1460</v>
      </c>
    </row>
    <row r="326" spans="1:47" s="2" customFormat="1" ht="18">
      <c r="A326" s="35"/>
      <c r="B326" s="36"/>
      <c r="C326" s="37"/>
      <c r="D326" s="217" t="s">
        <v>136</v>
      </c>
      <c r="E326" s="37"/>
      <c r="F326" s="218" t="s">
        <v>1459</v>
      </c>
      <c r="G326" s="37"/>
      <c r="H326" s="37"/>
      <c r="I326" s="116"/>
      <c r="J326" s="37"/>
      <c r="K326" s="37"/>
      <c r="L326" s="40"/>
      <c r="M326" s="219"/>
      <c r="N326" s="220"/>
      <c r="O326" s="72"/>
      <c r="P326" s="72"/>
      <c r="Q326" s="72"/>
      <c r="R326" s="72"/>
      <c r="S326" s="72"/>
      <c r="T326" s="73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136</v>
      </c>
      <c r="AU326" s="18" t="s">
        <v>83</v>
      </c>
    </row>
    <row r="327" spans="1:65" s="2" customFormat="1" ht="16.5" customHeight="1">
      <c r="A327" s="35"/>
      <c r="B327" s="36"/>
      <c r="C327" s="204" t="s">
        <v>560</v>
      </c>
      <c r="D327" s="204" t="s">
        <v>129</v>
      </c>
      <c r="E327" s="205" t="s">
        <v>1461</v>
      </c>
      <c r="F327" s="206" t="s">
        <v>1462</v>
      </c>
      <c r="G327" s="207" t="s">
        <v>147</v>
      </c>
      <c r="H327" s="208">
        <v>1</v>
      </c>
      <c r="I327" s="209"/>
      <c r="J327" s="210">
        <f>ROUND(I327*H327,2)</f>
        <v>0</v>
      </c>
      <c r="K327" s="206" t="s">
        <v>1</v>
      </c>
      <c r="L327" s="40"/>
      <c r="M327" s="211" t="s">
        <v>1</v>
      </c>
      <c r="N327" s="212" t="s">
        <v>38</v>
      </c>
      <c r="O327" s="72"/>
      <c r="P327" s="213">
        <f>O327*H327</f>
        <v>0</v>
      </c>
      <c r="Q327" s="213">
        <v>5</v>
      </c>
      <c r="R327" s="213">
        <f>Q327*H327</f>
        <v>5</v>
      </c>
      <c r="S327" s="213">
        <v>0</v>
      </c>
      <c r="T327" s="21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5" t="s">
        <v>134</v>
      </c>
      <c r="AT327" s="215" t="s">
        <v>129</v>
      </c>
      <c r="AU327" s="215" t="s">
        <v>83</v>
      </c>
      <c r="AY327" s="18" t="s">
        <v>126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8" t="s">
        <v>81</v>
      </c>
      <c r="BK327" s="216">
        <f>ROUND(I327*H327,2)</f>
        <v>0</v>
      </c>
      <c r="BL327" s="18" t="s">
        <v>134</v>
      </c>
      <c r="BM327" s="215" t="s">
        <v>1463</v>
      </c>
    </row>
    <row r="328" spans="1:47" s="2" customFormat="1" ht="10">
      <c r="A328" s="35"/>
      <c r="B328" s="36"/>
      <c r="C328" s="37"/>
      <c r="D328" s="217" t="s">
        <v>136</v>
      </c>
      <c r="E328" s="37"/>
      <c r="F328" s="218" t="s">
        <v>1462</v>
      </c>
      <c r="G328" s="37"/>
      <c r="H328" s="37"/>
      <c r="I328" s="116"/>
      <c r="J328" s="37"/>
      <c r="K328" s="37"/>
      <c r="L328" s="40"/>
      <c r="M328" s="219"/>
      <c r="N328" s="220"/>
      <c r="O328" s="72"/>
      <c r="P328" s="72"/>
      <c r="Q328" s="72"/>
      <c r="R328" s="72"/>
      <c r="S328" s="72"/>
      <c r="T328" s="73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136</v>
      </c>
      <c r="AU328" s="18" t="s">
        <v>83</v>
      </c>
    </row>
    <row r="329" spans="2:51" s="13" customFormat="1" ht="10">
      <c r="B329" s="221"/>
      <c r="C329" s="222"/>
      <c r="D329" s="217" t="s">
        <v>138</v>
      </c>
      <c r="E329" s="223" t="s">
        <v>1</v>
      </c>
      <c r="F329" s="224" t="s">
        <v>260</v>
      </c>
      <c r="G329" s="222"/>
      <c r="H329" s="223" t="s">
        <v>1</v>
      </c>
      <c r="I329" s="225"/>
      <c r="J329" s="222"/>
      <c r="K329" s="222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138</v>
      </c>
      <c r="AU329" s="230" t="s">
        <v>83</v>
      </c>
      <c r="AV329" s="13" t="s">
        <v>81</v>
      </c>
      <c r="AW329" s="13" t="s">
        <v>30</v>
      </c>
      <c r="AX329" s="13" t="s">
        <v>73</v>
      </c>
      <c r="AY329" s="230" t="s">
        <v>126</v>
      </c>
    </row>
    <row r="330" spans="2:51" s="13" customFormat="1" ht="30">
      <c r="B330" s="221"/>
      <c r="C330" s="222"/>
      <c r="D330" s="217" t="s">
        <v>138</v>
      </c>
      <c r="E330" s="223" t="s">
        <v>1</v>
      </c>
      <c r="F330" s="224" t="s">
        <v>1464</v>
      </c>
      <c r="G330" s="222"/>
      <c r="H330" s="223" t="s">
        <v>1</v>
      </c>
      <c r="I330" s="225"/>
      <c r="J330" s="222"/>
      <c r="K330" s="222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138</v>
      </c>
      <c r="AU330" s="230" t="s">
        <v>83</v>
      </c>
      <c r="AV330" s="13" t="s">
        <v>81</v>
      </c>
      <c r="AW330" s="13" t="s">
        <v>30</v>
      </c>
      <c r="AX330" s="13" t="s">
        <v>73</v>
      </c>
      <c r="AY330" s="230" t="s">
        <v>126</v>
      </c>
    </row>
    <row r="331" spans="2:51" s="13" customFormat="1" ht="10">
      <c r="B331" s="221"/>
      <c r="C331" s="222"/>
      <c r="D331" s="217" t="s">
        <v>138</v>
      </c>
      <c r="E331" s="223" t="s">
        <v>1</v>
      </c>
      <c r="F331" s="224" t="s">
        <v>1465</v>
      </c>
      <c r="G331" s="222"/>
      <c r="H331" s="223" t="s">
        <v>1</v>
      </c>
      <c r="I331" s="225"/>
      <c r="J331" s="222"/>
      <c r="K331" s="222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138</v>
      </c>
      <c r="AU331" s="230" t="s">
        <v>83</v>
      </c>
      <c r="AV331" s="13" t="s">
        <v>81</v>
      </c>
      <c r="AW331" s="13" t="s">
        <v>30</v>
      </c>
      <c r="AX331" s="13" t="s">
        <v>73</v>
      </c>
      <c r="AY331" s="230" t="s">
        <v>126</v>
      </c>
    </row>
    <row r="332" spans="2:51" s="13" customFormat="1" ht="10">
      <c r="B332" s="221"/>
      <c r="C332" s="222"/>
      <c r="D332" s="217" t="s">
        <v>138</v>
      </c>
      <c r="E332" s="223" t="s">
        <v>1</v>
      </c>
      <c r="F332" s="224" t="s">
        <v>1466</v>
      </c>
      <c r="G332" s="222"/>
      <c r="H332" s="223" t="s">
        <v>1</v>
      </c>
      <c r="I332" s="225"/>
      <c r="J332" s="222"/>
      <c r="K332" s="222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138</v>
      </c>
      <c r="AU332" s="230" t="s">
        <v>83</v>
      </c>
      <c r="AV332" s="13" t="s">
        <v>81</v>
      </c>
      <c r="AW332" s="13" t="s">
        <v>30</v>
      </c>
      <c r="AX332" s="13" t="s">
        <v>73</v>
      </c>
      <c r="AY332" s="230" t="s">
        <v>126</v>
      </c>
    </row>
    <row r="333" spans="2:51" s="13" customFormat="1" ht="20">
      <c r="B333" s="221"/>
      <c r="C333" s="222"/>
      <c r="D333" s="217" t="s">
        <v>138</v>
      </c>
      <c r="E333" s="223" t="s">
        <v>1</v>
      </c>
      <c r="F333" s="224" t="s">
        <v>1467</v>
      </c>
      <c r="G333" s="222"/>
      <c r="H333" s="223" t="s">
        <v>1</v>
      </c>
      <c r="I333" s="225"/>
      <c r="J333" s="222"/>
      <c r="K333" s="222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138</v>
      </c>
      <c r="AU333" s="230" t="s">
        <v>83</v>
      </c>
      <c r="AV333" s="13" t="s">
        <v>81</v>
      </c>
      <c r="AW333" s="13" t="s">
        <v>30</v>
      </c>
      <c r="AX333" s="13" t="s">
        <v>73</v>
      </c>
      <c r="AY333" s="230" t="s">
        <v>126</v>
      </c>
    </row>
    <row r="334" spans="2:51" s="13" customFormat="1" ht="20">
      <c r="B334" s="221"/>
      <c r="C334" s="222"/>
      <c r="D334" s="217" t="s">
        <v>138</v>
      </c>
      <c r="E334" s="223" t="s">
        <v>1</v>
      </c>
      <c r="F334" s="224" t="s">
        <v>1468</v>
      </c>
      <c r="G334" s="222"/>
      <c r="H334" s="223" t="s">
        <v>1</v>
      </c>
      <c r="I334" s="225"/>
      <c r="J334" s="222"/>
      <c r="K334" s="222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138</v>
      </c>
      <c r="AU334" s="230" t="s">
        <v>83</v>
      </c>
      <c r="AV334" s="13" t="s">
        <v>81</v>
      </c>
      <c r="AW334" s="13" t="s">
        <v>30</v>
      </c>
      <c r="AX334" s="13" t="s">
        <v>73</v>
      </c>
      <c r="AY334" s="230" t="s">
        <v>126</v>
      </c>
    </row>
    <row r="335" spans="2:51" s="13" customFormat="1" ht="20">
      <c r="B335" s="221"/>
      <c r="C335" s="222"/>
      <c r="D335" s="217" t="s">
        <v>138</v>
      </c>
      <c r="E335" s="223" t="s">
        <v>1</v>
      </c>
      <c r="F335" s="224" t="s">
        <v>1469</v>
      </c>
      <c r="G335" s="222"/>
      <c r="H335" s="223" t="s">
        <v>1</v>
      </c>
      <c r="I335" s="225"/>
      <c r="J335" s="222"/>
      <c r="K335" s="222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138</v>
      </c>
      <c r="AU335" s="230" t="s">
        <v>83</v>
      </c>
      <c r="AV335" s="13" t="s">
        <v>81</v>
      </c>
      <c r="AW335" s="13" t="s">
        <v>30</v>
      </c>
      <c r="AX335" s="13" t="s">
        <v>73</v>
      </c>
      <c r="AY335" s="230" t="s">
        <v>126</v>
      </c>
    </row>
    <row r="336" spans="2:51" s="13" customFormat="1" ht="30">
      <c r="B336" s="221"/>
      <c r="C336" s="222"/>
      <c r="D336" s="217" t="s">
        <v>138</v>
      </c>
      <c r="E336" s="223" t="s">
        <v>1</v>
      </c>
      <c r="F336" s="224" t="s">
        <v>1470</v>
      </c>
      <c r="G336" s="222"/>
      <c r="H336" s="223" t="s">
        <v>1</v>
      </c>
      <c r="I336" s="225"/>
      <c r="J336" s="222"/>
      <c r="K336" s="222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138</v>
      </c>
      <c r="AU336" s="230" t="s">
        <v>83</v>
      </c>
      <c r="AV336" s="13" t="s">
        <v>81</v>
      </c>
      <c r="AW336" s="13" t="s">
        <v>30</v>
      </c>
      <c r="AX336" s="13" t="s">
        <v>73</v>
      </c>
      <c r="AY336" s="230" t="s">
        <v>126</v>
      </c>
    </row>
    <row r="337" spans="2:51" s="13" customFormat="1" ht="20">
      <c r="B337" s="221"/>
      <c r="C337" s="222"/>
      <c r="D337" s="217" t="s">
        <v>138</v>
      </c>
      <c r="E337" s="223" t="s">
        <v>1</v>
      </c>
      <c r="F337" s="224" t="s">
        <v>1471</v>
      </c>
      <c r="G337" s="222"/>
      <c r="H337" s="223" t="s">
        <v>1</v>
      </c>
      <c r="I337" s="225"/>
      <c r="J337" s="222"/>
      <c r="K337" s="222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138</v>
      </c>
      <c r="AU337" s="230" t="s">
        <v>83</v>
      </c>
      <c r="AV337" s="13" t="s">
        <v>81</v>
      </c>
      <c r="AW337" s="13" t="s">
        <v>30</v>
      </c>
      <c r="AX337" s="13" t="s">
        <v>73</v>
      </c>
      <c r="AY337" s="230" t="s">
        <v>126</v>
      </c>
    </row>
    <row r="338" spans="2:51" s="13" customFormat="1" ht="20">
      <c r="B338" s="221"/>
      <c r="C338" s="222"/>
      <c r="D338" s="217" t="s">
        <v>138</v>
      </c>
      <c r="E338" s="223" t="s">
        <v>1</v>
      </c>
      <c r="F338" s="224" t="s">
        <v>1472</v>
      </c>
      <c r="G338" s="222"/>
      <c r="H338" s="223" t="s">
        <v>1</v>
      </c>
      <c r="I338" s="225"/>
      <c r="J338" s="222"/>
      <c r="K338" s="222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138</v>
      </c>
      <c r="AU338" s="230" t="s">
        <v>83</v>
      </c>
      <c r="AV338" s="13" t="s">
        <v>81</v>
      </c>
      <c r="AW338" s="13" t="s">
        <v>30</v>
      </c>
      <c r="AX338" s="13" t="s">
        <v>73</v>
      </c>
      <c r="AY338" s="230" t="s">
        <v>126</v>
      </c>
    </row>
    <row r="339" spans="2:51" s="13" customFormat="1" ht="30">
      <c r="B339" s="221"/>
      <c r="C339" s="222"/>
      <c r="D339" s="217" t="s">
        <v>138</v>
      </c>
      <c r="E339" s="223" t="s">
        <v>1</v>
      </c>
      <c r="F339" s="224" t="s">
        <v>1473</v>
      </c>
      <c r="G339" s="222"/>
      <c r="H339" s="223" t="s">
        <v>1</v>
      </c>
      <c r="I339" s="225"/>
      <c r="J339" s="222"/>
      <c r="K339" s="222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138</v>
      </c>
      <c r="AU339" s="230" t="s">
        <v>83</v>
      </c>
      <c r="AV339" s="13" t="s">
        <v>81</v>
      </c>
      <c r="AW339" s="13" t="s">
        <v>30</v>
      </c>
      <c r="AX339" s="13" t="s">
        <v>73</v>
      </c>
      <c r="AY339" s="230" t="s">
        <v>126</v>
      </c>
    </row>
    <row r="340" spans="2:51" s="14" customFormat="1" ht="10">
      <c r="B340" s="231"/>
      <c r="C340" s="232"/>
      <c r="D340" s="217" t="s">
        <v>138</v>
      </c>
      <c r="E340" s="233" t="s">
        <v>1</v>
      </c>
      <c r="F340" s="234" t="s">
        <v>81</v>
      </c>
      <c r="G340" s="232"/>
      <c r="H340" s="235">
        <v>1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138</v>
      </c>
      <c r="AU340" s="241" t="s">
        <v>83</v>
      </c>
      <c r="AV340" s="14" t="s">
        <v>83</v>
      </c>
      <c r="AW340" s="14" t="s">
        <v>30</v>
      </c>
      <c r="AX340" s="14" t="s">
        <v>81</v>
      </c>
      <c r="AY340" s="241" t="s">
        <v>126</v>
      </c>
    </row>
    <row r="341" spans="1:65" s="2" customFormat="1" ht="21.75" customHeight="1">
      <c r="A341" s="35"/>
      <c r="B341" s="36"/>
      <c r="C341" s="204" t="s">
        <v>565</v>
      </c>
      <c r="D341" s="204" t="s">
        <v>129</v>
      </c>
      <c r="E341" s="205" t="s">
        <v>1474</v>
      </c>
      <c r="F341" s="206" t="s">
        <v>1475</v>
      </c>
      <c r="G341" s="207" t="s">
        <v>147</v>
      </c>
      <c r="H341" s="208">
        <v>1</v>
      </c>
      <c r="I341" s="209"/>
      <c r="J341" s="210">
        <f>ROUND(I341*H341,2)</f>
        <v>0</v>
      </c>
      <c r="K341" s="206" t="s">
        <v>1</v>
      </c>
      <c r="L341" s="40"/>
      <c r="M341" s="211" t="s">
        <v>1</v>
      </c>
      <c r="N341" s="212" t="s">
        <v>38</v>
      </c>
      <c r="O341" s="72"/>
      <c r="P341" s="213">
        <f>O341*H341</f>
        <v>0</v>
      </c>
      <c r="Q341" s="213">
        <v>0.5</v>
      </c>
      <c r="R341" s="213">
        <f>Q341*H341</f>
        <v>0.5</v>
      </c>
      <c r="S341" s="213">
        <v>0</v>
      </c>
      <c r="T341" s="21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5" t="s">
        <v>134</v>
      </c>
      <c r="AT341" s="215" t="s">
        <v>129</v>
      </c>
      <c r="AU341" s="215" t="s">
        <v>83</v>
      </c>
      <c r="AY341" s="18" t="s">
        <v>126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8" t="s">
        <v>81</v>
      </c>
      <c r="BK341" s="216">
        <f>ROUND(I341*H341,2)</f>
        <v>0</v>
      </c>
      <c r="BL341" s="18" t="s">
        <v>134</v>
      </c>
      <c r="BM341" s="215" t="s">
        <v>1476</v>
      </c>
    </row>
    <row r="342" spans="1:47" s="2" customFormat="1" ht="10">
      <c r="A342" s="35"/>
      <c r="B342" s="36"/>
      <c r="C342" s="37"/>
      <c r="D342" s="217" t="s">
        <v>136</v>
      </c>
      <c r="E342" s="37"/>
      <c r="F342" s="218" t="s">
        <v>1475</v>
      </c>
      <c r="G342" s="37"/>
      <c r="H342" s="37"/>
      <c r="I342" s="116"/>
      <c r="J342" s="37"/>
      <c r="K342" s="37"/>
      <c r="L342" s="40"/>
      <c r="M342" s="219"/>
      <c r="N342" s="220"/>
      <c r="O342" s="72"/>
      <c r="P342" s="72"/>
      <c r="Q342" s="72"/>
      <c r="R342" s="72"/>
      <c r="S342" s="72"/>
      <c r="T342" s="73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136</v>
      </c>
      <c r="AU342" s="18" t="s">
        <v>83</v>
      </c>
    </row>
    <row r="343" spans="2:51" s="13" customFormat="1" ht="10">
      <c r="B343" s="221"/>
      <c r="C343" s="222"/>
      <c r="D343" s="217" t="s">
        <v>138</v>
      </c>
      <c r="E343" s="223" t="s">
        <v>1</v>
      </c>
      <c r="F343" s="224" t="s">
        <v>260</v>
      </c>
      <c r="G343" s="222"/>
      <c r="H343" s="223" t="s">
        <v>1</v>
      </c>
      <c r="I343" s="225"/>
      <c r="J343" s="222"/>
      <c r="K343" s="222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138</v>
      </c>
      <c r="AU343" s="230" t="s">
        <v>83</v>
      </c>
      <c r="AV343" s="13" t="s">
        <v>81</v>
      </c>
      <c r="AW343" s="13" t="s">
        <v>30</v>
      </c>
      <c r="AX343" s="13" t="s">
        <v>73</v>
      </c>
      <c r="AY343" s="230" t="s">
        <v>126</v>
      </c>
    </row>
    <row r="344" spans="2:51" s="13" customFormat="1" ht="30">
      <c r="B344" s="221"/>
      <c r="C344" s="222"/>
      <c r="D344" s="217" t="s">
        <v>138</v>
      </c>
      <c r="E344" s="223" t="s">
        <v>1</v>
      </c>
      <c r="F344" s="224" t="s">
        <v>1477</v>
      </c>
      <c r="G344" s="222"/>
      <c r="H344" s="223" t="s">
        <v>1</v>
      </c>
      <c r="I344" s="225"/>
      <c r="J344" s="222"/>
      <c r="K344" s="222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138</v>
      </c>
      <c r="AU344" s="230" t="s">
        <v>83</v>
      </c>
      <c r="AV344" s="13" t="s">
        <v>81</v>
      </c>
      <c r="AW344" s="13" t="s">
        <v>30</v>
      </c>
      <c r="AX344" s="13" t="s">
        <v>73</v>
      </c>
      <c r="AY344" s="230" t="s">
        <v>126</v>
      </c>
    </row>
    <row r="345" spans="2:51" s="13" customFormat="1" ht="30">
      <c r="B345" s="221"/>
      <c r="C345" s="222"/>
      <c r="D345" s="217" t="s">
        <v>138</v>
      </c>
      <c r="E345" s="223" t="s">
        <v>1</v>
      </c>
      <c r="F345" s="224" t="s">
        <v>1478</v>
      </c>
      <c r="G345" s="222"/>
      <c r="H345" s="223" t="s">
        <v>1</v>
      </c>
      <c r="I345" s="225"/>
      <c r="J345" s="222"/>
      <c r="K345" s="222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138</v>
      </c>
      <c r="AU345" s="230" t="s">
        <v>83</v>
      </c>
      <c r="AV345" s="13" t="s">
        <v>81</v>
      </c>
      <c r="AW345" s="13" t="s">
        <v>30</v>
      </c>
      <c r="AX345" s="13" t="s">
        <v>73</v>
      </c>
      <c r="AY345" s="230" t="s">
        <v>126</v>
      </c>
    </row>
    <row r="346" spans="2:51" s="14" customFormat="1" ht="10">
      <c r="B346" s="231"/>
      <c r="C346" s="232"/>
      <c r="D346" s="217" t="s">
        <v>138</v>
      </c>
      <c r="E346" s="233" t="s">
        <v>1</v>
      </c>
      <c r="F346" s="234" t="s">
        <v>81</v>
      </c>
      <c r="G346" s="232"/>
      <c r="H346" s="235">
        <v>1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138</v>
      </c>
      <c r="AU346" s="241" t="s">
        <v>83</v>
      </c>
      <c r="AV346" s="14" t="s">
        <v>83</v>
      </c>
      <c r="AW346" s="14" t="s">
        <v>30</v>
      </c>
      <c r="AX346" s="14" t="s">
        <v>81</v>
      </c>
      <c r="AY346" s="241" t="s">
        <v>126</v>
      </c>
    </row>
    <row r="347" spans="2:63" s="12" customFormat="1" ht="22.75" customHeight="1">
      <c r="B347" s="188"/>
      <c r="C347" s="189"/>
      <c r="D347" s="190" t="s">
        <v>72</v>
      </c>
      <c r="E347" s="202" t="s">
        <v>127</v>
      </c>
      <c r="F347" s="202" t="s">
        <v>128</v>
      </c>
      <c r="G347" s="189"/>
      <c r="H347" s="189"/>
      <c r="I347" s="192"/>
      <c r="J347" s="203">
        <f>BK347</f>
        <v>0</v>
      </c>
      <c r="K347" s="189"/>
      <c r="L347" s="194"/>
      <c r="M347" s="195"/>
      <c r="N347" s="196"/>
      <c r="O347" s="196"/>
      <c r="P347" s="197">
        <f>SUM(P348:P383)</f>
        <v>0</v>
      </c>
      <c r="Q347" s="196"/>
      <c r="R347" s="197">
        <f>SUM(R348:R383)</f>
        <v>0.013659000000000001</v>
      </c>
      <c r="S347" s="196"/>
      <c r="T347" s="198">
        <f>SUM(T348:T383)</f>
        <v>0.24989999999999998</v>
      </c>
      <c r="AR347" s="199" t="s">
        <v>81</v>
      </c>
      <c r="AT347" s="200" t="s">
        <v>72</v>
      </c>
      <c r="AU347" s="200" t="s">
        <v>81</v>
      </c>
      <c r="AY347" s="199" t="s">
        <v>126</v>
      </c>
      <c r="BK347" s="201">
        <f>SUM(BK348:BK383)</f>
        <v>0</v>
      </c>
    </row>
    <row r="348" spans="1:65" s="2" customFormat="1" ht="16.5" customHeight="1">
      <c r="A348" s="35"/>
      <c r="B348" s="36"/>
      <c r="C348" s="204" t="s">
        <v>570</v>
      </c>
      <c r="D348" s="204" t="s">
        <v>129</v>
      </c>
      <c r="E348" s="205" t="s">
        <v>1479</v>
      </c>
      <c r="F348" s="206" t="s">
        <v>1480</v>
      </c>
      <c r="G348" s="207" t="s">
        <v>264</v>
      </c>
      <c r="H348" s="208">
        <v>2</v>
      </c>
      <c r="I348" s="209"/>
      <c r="J348" s="210">
        <f>ROUND(I348*H348,2)</f>
        <v>0</v>
      </c>
      <c r="K348" s="206" t="s">
        <v>133</v>
      </c>
      <c r="L348" s="40"/>
      <c r="M348" s="211" t="s">
        <v>1</v>
      </c>
      <c r="N348" s="212" t="s">
        <v>38</v>
      </c>
      <c r="O348" s="72"/>
      <c r="P348" s="213">
        <f>O348*H348</f>
        <v>0</v>
      </c>
      <c r="Q348" s="213">
        <v>0.00442</v>
      </c>
      <c r="R348" s="213">
        <f>Q348*H348</f>
        <v>0.00884</v>
      </c>
      <c r="S348" s="213">
        <v>0</v>
      </c>
      <c r="T348" s="21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5" t="s">
        <v>134</v>
      </c>
      <c r="AT348" s="215" t="s">
        <v>129</v>
      </c>
      <c r="AU348" s="215" t="s">
        <v>83</v>
      </c>
      <c r="AY348" s="18" t="s">
        <v>126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8" t="s">
        <v>81</v>
      </c>
      <c r="BK348" s="216">
        <f>ROUND(I348*H348,2)</f>
        <v>0</v>
      </c>
      <c r="BL348" s="18" t="s">
        <v>134</v>
      </c>
      <c r="BM348" s="215" t="s">
        <v>1481</v>
      </c>
    </row>
    <row r="349" spans="1:47" s="2" customFormat="1" ht="27">
      <c r="A349" s="35"/>
      <c r="B349" s="36"/>
      <c r="C349" s="37"/>
      <c r="D349" s="217" t="s">
        <v>136</v>
      </c>
      <c r="E349" s="37"/>
      <c r="F349" s="218" t="s">
        <v>1482</v>
      </c>
      <c r="G349" s="37"/>
      <c r="H349" s="37"/>
      <c r="I349" s="116"/>
      <c r="J349" s="37"/>
      <c r="K349" s="37"/>
      <c r="L349" s="40"/>
      <c r="M349" s="219"/>
      <c r="N349" s="220"/>
      <c r="O349" s="72"/>
      <c r="P349" s="72"/>
      <c r="Q349" s="72"/>
      <c r="R349" s="72"/>
      <c r="S349" s="72"/>
      <c r="T349" s="73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136</v>
      </c>
      <c r="AU349" s="18" t="s">
        <v>83</v>
      </c>
    </row>
    <row r="350" spans="2:51" s="13" customFormat="1" ht="10">
      <c r="B350" s="221"/>
      <c r="C350" s="222"/>
      <c r="D350" s="217" t="s">
        <v>138</v>
      </c>
      <c r="E350" s="223" t="s">
        <v>1</v>
      </c>
      <c r="F350" s="224" t="s">
        <v>260</v>
      </c>
      <c r="G350" s="222"/>
      <c r="H350" s="223" t="s">
        <v>1</v>
      </c>
      <c r="I350" s="225"/>
      <c r="J350" s="222"/>
      <c r="K350" s="222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138</v>
      </c>
      <c r="AU350" s="230" t="s">
        <v>83</v>
      </c>
      <c r="AV350" s="13" t="s">
        <v>81</v>
      </c>
      <c r="AW350" s="13" t="s">
        <v>30</v>
      </c>
      <c r="AX350" s="13" t="s">
        <v>73</v>
      </c>
      <c r="AY350" s="230" t="s">
        <v>126</v>
      </c>
    </row>
    <row r="351" spans="2:51" s="13" customFormat="1" ht="10">
      <c r="B351" s="221"/>
      <c r="C351" s="222"/>
      <c r="D351" s="217" t="s">
        <v>138</v>
      </c>
      <c r="E351" s="223" t="s">
        <v>1</v>
      </c>
      <c r="F351" s="224" t="s">
        <v>1483</v>
      </c>
      <c r="G351" s="222"/>
      <c r="H351" s="223" t="s">
        <v>1</v>
      </c>
      <c r="I351" s="225"/>
      <c r="J351" s="222"/>
      <c r="K351" s="222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138</v>
      </c>
      <c r="AU351" s="230" t="s">
        <v>83</v>
      </c>
      <c r="AV351" s="13" t="s">
        <v>81</v>
      </c>
      <c r="AW351" s="13" t="s">
        <v>30</v>
      </c>
      <c r="AX351" s="13" t="s">
        <v>73</v>
      </c>
      <c r="AY351" s="230" t="s">
        <v>126</v>
      </c>
    </row>
    <row r="352" spans="2:51" s="14" customFormat="1" ht="10">
      <c r="B352" s="231"/>
      <c r="C352" s="232"/>
      <c r="D352" s="217" t="s">
        <v>138</v>
      </c>
      <c r="E352" s="233" t="s">
        <v>1</v>
      </c>
      <c r="F352" s="234" t="s">
        <v>83</v>
      </c>
      <c r="G352" s="232"/>
      <c r="H352" s="235">
        <v>2</v>
      </c>
      <c r="I352" s="236"/>
      <c r="J352" s="232"/>
      <c r="K352" s="232"/>
      <c r="L352" s="237"/>
      <c r="M352" s="238"/>
      <c r="N352" s="239"/>
      <c r="O352" s="239"/>
      <c r="P352" s="239"/>
      <c r="Q352" s="239"/>
      <c r="R352" s="239"/>
      <c r="S352" s="239"/>
      <c r="T352" s="240"/>
      <c r="AT352" s="241" t="s">
        <v>138</v>
      </c>
      <c r="AU352" s="241" t="s">
        <v>83</v>
      </c>
      <c r="AV352" s="14" t="s">
        <v>83</v>
      </c>
      <c r="AW352" s="14" t="s">
        <v>30</v>
      </c>
      <c r="AX352" s="14" t="s">
        <v>81</v>
      </c>
      <c r="AY352" s="241" t="s">
        <v>126</v>
      </c>
    </row>
    <row r="353" spans="1:65" s="2" customFormat="1" ht="16.5" customHeight="1">
      <c r="A353" s="35"/>
      <c r="B353" s="36"/>
      <c r="C353" s="258" t="s">
        <v>575</v>
      </c>
      <c r="D353" s="258" t="s">
        <v>360</v>
      </c>
      <c r="E353" s="259" t="s">
        <v>1484</v>
      </c>
      <c r="F353" s="260" t="s">
        <v>1485</v>
      </c>
      <c r="G353" s="261" t="s">
        <v>264</v>
      </c>
      <c r="H353" s="262">
        <v>2</v>
      </c>
      <c r="I353" s="263"/>
      <c r="J353" s="264">
        <f>ROUND(I353*H353,2)</f>
        <v>0</v>
      </c>
      <c r="K353" s="260" t="s">
        <v>133</v>
      </c>
      <c r="L353" s="265"/>
      <c r="M353" s="266" t="s">
        <v>1</v>
      </c>
      <c r="N353" s="267" t="s">
        <v>38</v>
      </c>
      <c r="O353" s="72"/>
      <c r="P353" s="213">
        <f>O353*H353</f>
        <v>0</v>
      </c>
      <c r="Q353" s="213">
        <v>0.00031</v>
      </c>
      <c r="R353" s="213">
        <f>Q353*H353</f>
        <v>0.00062</v>
      </c>
      <c r="S353" s="213">
        <v>0</v>
      </c>
      <c r="T353" s="21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5" t="s">
        <v>168</v>
      </c>
      <c r="AT353" s="215" t="s">
        <v>360</v>
      </c>
      <c r="AU353" s="215" t="s">
        <v>83</v>
      </c>
      <c r="AY353" s="18" t="s">
        <v>126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8" t="s">
        <v>81</v>
      </c>
      <c r="BK353" s="216">
        <f>ROUND(I353*H353,2)</f>
        <v>0</v>
      </c>
      <c r="BL353" s="18" t="s">
        <v>134</v>
      </c>
      <c r="BM353" s="215" t="s">
        <v>1486</v>
      </c>
    </row>
    <row r="354" spans="1:47" s="2" customFormat="1" ht="10">
      <c r="A354" s="35"/>
      <c r="B354" s="36"/>
      <c r="C354" s="37"/>
      <c r="D354" s="217" t="s">
        <v>136</v>
      </c>
      <c r="E354" s="37"/>
      <c r="F354" s="218" t="s">
        <v>1485</v>
      </c>
      <c r="G354" s="37"/>
      <c r="H354" s="37"/>
      <c r="I354" s="116"/>
      <c r="J354" s="37"/>
      <c r="K354" s="37"/>
      <c r="L354" s="40"/>
      <c r="M354" s="219"/>
      <c r="N354" s="220"/>
      <c r="O354" s="72"/>
      <c r="P354" s="72"/>
      <c r="Q354" s="72"/>
      <c r="R354" s="72"/>
      <c r="S354" s="72"/>
      <c r="T354" s="73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136</v>
      </c>
      <c r="AU354" s="18" t="s">
        <v>83</v>
      </c>
    </row>
    <row r="355" spans="1:65" s="2" customFormat="1" ht="16.5" customHeight="1">
      <c r="A355" s="35"/>
      <c r="B355" s="36"/>
      <c r="C355" s="258" t="s">
        <v>580</v>
      </c>
      <c r="D355" s="258" t="s">
        <v>360</v>
      </c>
      <c r="E355" s="259" t="s">
        <v>1487</v>
      </c>
      <c r="F355" s="260" t="s">
        <v>1488</v>
      </c>
      <c r="G355" s="261" t="s">
        <v>309</v>
      </c>
      <c r="H355" s="262">
        <v>1</v>
      </c>
      <c r="I355" s="263"/>
      <c r="J355" s="264">
        <f>ROUND(I355*H355,2)</f>
        <v>0</v>
      </c>
      <c r="K355" s="260" t="s">
        <v>133</v>
      </c>
      <c r="L355" s="265"/>
      <c r="M355" s="266" t="s">
        <v>1</v>
      </c>
      <c r="N355" s="267" t="s">
        <v>38</v>
      </c>
      <c r="O355" s="72"/>
      <c r="P355" s="213">
        <f>O355*H355</f>
        <v>0</v>
      </c>
      <c r="Q355" s="213">
        <v>0.00046</v>
      </c>
      <c r="R355" s="213">
        <f>Q355*H355</f>
        <v>0.00046</v>
      </c>
      <c r="S355" s="213">
        <v>0</v>
      </c>
      <c r="T355" s="21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5" t="s">
        <v>168</v>
      </c>
      <c r="AT355" s="215" t="s">
        <v>360</v>
      </c>
      <c r="AU355" s="215" t="s">
        <v>83</v>
      </c>
      <c r="AY355" s="18" t="s">
        <v>126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8" t="s">
        <v>81</v>
      </c>
      <c r="BK355" s="216">
        <f>ROUND(I355*H355,2)</f>
        <v>0</v>
      </c>
      <c r="BL355" s="18" t="s">
        <v>134</v>
      </c>
      <c r="BM355" s="215" t="s">
        <v>1489</v>
      </c>
    </row>
    <row r="356" spans="1:47" s="2" customFormat="1" ht="10">
      <c r="A356" s="35"/>
      <c r="B356" s="36"/>
      <c r="C356" s="37"/>
      <c r="D356" s="217" t="s">
        <v>136</v>
      </c>
      <c r="E356" s="37"/>
      <c r="F356" s="218" t="s">
        <v>1488</v>
      </c>
      <c r="G356" s="37"/>
      <c r="H356" s="37"/>
      <c r="I356" s="116"/>
      <c r="J356" s="37"/>
      <c r="K356" s="37"/>
      <c r="L356" s="40"/>
      <c r="M356" s="219"/>
      <c r="N356" s="220"/>
      <c r="O356" s="72"/>
      <c r="P356" s="72"/>
      <c r="Q356" s="72"/>
      <c r="R356" s="72"/>
      <c r="S356" s="72"/>
      <c r="T356" s="73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136</v>
      </c>
      <c r="AU356" s="18" t="s">
        <v>83</v>
      </c>
    </row>
    <row r="357" spans="2:51" s="14" customFormat="1" ht="10">
      <c r="B357" s="231"/>
      <c r="C357" s="232"/>
      <c r="D357" s="217" t="s">
        <v>138</v>
      </c>
      <c r="E357" s="233" t="s">
        <v>1</v>
      </c>
      <c r="F357" s="234" t="s">
        <v>81</v>
      </c>
      <c r="G357" s="232"/>
      <c r="H357" s="235">
        <v>1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138</v>
      </c>
      <c r="AU357" s="241" t="s">
        <v>83</v>
      </c>
      <c r="AV357" s="14" t="s">
        <v>83</v>
      </c>
      <c r="AW357" s="14" t="s">
        <v>30</v>
      </c>
      <c r="AX357" s="14" t="s">
        <v>81</v>
      </c>
      <c r="AY357" s="241" t="s">
        <v>126</v>
      </c>
    </row>
    <row r="358" spans="1:65" s="2" customFormat="1" ht="21.75" customHeight="1">
      <c r="A358" s="35"/>
      <c r="B358" s="36"/>
      <c r="C358" s="204" t="s">
        <v>585</v>
      </c>
      <c r="D358" s="204" t="s">
        <v>129</v>
      </c>
      <c r="E358" s="205" t="s">
        <v>1490</v>
      </c>
      <c r="F358" s="206" t="s">
        <v>1491</v>
      </c>
      <c r="G358" s="207" t="s">
        <v>264</v>
      </c>
      <c r="H358" s="208">
        <v>4</v>
      </c>
      <c r="I358" s="209"/>
      <c r="J358" s="210">
        <f>ROUND(I358*H358,2)</f>
        <v>0</v>
      </c>
      <c r="K358" s="206" t="s">
        <v>133</v>
      </c>
      <c r="L358" s="40"/>
      <c r="M358" s="211" t="s">
        <v>1</v>
      </c>
      <c r="N358" s="212" t="s">
        <v>38</v>
      </c>
      <c r="O358" s="72"/>
      <c r="P358" s="213">
        <f>O358*H358</f>
        <v>0</v>
      </c>
      <c r="Q358" s="213">
        <v>1E-05</v>
      </c>
      <c r="R358" s="213">
        <f>Q358*H358</f>
        <v>4E-05</v>
      </c>
      <c r="S358" s="213">
        <v>0</v>
      </c>
      <c r="T358" s="21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5" t="s">
        <v>134</v>
      </c>
      <c r="AT358" s="215" t="s">
        <v>129</v>
      </c>
      <c r="AU358" s="215" t="s">
        <v>83</v>
      </c>
      <c r="AY358" s="18" t="s">
        <v>126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8" t="s">
        <v>81</v>
      </c>
      <c r="BK358" s="216">
        <f>ROUND(I358*H358,2)</f>
        <v>0</v>
      </c>
      <c r="BL358" s="18" t="s">
        <v>134</v>
      </c>
      <c r="BM358" s="215" t="s">
        <v>1492</v>
      </c>
    </row>
    <row r="359" spans="1:47" s="2" customFormat="1" ht="18">
      <c r="A359" s="35"/>
      <c r="B359" s="36"/>
      <c r="C359" s="37"/>
      <c r="D359" s="217" t="s">
        <v>136</v>
      </c>
      <c r="E359" s="37"/>
      <c r="F359" s="218" t="s">
        <v>1493</v>
      </c>
      <c r="G359" s="37"/>
      <c r="H359" s="37"/>
      <c r="I359" s="116"/>
      <c r="J359" s="37"/>
      <c r="K359" s="37"/>
      <c r="L359" s="40"/>
      <c r="M359" s="219"/>
      <c r="N359" s="220"/>
      <c r="O359" s="72"/>
      <c r="P359" s="72"/>
      <c r="Q359" s="72"/>
      <c r="R359" s="72"/>
      <c r="S359" s="72"/>
      <c r="T359" s="73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136</v>
      </c>
      <c r="AU359" s="18" t="s">
        <v>83</v>
      </c>
    </row>
    <row r="360" spans="1:47" s="2" customFormat="1" ht="99">
      <c r="A360" s="35"/>
      <c r="B360" s="36"/>
      <c r="C360" s="37"/>
      <c r="D360" s="217" t="s">
        <v>1013</v>
      </c>
      <c r="E360" s="37"/>
      <c r="F360" s="268" t="s">
        <v>1494</v>
      </c>
      <c r="G360" s="37"/>
      <c r="H360" s="37"/>
      <c r="I360" s="116"/>
      <c r="J360" s="37"/>
      <c r="K360" s="37"/>
      <c r="L360" s="40"/>
      <c r="M360" s="219"/>
      <c r="N360" s="220"/>
      <c r="O360" s="72"/>
      <c r="P360" s="72"/>
      <c r="Q360" s="72"/>
      <c r="R360" s="72"/>
      <c r="S360" s="72"/>
      <c r="T360" s="73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1013</v>
      </c>
      <c r="AU360" s="18" t="s">
        <v>83</v>
      </c>
    </row>
    <row r="361" spans="2:51" s="13" customFormat="1" ht="10">
      <c r="B361" s="221"/>
      <c r="C361" s="222"/>
      <c r="D361" s="217" t="s">
        <v>138</v>
      </c>
      <c r="E361" s="223" t="s">
        <v>1</v>
      </c>
      <c r="F361" s="224" t="s">
        <v>260</v>
      </c>
      <c r="G361" s="222"/>
      <c r="H361" s="223" t="s">
        <v>1</v>
      </c>
      <c r="I361" s="225"/>
      <c r="J361" s="222"/>
      <c r="K361" s="222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138</v>
      </c>
      <c r="AU361" s="230" t="s">
        <v>83</v>
      </c>
      <c r="AV361" s="13" t="s">
        <v>81</v>
      </c>
      <c r="AW361" s="13" t="s">
        <v>30</v>
      </c>
      <c r="AX361" s="13" t="s">
        <v>73</v>
      </c>
      <c r="AY361" s="230" t="s">
        <v>126</v>
      </c>
    </row>
    <row r="362" spans="2:51" s="14" customFormat="1" ht="10">
      <c r="B362" s="231"/>
      <c r="C362" s="232"/>
      <c r="D362" s="217" t="s">
        <v>138</v>
      </c>
      <c r="E362" s="233" t="s">
        <v>1</v>
      </c>
      <c r="F362" s="234" t="s">
        <v>134</v>
      </c>
      <c r="G362" s="232"/>
      <c r="H362" s="235">
        <v>4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138</v>
      </c>
      <c r="AU362" s="241" t="s">
        <v>83</v>
      </c>
      <c r="AV362" s="14" t="s">
        <v>83</v>
      </c>
      <c r="AW362" s="14" t="s">
        <v>30</v>
      </c>
      <c r="AX362" s="14" t="s">
        <v>81</v>
      </c>
      <c r="AY362" s="241" t="s">
        <v>126</v>
      </c>
    </row>
    <row r="363" spans="1:65" s="2" customFormat="1" ht="21.75" customHeight="1">
      <c r="A363" s="35"/>
      <c r="B363" s="36"/>
      <c r="C363" s="204" t="s">
        <v>590</v>
      </c>
      <c r="D363" s="204" t="s">
        <v>129</v>
      </c>
      <c r="E363" s="205" t="s">
        <v>1495</v>
      </c>
      <c r="F363" s="206" t="s">
        <v>1496</v>
      </c>
      <c r="G363" s="207" t="s">
        <v>309</v>
      </c>
      <c r="H363" s="208">
        <v>0.6</v>
      </c>
      <c r="I363" s="209"/>
      <c r="J363" s="210">
        <f>ROUND(I363*H363,2)</f>
        <v>0</v>
      </c>
      <c r="K363" s="206" t="s">
        <v>133</v>
      </c>
      <c r="L363" s="40"/>
      <c r="M363" s="211" t="s">
        <v>1</v>
      </c>
      <c r="N363" s="212" t="s">
        <v>38</v>
      </c>
      <c r="O363" s="72"/>
      <c r="P363" s="213">
        <f>O363*H363</f>
        <v>0</v>
      </c>
      <c r="Q363" s="213">
        <v>0.00122</v>
      </c>
      <c r="R363" s="213">
        <f>Q363*H363</f>
        <v>0.0007319999999999999</v>
      </c>
      <c r="S363" s="213">
        <v>0.07</v>
      </c>
      <c r="T363" s="214">
        <f>S363*H363</f>
        <v>0.042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5" t="s">
        <v>134</v>
      </c>
      <c r="AT363" s="215" t="s">
        <v>129</v>
      </c>
      <c r="AU363" s="215" t="s">
        <v>83</v>
      </c>
      <c r="AY363" s="18" t="s">
        <v>126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8" t="s">
        <v>81</v>
      </c>
      <c r="BK363" s="216">
        <f>ROUND(I363*H363,2)</f>
        <v>0</v>
      </c>
      <c r="BL363" s="18" t="s">
        <v>134</v>
      </c>
      <c r="BM363" s="215" t="s">
        <v>1497</v>
      </c>
    </row>
    <row r="364" spans="1:47" s="2" customFormat="1" ht="27">
      <c r="A364" s="35"/>
      <c r="B364" s="36"/>
      <c r="C364" s="37"/>
      <c r="D364" s="217" t="s">
        <v>136</v>
      </c>
      <c r="E364" s="37"/>
      <c r="F364" s="218" t="s">
        <v>1498</v>
      </c>
      <c r="G364" s="37"/>
      <c r="H364" s="37"/>
      <c r="I364" s="116"/>
      <c r="J364" s="37"/>
      <c r="K364" s="37"/>
      <c r="L364" s="40"/>
      <c r="M364" s="219"/>
      <c r="N364" s="220"/>
      <c r="O364" s="72"/>
      <c r="P364" s="72"/>
      <c r="Q364" s="72"/>
      <c r="R364" s="72"/>
      <c r="S364" s="72"/>
      <c r="T364" s="73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136</v>
      </c>
      <c r="AU364" s="18" t="s">
        <v>83</v>
      </c>
    </row>
    <row r="365" spans="2:51" s="13" customFormat="1" ht="10">
      <c r="B365" s="221"/>
      <c r="C365" s="222"/>
      <c r="D365" s="217" t="s">
        <v>138</v>
      </c>
      <c r="E365" s="223" t="s">
        <v>1</v>
      </c>
      <c r="F365" s="224" t="s">
        <v>260</v>
      </c>
      <c r="G365" s="222"/>
      <c r="H365" s="223" t="s">
        <v>1</v>
      </c>
      <c r="I365" s="225"/>
      <c r="J365" s="222"/>
      <c r="K365" s="222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138</v>
      </c>
      <c r="AU365" s="230" t="s">
        <v>83</v>
      </c>
      <c r="AV365" s="13" t="s">
        <v>81</v>
      </c>
      <c r="AW365" s="13" t="s">
        <v>30</v>
      </c>
      <c r="AX365" s="13" t="s">
        <v>73</v>
      </c>
      <c r="AY365" s="230" t="s">
        <v>126</v>
      </c>
    </row>
    <row r="366" spans="2:51" s="14" customFormat="1" ht="10">
      <c r="B366" s="231"/>
      <c r="C366" s="232"/>
      <c r="D366" s="217" t="s">
        <v>138</v>
      </c>
      <c r="E366" s="233" t="s">
        <v>1</v>
      </c>
      <c r="F366" s="234" t="s">
        <v>1499</v>
      </c>
      <c r="G366" s="232"/>
      <c r="H366" s="235">
        <v>0.6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138</v>
      </c>
      <c r="AU366" s="241" t="s">
        <v>83</v>
      </c>
      <c r="AV366" s="14" t="s">
        <v>83</v>
      </c>
      <c r="AW366" s="14" t="s">
        <v>30</v>
      </c>
      <c r="AX366" s="14" t="s">
        <v>81</v>
      </c>
      <c r="AY366" s="241" t="s">
        <v>126</v>
      </c>
    </row>
    <row r="367" spans="1:65" s="2" customFormat="1" ht="21.75" customHeight="1">
      <c r="A367" s="35"/>
      <c r="B367" s="36"/>
      <c r="C367" s="204" t="s">
        <v>595</v>
      </c>
      <c r="D367" s="204" t="s">
        <v>129</v>
      </c>
      <c r="E367" s="205" t="s">
        <v>1500</v>
      </c>
      <c r="F367" s="206" t="s">
        <v>1501</v>
      </c>
      <c r="G367" s="207" t="s">
        <v>309</v>
      </c>
      <c r="H367" s="208">
        <v>0.3</v>
      </c>
      <c r="I367" s="209"/>
      <c r="J367" s="210">
        <f>ROUND(I367*H367,2)</f>
        <v>0</v>
      </c>
      <c r="K367" s="206" t="s">
        <v>133</v>
      </c>
      <c r="L367" s="40"/>
      <c r="M367" s="211" t="s">
        <v>1</v>
      </c>
      <c r="N367" s="212" t="s">
        <v>38</v>
      </c>
      <c r="O367" s="72"/>
      <c r="P367" s="213">
        <f>O367*H367</f>
        <v>0</v>
      </c>
      <c r="Q367" s="213">
        <v>0.00334</v>
      </c>
      <c r="R367" s="213">
        <f>Q367*H367</f>
        <v>0.001002</v>
      </c>
      <c r="S367" s="213">
        <v>0.159</v>
      </c>
      <c r="T367" s="214">
        <f>S367*H367</f>
        <v>0.0477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5" t="s">
        <v>134</v>
      </c>
      <c r="AT367" s="215" t="s">
        <v>129</v>
      </c>
      <c r="AU367" s="215" t="s">
        <v>83</v>
      </c>
      <c r="AY367" s="18" t="s">
        <v>126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8" t="s">
        <v>81</v>
      </c>
      <c r="BK367" s="216">
        <f>ROUND(I367*H367,2)</f>
        <v>0</v>
      </c>
      <c r="BL367" s="18" t="s">
        <v>134</v>
      </c>
      <c r="BM367" s="215" t="s">
        <v>1502</v>
      </c>
    </row>
    <row r="368" spans="1:47" s="2" customFormat="1" ht="27">
      <c r="A368" s="35"/>
      <c r="B368" s="36"/>
      <c r="C368" s="37"/>
      <c r="D368" s="217" t="s">
        <v>136</v>
      </c>
      <c r="E368" s="37"/>
      <c r="F368" s="218" t="s">
        <v>1503</v>
      </c>
      <c r="G368" s="37"/>
      <c r="H368" s="37"/>
      <c r="I368" s="116"/>
      <c r="J368" s="37"/>
      <c r="K368" s="37"/>
      <c r="L368" s="40"/>
      <c r="M368" s="219"/>
      <c r="N368" s="220"/>
      <c r="O368" s="72"/>
      <c r="P368" s="72"/>
      <c r="Q368" s="72"/>
      <c r="R368" s="72"/>
      <c r="S368" s="72"/>
      <c r="T368" s="73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136</v>
      </c>
      <c r="AU368" s="18" t="s">
        <v>83</v>
      </c>
    </row>
    <row r="369" spans="2:51" s="13" customFormat="1" ht="10">
      <c r="B369" s="221"/>
      <c r="C369" s="222"/>
      <c r="D369" s="217" t="s">
        <v>138</v>
      </c>
      <c r="E369" s="223" t="s">
        <v>1</v>
      </c>
      <c r="F369" s="224" t="s">
        <v>260</v>
      </c>
      <c r="G369" s="222"/>
      <c r="H369" s="223" t="s">
        <v>1</v>
      </c>
      <c r="I369" s="225"/>
      <c r="J369" s="222"/>
      <c r="K369" s="222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138</v>
      </c>
      <c r="AU369" s="230" t="s">
        <v>83</v>
      </c>
      <c r="AV369" s="13" t="s">
        <v>81</v>
      </c>
      <c r="AW369" s="13" t="s">
        <v>30</v>
      </c>
      <c r="AX369" s="13" t="s">
        <v>73</v>
      </c>
      <c r="AY369" s="230" t="s">
        <v>126</v>
      </c>
    </row>
    <row r="370" spans="2:51" s="14" customFormat="1" ht="10">
      <c r="B370" s="231"/>
      <c r="C370" s="232"/>
      <c r="D370" s="217" t="s">
        <v>138</v>
      </c>
      <c r="E370" s="233" t="s">
        <v>1</v>
      </c>
      <c r="F370" s="234" t="s">
        <v>1504</v>
      </c>
      <c r="G370" s="232"/>
      <c r="H370" s="235">
        <v>0.3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138</v>
      </c>
      <c r="AU370" s="241" t="s">
        <v>83</v>
      </c>
      <c r="AV370" s="14" t="s">
        <v>83</v>
      </c>
      <c r="AW370" s="14" t="s">
        <v>30</v>
      </c>
      <c r="AX370" s="14" t="s">
        <v>81</v>
      </c>
      <c r="AY370" s="241" t="s">
        <v>126</v>
      </c>
    </row>
    <row r="371" spans="1:65" s="2" customFormat="1" ht="21.75" customHeight="1">
      <c r="A371" s="35"/>
      <c r="B371" s="36"/>
      <c r="C371" s="204" t="s">
        <v>600</v>
      </c>
      <c r="D371" s="204" t="s">
        <v>129</v>
      </c>
      <c r="E371" s="205" t="s">
        <v>1505</v>
      </c>
      <c r="F371" s="206" t="s">
        <v>1506</v>
      </c>
      <c r="G371" s="207" t="s">
        <v>309</v>
      </c>
      <c r="H371" s="208">
        <v>0.15</v>
      </c>
      <c r="I371" s="209"/>
      <c r="J371" s="210">
        <f>ROUND(I371*H371,2)</f>
        <v>0</v>
      </c>
      <c r="K371" s="206" t="s">
        <v>133</v>
      </c>
      <c r="L371" s="40"/>
      <c r="M371" s="211" t="s">
        <v>1</v>
      </c>
      <c r="N371" s="212" t="s">
        <v>38</v>
      </c>
      <c r="O371" s="72"/>
      <c r="P371" s="213">
        <f>O371*H371</f>
        <v>0</v>
      </c>
      <c r="Q371" s="213">
        <v>0.00417</v>
      </c>
      <c r="R371" s="213">
        <f>Q371*H371</f>
        <v>0.0006255</v>
      </c>
      <c r="S371" s="213">
        <v>0.283</v>
      </c>
      <c r="T371" s="214">
        <f>S371*H371</f>
        <v>0.042449999999999995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5" t="s">
        <v>134</v>
      </c>
      <c r="AT371" s="215" t="s">
        <v>129</v>
      </c>
      <c r="AU371" s="215" t="s">
        <v>83</v>
      </c>
      <c r="AY371" s="18" t="s">
        <v>126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8" t="s">
        <v>81</v>
      </c>
      <c r="BK371" s="216">
        <f>ROUND(I371*H371,2)</f>
        <v>0</v>
      </c>
      <c r="BL371" s="18" t="s">
        <v>134</v>
      </c>
      <c r="BM371" s="215" t="s">
        <v>1507</v>
      </c>
    </row>
    <row r="372" spans="1:47" s="2" customFormat="1" ht="27">
      <c r="A372" s="35"/>
      <c r="B372" s="36"/>
      <c r="C372" s="37"/>
      <c r="D372" s="217" t="s">
        <v>136</v>
      </c>
      <c r="E372" s="37"/>
      <c r="F372" s="218" t="s">
        <v>1508</v>
      </c>
      <c r="G372" s="37"/>
      <c r="H372" s="37"/>
      <c r="I372" s="116"/>
      <c r="J372" s="37"/>
      <c r="K372" s="37"/>
      <c r="L372" s="40"/>
      <c r="M372" s="219"/>
      <c r="N372" s="220"/>
      <c r="O372" s="72"/>
      <c r="P372" s="72"/>
      <c r="Q372" s="72"/>
      <c r="R372" s="72"/>
      <c r="S372" s="72"/>
      <c r="T372" s="73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136</v>
      </c>
      <c r="AU372" s="18" t="s">
        <v>83</v>
      </c>
    </row>
    <row r="373" spans="2:51" s="13" customFormat="1" ht="10">
      <c r="B373" s="221"/>
      <c r="C373" s="222"/>
      <c r="D373" s="217" t="s">
        <v>138</v>
      </c>
      <c r="E373" s="223" t="s">
        <v>1</v>
      </c>
      <c r="F373" s="224" t="s">
        <v>260</v>
      </c>
      <c r="G373" s="222"/>
      <c r="H373" s="223" t="s">
        <v>1</v>
      </c>
      <c r="I373" s="225"/>
      <c r="J373" s="222"/>
      <c r="K373" s="222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138</v>
      </c>
      <c r="AU373" s="230" t="s">
        <v>83</v>
      </c>
      <c r="AV373" s="13" t="s">
        <v>81</v>
      </c>
      <c r="AW373" s="13" t="s">
        <v>30</v>
      </c>
      <c r="AX373" s="13" t="s">
        <v>73</v>
      </c>
      <c r="AY373" s="230" t="s">
        <v>126</v>
      </c>
    </row>
    <row r="374" spans="2:51" s="14" customFormat="1" ht="10">
      <c r="B374" s="231"/>
      <c r="C374" s="232"/>
      <c r="D374" s="217" t="s">
        <v>138</v>
      </c>
      <c r="E374" s="233" t="s">
        <v>1</v>
      </c>
      <c r="F374" s="234" t="s">
        <v>1509</v>
      </c>
      <c r="G374" s="232"/>
      <c r="H374" s="235">
        <v>0.15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138</v>
      </c>
      <c r="AU374" s="241" t="s">
        <v>83</v>
      </c>
      <c r="AV374" s="14" t="s">
        <v>83</v>
      </c>
      <c r="AW374" s="14" t="s">
        <v>30</v>
      </c>
      <c r="AX374" s="14" t="s">
        <v>81</v>
      </c>
      <c r="AY374" s="241" t="s">
        <v>126</v>
      </c>
    </row>
    <row r="375" spans="1:65" s="2" customFormat="1" ht="21.75" customHeight="1">
      <c r="A375" s="35"/>
      <c r="B375" s="36"/>
      <c r="C375" s="204" t="s">
        <v>606</v>
      </c>
      <c r="D375" s="204" t="s">
        <v>129</v>
      </c>
      <c r="E375" s="205" t="s">
        <v>1510</v>
      </c>
      <c r="F375" s="206" t="s">
        <v>1511</v>
      </c>
      <c r="G375" s="207" t="s">
        <v>309</v>
      </c>
      <c r="H375" s="208">
        <v>0.15</v>
      </c>
      <c r="I375" s="209"/>
      <c r="J375" s="210">
        <f>ROUND(I375*H375,2)</f>
        <v>0</v>
      </c>
      <c r="K375" s="206" t="s">
        <v>133</v>
      </c>
      <c r="L375" s="40"/>
      <c r="M375" s="211" t="s">
        <v>1</v>
      </c>
      <c r="N375" s="212" t="s">
        <v>38</v>
      </c>
      <c r="O375" s="72"/>
      <c r="P375" s="213">
        <f>O375*H375</f>
        <v>0</v>
      </c>
      <c r="Q375" s="213">
        <v>0.00893</v>
      </c>
      <c r="R375" s="213">
        <f>Q375*H375</f>
        <v>0.0013395</v>
      </c>
      <c r="S375" s="213">
        <v>0.785</v>
      </c>
      <c r="T375" s="214">
        <f>S375*H375</f>
        <v>0.11775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5" t="s">
        <v>134</v>
      </c>
      <c r="AT375" s="215" t="s">
        <v>129</v>
      </c>
      <c r="AU375" s="215" t="s">
        <v>83</v>
      </c>
      <c r="AY375" s="18" t="s">
        <v>126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8" t="s">
        <v>81</v>
      </c>
      <c r="BK375" s="216">
        <f>ROUND(I375*H375,2)</f>
        <v>0</v>
      </c>
      <c r="BL375" s="18" t="s">
        <v>134</v>
      </c>
      <c r="BM375" s="215" t="s">
        <v>1512</v>
      </c>
    </row>
    <row r="376" spans="1:47" s="2" customFormat="1" ht="27">
      <c r="A376" s="35"/>
      <c r="B376" s="36"/>
      <c r="C376" s="37"/>
      <c r="D376" s="217" t="s">
        <v>136</v>
      </c>
      <c r="E376" s="37"/>
      <c r="F376" s="218" t="s">
        <v>1513</v>
      </c>
      <c r="G376" s="37"/>
      <c r="H376" s="37"/>
      <c r="I376" s="116"/>
      <c r="J376" s="37"/>
      <c r="K376" s="37"/>
      <c r="L376" s="40"/>
      <c r="M376" s="219"/>
      <c r="N376" s="220"/>
      <c r="O376" s="72"/>
      <c r="P376" s="72"/>
      <c r="Q376" s="72"/>
      <c r="R376" s="72"/>
      <c r="S376" s="72"/>
      <c r="T376" s="73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136</v>
      </c>
      <c r="AU376" s="18" t="s">
        <v>83</v>
      </c>
    </row>
    <row r="377" spans="2:51" s="13" customFormat="1" ht="10">
      <c r="B377" s="221"/>
      <c r="C377" s="222"/>
      <c r="D377" s="217" t="s">
        <v>138</v>
      </c>
      <c r="E377" s="223" t="s">
        <v>1</v>
      </c>
      <c r="F377" s="224" t="s">
        <v>260</v>
      </c>
      <c r="G377" s="222"/>
      <c r="H377" s="223" t="s">
        <v>1</v>
      </c>
      <c r="I377" s="225"/>
      <c r="J377" s="222"/>
      <c r="K377" s="222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138</v>
      </c>
      <c r="AU377" s="230" t="s">
        <v>83</v>
      </c>
      <c r="AV377" s="13" t="s">
        <v>81</v>
      </c>
      <c r="AW377" s="13" t="s">
        <v>30</v>
      </c>
      <c r="AX377" s="13" t="s">
        <v>73</v>
      </c>
      <c r="AY377" s="230" t="s">
        <v>126</v>
      </c>
    </row>
    <row r="378" spans="2:51" s="14" customFormat="1" ht="10">
      <c r="B378" s="231"/>
      <c r="C378" s="232"/>
      <c r="D378" s="217" t="s">
        <v>138</v>
      </c>
      <c r="E378" s="233" t="s">
        <v>1</v>
      </c>
      <c r="F378" s="234" t="s">
        <v>1509</v>
      </c>
      <c r="G378" s="232"/>
      <c r="H378" s="235">
        <v>0.15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138</v>
      </c>
      <c r="AU378" s="241" t="s">
        <v>83</v>
      </c>
      <c r="AV378" s="14" t="s">
        <v>83</v>
      </c>
      <c r="AW378" s="14" t="s">
        <v>30</v>
      </c>
      <c r="AX378" s="14" t="s">
        <v>81</v>
      </c>
      <c r="AY378" s="241" t="s">
        <v>126</v>
      </c>
    </row>
    <row r="379" spans="1:65" s="2" customFormat="1" ht="16.5" customHeight="1">
      <c r="A379" s="35"/>
      <c r="B379" s="36"/>
      <c r="C379" s="204" t="s">
        <v>611</v>
      </c>
      <c r="D379" s="204" t="s">
        <v>129</v>
      </c>
      <c r="E379" s="205" t="s">
        <v>498</v>
      </c>
      <c r="F379" s="206" t="s">
        <v>1514</v>
      </c>
      <c r="G379" s="207" t="s">
        <v>147</v>
      </c>
      <c r="H379" s="208">
        <v>4</v>
      </c>
      <c r="I379" s="209"/>
      <c r="J379" s="210">
        <f>ROUND(I379*H379,2)</f>
        <v>0</v>
      </c>
      <c r="K379" s="206" t="s">
        <v>1</v>
      </c>
      <c r="L379" s="40"/>
      <c r="M379" s="211" t="s">
        <v>1</v>
      </c>
      <c r="N379" s="212" t="s">
        <v>38</v>
      </c>
      <c r="O379" s="72"/>
      <c r="P379" s="213">
        <f>O379*H379</f>
        <v>0</v>
      </c>
      <c r="Q379" s="213">
        <v>0</v>
      </c>
      <c r="R379" s="213">
        <f>Q379*H379</f>
        <v>0</v>
      </c>
      <c r="S379" s="213">
        <v>0</v>
      </c>
      <c r="T379" s="21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5" t="s">
        <v>134</v>
      </c>
      <c r="AT379" s="215" t="s">
        <v>129</v>
      </c>
      <c r="AU379" s="215" t="s">
        <v>83</v>
      </c>
      <c r="AY379" s="18" t="s">
        <v>126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8" t="s">
        <v>81</v>
      </c>
      <c r="BK379" s="216">
        <f>ROUND(I379*H379,2)</f>
        <v>0</v>
      </c>
      <c r="BL379" s="18" t="s">
        <v>134</v>
      </c>
      <c r="BM379" s="215" t="s">
        <v>1515</v>
      </c>
    </row>
    <row r="380" spans="1:47" s="2" customFormat="1" ht="10">
      <c r="A380" s="35"/>
      <c r="B380" s="36"/>
      <c r="C380" s="37"/>
      <c r="D380" s="217" t="s">
        <v>136</v>
      </c>
      <c r="E380" s="37"/>
      <c r="F380" s="218" t="s">
        <v>1514</v>
      </c>
      <c r="G380" s="37"/>
      <c r="H380" s="37"/>
      <c r="I380" s="116"/>
      <c r="J380" s="37"/>
      <c r="K380" s="37"/>
      <c r="L380" s="40"/>
      <c r="M380" s="219"/>
      <c r="N380" s="220"/>
      <c r="O380" s="72"/>
      <c r="P380" s="72"/>
      <c r="Q380" s="72"/>
      <c r="R380" s="72"/>
      <c r="S380" s="72"/>
      <c r="T380" s="73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136</v>
      </c>
      <c r="AU380" s="18" t="s">
        <v>83</v>
      </c>
    </row>
    <row r="381" spans="2:51" s="13" customFormat="1" ht="30">
      <c r="B381" s="221"/>
      <c r="C381" s="222"/>
      <c r="D381" s="217" t="s">
        <v>138</v>
      </c>
      <c r="E381" s="223" t="s">
        <v>1</v>
      </c>
      <c r="F381" s="224" t="s">
        <v>1516</v>
      </c>
      <c r="G381" s="222"/>
      <c r="H381" s="223" t="s">
        <v>1</v>
      </c>
      <c r="I381" s="225"/>
      <c r="J381" s="222"/>
      <c r="K381" s="222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138</v>
      </c>
      <c r="AU381" s="230" t="s">
        <v>83</v>
      </c>
      <c r="AV381" s="13" t="s">
        <v>81</v>
      </c>
      <c r="AW381" s="13" t="s">
        <v>30</v>
      </c>
      <c r="AX381" s="13" t="s">
        <v>73</v>
      </c>
      <c r="AY381" s="230" t="s">
        <v>126</v>
      </c>
    </row>
    <row r="382" spans="2:51" s="13" customFormat="1" ht="10">
      <c r="B382" s="221"/>
      <c r="C382" s="222"/>
      <c r="D382" s="217" t="s">
        <v>138</v>
      </c>
      <c r="E382" s="223" t="s">
        <v>1</v>
      </c>
      <c r="F382" s="224" t="s">
        <v>1517</v>
      </c>
      <c r="G382" s="222"/>
      <c r="H382" s="223" t="s">
        <v>1</v>
      </c>
      <c r="I382" s="225"/>
      <c r="J382" s="222"/>
      <c r="K382" s="222"/>
      <c r="L382" s="226"/>
      <c r="M382" s="227"/>
      <c r="N382" s="228"/>
      <c r="O382" s="228"/>
      <c r="P382" s="228"/>
      <c r="Q382" s="228"/>
      <c r="R382" s="228"/>
      <c r="S382" s="228"/>
      <c r="T382" s="229"/>
      <c r="AT382" s="230" t="s">
        <v>138</v>
      </c>
      <c r="AU382" s="230" t="s">
        <v>83</v>
      </c>
      <c r="AV382" s="13" t="s">
        <v>81</v>
      </c>
      <c r="AW382" s="13" t="s">
        <v>30</v>
      </c>
      <c r="AX382" s="13" t="s">
        <v>73</v>
      </c>
      <c r="AY382" s="230" t="s">
        <v>126</v>
      </c>
    </row>
    <row r="383" spans="2:51" s="14" customFormat="1" ht="10">
      <c r="B383" s="231"/>
      <c r="C383" s="232"/>
      <c r="D383" s="217" t="s">
        <v>138</v>
      </c>
      <c r="E383" s="233" t="s">
        <v>1</v>
      </c>
      <c r="F383" s="234" t="s">
        <v>134</v>
      </c>
      <c r="G383" s="232"/>
      <c r="H383" s="235">
        <v>4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138</v>
      </c>
      <c r="AU383" s="241" t="s">
        <v>83</v>
      </c>
      <c r="AV383" s="14" t="s">
        <v>83</v>
      </c>
      <c r="AW383" s="14" t="s">
        <v>30</v>
      </c>
      <c r="AX383" s="14" t="s">
        <v>81</v>
      </c>
      <c r="AY383" s="241" t="s">
        <v>126</v>
      </c>
    </row>
    <row r="384" spans="2:63" s="12" customFormat="1" ht="22.75" customHeight="1">
      <c r="B384" s="188"/>
      <c r="C384" s="189"/>
      <c r="D384" s="190" t="s">
        <v>72</v>
      </c>
      <c r="E384" s="202" t="s">
        <v>770</v>
      </c>
      <c r="F384" s="202" t="s">
        <v>771</v>
      </c>
      <c r="G384" s="189"/>
      <c r="H384" s="189"/>
      <c r="I384" s="192"/>
      <c r="J384" s="203">
        <f>BK384</f>
        <v>0</v>
      </c>
      <c r="K384" s="189"/>
      <c r="L384" s="194"/>
      <c r="M384" s="195"/>
      <c r="N384" s="196"/>
      <c r="O384" s="196"/>
      <c r="P384" s="197">
        <f>SUM(P385:P386)</f>
        <v>0</v>
      </c>
      <c r="Q384" s="196"/>
      <c r="R384" s="197">
        <f>SUM(R385:R386)</f>
        <v>0</v>
      </c>
      <c r="S384" s="196"/>
      <c r="T384" s="198">
        <f>SUM(T385:T386)</f>
        <v>0</v>
      </c>
      <c r="AR384" s="199" t="s">
        <v>81</v>
      </c>
      <c r="AT384" s="200" t="s">
        <v>72</v>
      </c>
      <c r="AU384" s="200" t="s">
        <v>81</v>
      </c>
      <c r="AY384" s="199" t="s">
        <v>126</v>
      </c>
      <c r="BK384" s="201">
        <f>SUM(BK385:BK386)</f>
        <v>0</v>
      </c>
    </row>
    <row r="385" spans="1:65" s="2" customFormat="1" ht="21.75" customHeight="1">
      <c r="A385" s="35"/>
      <c r="B385" s="36"/>
      <c r="C385" s="204" t="s">
        <v>617</v>
      </c>
      <c r="D385" s="204" t="s">
        <v>129</v>
      </c>
      <c r="E385" s="205" t="s">
        <v>1518</v>
      </c>
      <c r="F385" s="206" t="s">
        <v>1519</v>
      </c>
      <c r="G385" s="207" t="s">
        <v>351</v>
      </c>
      <c r="H385" s="208">
        <v>463.873</v>
      </c>
      <c r="I385" s="209"/>
      <c r="J385" s="210">
        <f>ROUND(I385*H385,2)</f>
        <v>0</v>
      </c>
      <c r="K385" s="206" t="s">
        <v>133</v>
      </c>
      <c r="L385" s="40"/>
      <c r="M385" s="211" t="s">
        <v>1</v>
      </c>
      <c r="N385" s="212" t="s">
        <v>38</v>
      </c>
      <c r="O385" s="72"/>
      <c r="P385" s="213">
        <f>O385*H385</f>
        <v>0</v>
      </c>
      <c r="Q385" s="213">
        <v>0</v>
      </c>
      <c r="R385" s="213">
        <f>Q385*H385</f>
        <v>0</v>
      </c>
      <c r="S385" s="213">
        <v>0</v>
      </c>
      <c r="T385" s="214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5" t="s">
        <v>134</v>
      </c>
      <c r="AT385" s="215" t="s">
        <v>129</v>
      </c>
      <c r="AU385" s="215" t="s">
        <v>83</v>
      </c>
      <c r="AY385" s="18" t="s">
        <v>126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8" t="s">
        <v>81</v>
      </c>
      <c r="BK385" s="216">
        <f>ROUND(I385*H385,2)</f>
        <v>0</v>
      </c>
      <c r="BL385" s="18" t="s">
        <v>134</v>
      </c>
      <c r="BM385" s="215" t="s">
        <v>1520</v>
      </c>
    </row>
    <row r="386" spans="1:47" s="2" customFormat="1" ht="18">
      <c r="A386" s="35"/>
      <c r="B386" s="36"/>
      <c r="C386" s="37"/>
      <c r="D386" s="217" t="s">
        <v>136</v>
      </c>
      <c r="E386" s="37"/>
      <c r="F386" s="218" t="s">
        <v>1521</v>
      </c>
      <c r="G386" s="37"/>
      <c r="H386" s="37"/>
      <c r="I386" s="116"/>
      <c r="J386" s="37"/>
      <c r="K386" s="37"/>
      <c r="L386" s="40"/>
      <c r="M386" s="219"/>
      <c r="N386" s="220"/>
      <c r="O386" s="72"/>
      <c r="P386" s="72"/>
      <c r="Q386" s="72"/>
      <c r="R386" s="72"/>
      <c r="S386" s="72"/>
      <c r="T386" s="73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136</v>
      </c>
      <c r="AU386" s="18" t="s">
        <v>83</v>
      </c>
    </row>
    <row r="387" spans="2:63" s="12" customFormat="1" ht="25.9" customHeight="1">
      <c r="B387" s="188"/>
      <c r="C387" s="189"/>
      <c r="D387" s="190" t="s">
        <v>72</v>
      </c>
      <c r="E387" s="191" t="s">
        <v>1138</v>
      </c>
      <c r="F387" s="191" t="s">
        <v>1139</v>
      </c>
      <c r="G387" s="189"/>
      <c r="H387" s="189"/>
      <c r="I387" s="192"/>
      <c r="J387" s="193">
        <f>BK387</f>
        <v>0</v>
      </c>
      <c r="K387" s="189"/>
      <c r="L387" s="194"/>
      <c r="M387" s="195"/>
      <c r="N387" s="196"/>
      <c r="O387" s="196"/>
      <c r="P387" s="197">
        <f>P388</f>
        <v>0</v>
      </c>
      <c r="Q387" s="196"/>
      <c r="R387" s="197">
        <f>R388</f>
        <v>0</v>
      </c>
      <c r="S387" s="196"/>
      <c r="T387" s="198">
        <f>T388</f>
        <v>0</v>
      </c>
      <c r="AR387" s="199" t="s">
        <v>83</v>
      </c>
      <c r="AT387" s="200" t="s">
        <v>72</v>
      </c>
      <c r="AU387" s="200" t="s">
        <v>73</v>
      </c>
      <c r="AY387" s="199" t="s">
        <v>126</v>
      </c>
      <c r="BK387" s="201">
        <f>BK388</f>
        <v>0</v>
      </c>
    </row>
    <row r="388" spans="2:63" s="12" customFormat="1" ht="22.75" customHeight="1">
      <c r="B388" s="188"/>
      <c r="C388" s="189"/>
      <c r="D388" s="190" t="s">
        <v>72</v>
      </c>
      <c r="E388" s="202" t="s">
        <v>1522</v>
      </c>
      <c r="F388" s="202" t="s">
        <v>1523</v>
      </c>
      <c r="G388" s="189"/>
      <c r="H388" s="189"/>
      <c r="I388" s="192"/>
      <c r="J388" s="203">
        <f>BK388</f>
        <v>0</v>
      </c>
      <c r="K388" s="189"/>
      <c r="L388" s="194"/>
      <c r="M388" s="195"/>
      <c r="N388" s="196"/>
      <c r="O388" s="196"/>
      <c r="P388" s="197">
        <f>SUM(P389:P395)</f>
        <v>0</v>
      </c>
      <c r="Q388" s="196"/>
      <c r="R388" s="197">
        <f>SUM(R389:R395)</f>
        <v>0</v>
      </c>
      <c r="S388" s="196"/>
      <c r="T388" s="198">
        <f>SUM(T389:T395)</f>
        <v>0</v>
      </c>
      <c r="AR388" s="199" t="s">
        <v>83</v>
      </c>
      <c r="AT388" s="200" t="s">
        <v>72</v>
      </c>
      <c r="AU388" s="200" t="s">
        <v>81</v>
      </c>
      <c r="AY388" s="199" t="s">
        <v>126</v>
      </c>
      <c r="BK388" s="201">
        <f>SUM(BK389:BK395)</f>
        <v>0</v>
      </c>
    </row>
    <row r="389" spans="1:65" s="2" customFormat="1" ht="21.75" customHeight="1">
      <c r="A389" s="35"/>
      <c r="B389" s="36"/>
      <c r="C389" s="204" t="s">
        <v>624</v>
      </c>
      <c r="D389" s="204" t="s">
        <v>129</v>
      </c>
      <c r="E389" s="205" t="s">
        <v>1524</v>
      </c>
      <c r="F389" s="206" t="s">
        <v>1525</v>
      </c>
      <c r="G389" s="207" t="s">
        <v>309</v>
      </c>
      <c r="H389" s="208">
        <v>17.3</v>
      </c>
      <c r="I389" s="209"/>
      <c r="J389" s="210">
        <f>ROUND(I389*H389,2)</f>
        <v>0</v>
      </c>
      <c r="K389" s="206" t="s">
        <v>133</v>
      </c>
      <c r="L389" s="40"/>
      <c r="M389" s="211" t="s">
        <v>1</v>
      </c>
      <c r="N389" s="212" t="s">
        <v>38</v>
      </c>
      <c r="O389" s="72"/>
      <c r="P389" s="213">
        <f>O389*H389</f>
        <v>0</v>
      </c>
      <c r="Q389" s="213">
        <v>0</v>
      </c>
      <c r="R389" s="213">
        <f>Q389*H389</f>
        <v>0</v>
      </c>
      <c r="S389" s="213">
        <v>0</v>
      </c>
      <c r="T389" s="214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5" t="s">
        <v>204</v>
      </c>
      <c r="AT389" s="215" t="s">
        <v>129</v>
      </c>
      <c r="AU389" s="215" t="s">
        <v>83</v>
      </c>
      <c r="AY389" s="18" t="s">
        <v>126</v>
      </c>
      <c r="BE389" s="216">
        <f>IF(N389="základní",J389,0)</f>
        <v>0</v>
      </c>
      <c r="BF389" s="216">
        <f>IF(N389="snížená",J389,0)</f>
        <v>0</v>
      </c>
      <c r="BG389" s="216">
        <f>IF(N389="zákl. přenesená",J389,0)</f>
        <v>0</v>
      </c>
      <c r="BH389" s="216">
        <f>IF(N389="sníž. přenesená",J389,0)</f>
        <v>0</v>
      </c>
      <c r="BI389" s="216">
        <f>IF(N389="nulová",J389,0)</f>
        <v>0</v>
      </c>
      <c r="BJ389" s="18" t="s">
        <v>81</v>
      </c>
      <c r="BK389" s="216">
        <f>ROUND(I389*H389,2)</f>
        <v>0</v>
      </c>
      <c r="BL389" s="18" t="s">
        <v>204</v>
      </c>
      <c r="BM389" s="215" t="s">
        <v>1526</v>
      </c>
    </row>
    <row r="390" spans="1:47" s="2" customFormat="1" ht="27">
      <c r="A390" s="35"/>
      <c r="B390" s="36"/>
      <c r="C390" s="37"/>
      <c r="D390" s="217" t="s">
        <v>136</v>
      </c>
      <c r="E390" s="37"/>
      <c r="F390" s="218" t="s">
        <v>1527</v>
      </c>
      <c r="G390" s="37"/>
      <c r="H390" s="37"/>
      <c r="I390" s="116"/>
      <c r="J390" s="37"/>
      <c r="K390" s="37"/>
      <c r="L390" s="40"/>
      <c r="M390" s="219"/>
      <c r="N390" s="220"/>
      <c r="O390" s="72"/>
      <c r="P390" s="72"/>
      <c r="Q390" s="72"/>
      <c r="R390" s="72"/>
      <c r="S390" s="72"/>
      <c r="T390" s="73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136</v>
      </c>
      <c r="AU390" s="18" t="s">
        <v>83</v>
      </c>
    </row>
    <row r="391" spans="2:51" s="13" customFormat="1" ht="10">
      <c r="B391" s="221"/>
      <c r="C391" s="222"/>
      <c r="D391" s="217" t="s">
        <v>138</v>
      </c>
      <c r="E391" s="223" t="s">
        <v>1</v>
      </c>
      <c r="F391" s="224" t="s">
        <v>260</v>
      </c>
      <c r="G391" s="222"/>
      <c r="H391" s="223" t="s">
        <v>1</v>
      </c>
      <c r="I391" s="225"/>
      <c r="J391" s="222"/>
      <c r="K391" s="222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138</v>
      </c>
      <c r="AU391" s="230" t="s">
        <v>83</v>
      </c>
      <c r="AV391" s="13" t="s">
        <v>81</v>
      </c>
      <c r="AW391" s="13" t="s">
        <v>30</v>
      </c>
      <c r="AX391" s="13" t="s">
        <v>73</v>
      </c>
      <c r="AY391" s="230" t="s">
        <v>126</v>
      </c>
    </row>
    <row r="392" spans="2:51" s="13" customFormat="1" ht="10">
      <c r="B392" s="221"/>
      <c r="C392" s="222"/>
      <c r="D392" s="217" t="s">
        <v>138</v>
      </c>
      <c r="E392" s="223" t="s">
        <v>1</v>
      </c>
      <c r="F392" s="224" t="s">
        <v>1528</v>
      </c>
      <c r="G392" s="222"/>
      <c r="H392" s="223" t="s">
        <v>1</v>
      </c>
      <c r="I392" s="225"/>
      <c r="J392" s="222"/>
      <c r="K392" s="222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138</v>
      </c>
      <c r="AU392" s="230" t="s">
        <v>83</v>
      </c>
      <c r="AV392" s="13" t="s">
        <v>81</v>
      </c>
      <c r="AW392" s="13" t="s">
        <v>30</v>
      </c>
      <c r="AX392" s="13" t="s">
        <v>73</v>
      </c>
      <c r="AY392" s="230" t="s">
        <v>126</v>
      </c>
    </row>
    <row r="393" spans="2:51" s="14" customFormat="1" ht="10">
      <c r="B393" s="231"/>
      <c r="C393" s="232"/>
      <c r="D393" s="217" t="s">
        <v>138</v>
      </c>
      <c r="E393" s="233" t="s">
        <v>1</v>
      </c>
      <c r="F393" s="234" t="s">
        <v>1529</v>
      </c>
      <c r="G393" s="232"/>
      <c r="H393" s="235">
        <v>17.3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138</v>
      </c>
      <c r="AU393" s="241" t="s">
        <v>83</v>
      </c>
      <c r="AV393" s="14" t="s">
        <v>83</v>
      </c>
      <c r="AW393" s="14" t="s">
        <v>30</v>
      </c>
      <c r="AX393" s="14" t="s">
        <v>81</v>
      </c>
      <c r="AY393" s="241" t="s">
        <v>126</v>
      </c>
    </row>
    <row r="394" spans="1:65" s="2" customFormat="1" ht="16.5" customHeight="1">
      <c r="A394" s="35"/>
      <c r="B394" s="36"/>
      <c r="C394" s="258" t="s">
        <v>628</v>
      </c>
      <c r="D394" s="258" t="s">
        <v>360</v>
      </c>
      <c r="E394" s="259" t="s">
        <v>502</v>
      </c>
      <c r="F394" s="260" t="s">
        <v>1530</v>
      </c>
      <c r="G394" s="261" t="s">
        <v>309</v>
      </c>
      <c r="H394" s="262">
        <v>17.3</v>
      </c>
      <c r="I394" s="263"/>
      <c r="J394" s="264">
        <f>ROUND(I394*H394,2)</f>
        <v>0</v>
      </c>
      <c r="K394" s="260" t="s">
        <v>1</v>
      </c>
      <c r="L394" s="265"/>
      <c r="M394" s="266" t="s">
        <v>1</v>
      </c>
      <c r="N394" s="267" t="s">
        <v>38</v>
      </c>
      <c r="O394" s="72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5" t="s">
        <v>412</v>
      </c>
      <c r="AT394" s="215" t="s">
        <v>360</v>
      </c>
      <c r="AU394" s="215" t="s">
        <v>83</v>
      </c>
      <c r="AY394" s="18" t="s">
        <v>126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8" t="s">
        <v>81</v>
      </c>
      <c r="BK394" s="216">
        <f>ROUND(I394*H394,2)</f>
        <v>0</v>
      </c>
      <c r="BL394" s="18" t="s">
        <v>204</v>
      </c>
      <c r="BM394" s="215" t="s">
        <v>1531</v>
      </c>
    </row>
    <row r="395" spans="1:47" s="2" customFormat="1" ht="10">
      <c r="A395" s="35"/>
      <c r="B395" s="36"/>
      <c r="C395" s="37"/>
      <c r="D395" s="217" t="s">
        <v>136</v>
      </c>
      <c r="E395" s="37"/>
      <c r="F395" s="218" t="s">
        <v>1530</v>
      </c>
      <c r="G395" s="37"/>
      <c r="H395" s="37"/>
      <c r="I395" s="116"/>
      <c r="J395" s="37"/>
      <c r="K395" s="37"/>
      <c r="L395" s="40"/>
      <c r="M395" s="242"/>
      <c r="N395" s="243"/>
      <c r="O395" s="244"/>
      <c r="P395" s="244"/>
      <c r="Q395" s="244"/>
      <c r="R395" s="244"/>
      <c r="S395" s="244"/>
      <c r="T395" s="24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136</v>
      </c>
      <c r="AU395" s="18" t="s">
        <v>83</v>
      </c>
    </row>
    <row r="396" spans="1:31" s="2" customFormat="1" ht="7" customHeight="1">
      <c r="A396" s="35"/>
      <c r="B396" s="55"/>
      <c r="C396" s="56"/>
      <c r="D396" s="56"/>
      <c r="E396" s="56"/>
      <c r="F396" s="56"/>
      <c r="G396" s="56"/>
      <c r="H396" s="56"/>
      <c r="I396" s="153"/>
      <c r="J396" s="56"/>
      <c r="K396" s="56"/>
      <c r="L396" s="40"/>
      <c r="M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</row>
  </sheetData>
  <sheetProtection algorithmName="SHA-512" hashValue="ms+PsJl9pptgZ5k3kNuX8+mDIFh1U+zwtSfRNzAY2NpuWF8iHIM68yLQWEM22uBDAh0W3aEXd5FJKzxW/Mzvrw==" saltValue="ypZRxqPVMMo+oXXo8Xj6Q9ZU7LhsiIMxxItWW9u0EH5VPvwvR1qTmZ5iApbwDjmP6Xe/ZWzQahhqyApImdiv/w==" spinCount="100000" sheet="1" objects="1" scenarios="1" formatColumns="0" formatRows="0" autoFilter="0"/>
  <autoFilter ref="C125:K39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109" customWidth="1"/>
    <col min="10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95</v>
      </c>
      <c r="AZ2" s="246" t="s">
        <v>1532</v>
      </c>
      <c r="BA2" s="246" t="s">
        <v>1</v>
      </c>
      <c r="BB2" s="246" t="s">
        <v>132</v>
      </c>
      <c r="BC2" s="246" t="s">
        <v>1533</v>
      </c>
      <c r="BD2" s="246" t="s">
        <v>83</v>
      </c>
    </row>
    <row r="3" spans="2:5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  <c r="AZ3" s="246" t="s">
        <v>1534</v>
      </c>
      <c r="BA3" s="246" t="s">
        <v>1</v>
      </c>
      <c r="BB3" s="246" t="s">
        <v>132</v>
      </c>
      <c r="BC3" s="246" t="s">
        <v>1535</v>
      </c>
      <c r="BD3" s="246" t="s">
        <v>83</v>
      </c>
    </row>
    <row r="4" spans="2:5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  <c r="AZ4" s="246" t="s">
        <v>1536</v>
      </c>
      <c r="BA4" s="246" t="s">
        <v>1</v>
      </c>
      <c r="BB4" s="246" t="s">
        <v>315</v>
      </c>
      <c r="BC4" s="246" t="s">
        <v>1537</v>
      </c>
      <c r="BD4" s="246" t="s">
        <v>83</v>
      </c>
    </row>
    <row r="5" spans="2:56" s="1" customFormat="1" ht="7" customHeight="1">
      <c r="B5" s="21"/>
      <c r="I5" s="109"/>
      <c r="L5" s="21"/>
      <c r="AZ5" s="246" t="s">
        <v>1538</v>
      </c>
      <c r="BA5" s="246" t="s">
        <v>1</v>
      </c>
      <c r="BB5" s="246" t="s">
        <v>315</v>
      </c>
      <c r="BC5" s="246" t="s">
        <v>1539</v>
      </c>
      <c r="BD5" s="246" t="s">
        <v>83</v>
      </c>
    </row>
    <row r="6" spans="2:56" s="1" customFormat="1" ht="12" customHeight="1">
      <c r="B6" s="21"/>
      <c r="D6" s="115" t="s">
        <v>16</v>
      </c>
      <c r="I6" s="109"/>
      <c r="L6" s="21"/>
      <c r="AZ6" s="246" t="s">
        <v>318</v>
      </c>
      <c r="BA6" s="246" t="s">
        <v>1</v>
      </c>
      <c r="BB6" s="246" t="s">
        <v>315</v>
      </c>
      <c r="BC6" s="246" t="s">
        <v>1540</v>
      </c>
      <c r="BD6" s="246" t="s">
        <v>83</v>
      </c>
    </row>
    <row r="7" spans="2:56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  <c r="AZ7" s="246" t="s">
        <v>786</v>
      </c>
      <c r="BA7" s="246" t="s">
        <v>1</v>
      </c>
      <c r="BB7" s="246" t="s">
        <v>132</v>
      </c>
      <c r="BC7" s="246" t="s">
        <v>1541</v>
      </c>
      <c r="BD7" s="246" t="s">
        <v>83</v>
      </c>
    </row>
    <row r="8" spans="1:56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246" t="s">
        <v>1542</v>
      </c>
      <c r="BA8" s="246" t="s">
        <v>1</v>
      </c>
      <c r="BB8" s="246" t="s">
        <v>315</v>
      </c>
      <c r="BC8" s="246" t="s">
        <v>1543</v>
      </c>
      <c r="BD8" s="246" t="s">
        <v>83</v>
      </c>
    </row>
    <row r="9" spans="1:56" s="2" customFormat="1" ht="16.5" customHeight="1">
      <c r="A9" s="35"/>
      <c r="B9" s="40"/>
      <c r="C9" s="35"/>
      <c r="D9" s="35"/>
      <c r="E9" s="340" t="s">
        <v>1544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246" t="s">
        <v>1545</v>
      </c>
      <c r="BA9" s="246" t="s">
        <v>1</v>
      </c>
      <c r="BB9" s="246" t="s">
        <v>315</v>
      </c>
      <c r="BC9" s="246" t="s">
        <v>1546</v>
      </c>
      <c r="BD9" s="246" t="s">
        <v>83</v>
      </c>
    </row>
    <row r="10" spans="1:56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246" t="s">
        <v>1547</v>
      </c>
      <c r="BA10" s="246" t="s">
        <v>1</v>
      </c>
      <c r="BB10" s="246" t="s">
        <v>315</v>
      </c>
      <c r="BC10" s="246" t="s">
        <v>1548</v>
      </c>
      <c r="BD10" s="246" t="s">
        <v>83</v>
      </c>
    </row>
    <row r="11" spans="1:5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246" t="s">
        <v>246</v>
      </c>
      <c r="BA11" s="246" t="s">
        <v>1</v>
      </c>
      <c r="BB11" s="246" t="s">
        <v>315</v>
      </c>
      <c r="BC11" s="246" t="s">
        <v>1549</v>
      </c>
      <c r="BD11" s="246" t="s">
        <v>83</v>
      </c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ROUND((SUM(BE122:BE320)),2)</f>
        <v>0</v>
      </c>
      <c r="G33" s="35"/>
      <c r="H33" s="35"/>
      <c r="I33" s="132">
        <v>0.21</v>
      </c>
      <c r="J33" s="131">
        <f>ROUND(((SUM(BE122:BE320))*I33),2)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ROUND((SUM(BF122:BF320)),2)</f>
        <v>0</v>
      </c>
      <c r="G34" s="35"/>
      <c r="H34" s="35"/>
      <c r="I34" s="132">
        <v>0.15</v>
      </c>
      <c r="J34" s="131">
        <f>ROUND(((SUM(BF122:BF320))*I34),2)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15" t="s">
        <v>40</v>
      </c>
      <c r="F35" s="131">
        <f>ROUND((SUM(BG122:BG320)),2)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0"/>
      <c r="C36" s="35"/>
      <c r="D36" s="35"/>
      <c r="E36" s="115" t="s">
        <v>41</v>
      </c>
      <c r="F36" s="131">
        <f>ROUND((SUM(BH122:BH320)),2)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0"/>
      <c r="C37" s="35"/>
      <c r="D37" s="35"/>
      <c r="E37" s="115" t="s">
        <v>42</v>
      </c>
      <c r="F37" s="131">
        <f>ROUND((SUM(BI122:BI320)),2)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21"/>
      <c r="I41" s="109"/>
      <c r="L41" s="21"/>
    </row>
    <row r="42" spans="2:12" s="1" customFormat="1" ht="14.4" customHeight="1">
      <c r="B42" s="21"/>
      <c r="I42" s="109"/>
      <c r="L42" s="21"/>
    </row>
    <row r="43" spans="2:12" s="1" customFormat="1" ht="14.4" customHeight="1">
      <c r="B43" s="21"/>
      <c r="I43" s="109"/>
      <c r="L43" s="21"/>
    </row>
    <row r="44" spans="2:12" s="1" customFormat="1" ht="14.4" customHeight="1">
      <c r="B44" s="21"/>
      <c r="I44" s="109"/>
      <c r="L44" s="21"/>
    </row>
    <row r="45" spans="2:12" s="1" customFormat="1" ht="14.4" customHeight="1">
      <c r="B45" s="21"/>
      <c r="I45" s="109"/>
      <c r="L45" s="21"/>
    </row>
    <row r="46" spans="2:12" s="1" customFormat="1" ht="14.4" customHeight="1">
      <c r="B46" s="21"/>
      <c r="I46" s="109"/>
      <c r="L46" s="21"/>
    </row>
    <row r="47" spans="2:12" s="1" customFormat="1" ht="14.4" customHeight="1">
      <c r="B47" s="21"/>
      <c r="I47" s="109"/>
      <c r="L47" s="21"/>
    </row>
    <row r="48" spans="2:12" s="1" customFormat="1" ht="14.4" customHeight="1">
      <c r="B48" s="21"/>
      <c r="I48" s="109"/>
      <c r="L48" s="21"/>
    </row>
    <row r="49" spans="2:12" s="1" customFormat="1" ht="14.4" customHeight="1">
      <c r="B49" s="21"/>
      <c r="I49" s="109"/>
      <c r="L49" s="21"/>
    </row>
    <row r="50" spans="2:12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0">
      <c r="B51" s="21"/>
      <c r="L51" s="21"/>
    </row>
    <row r="52" spans="2:12" ht="10">
      <c r="B52" s="21"/>
      <c r="L52" s="21"/>
    </row>
    <row r="53" spans="2:12" ht="10">
      <c r="B53" s="21"/>
      <c r="L53" s="21"/>
    </row>
    <row r="54" spans="2:12" ht="10">
      <c r="B54" s="21"/>
      <c r="L54" s="21"/>
    </row>
    <row r="55" spans="2:12" ht="10">
      <c r="B55" s="21"/>
      <c r="L55" s="21"/>
    </row>
    <row r="56" spans="2:12" ht="10">
      <c r="B56" s="21"/>
      <c r="L56" s="21"/>
    </row>
    <row r="57" spans="2:12" ht="10">
      <c r="B57" s="21"/>
      <c r="L57" s="21"/>
    </row>
    <row r="58" spans="2:12" ht="10">
      <c r="B58" s="21"/>
      <c r="L58" s="21"/>
    </row>
    <row r="59" spans="2:12" ht="10">
      <c r="B59" s="21"/>
      <c r="L59" s="21"/>
    </row>
    <row r="60" spans="2:12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0">
      <c r="B62" s="21"/>
      <c r="L62" s="21"/>
    </row>
    <row r="63" spans="2:12" ht="10">
      <c r="B63" s="21"/>
      <c r="L63" s="21"/>
    </row>
    <row r="64" spans="2:12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0">
      <c r="B66" s="21"/>
      <c r="L66" s="21"/>
    </row>
    <row r="67" spans="2:12" ht="10">
      <c r="B67" s="21"/>
      <c r="L67" s="21"/>
    </row>
    <row r="68" spans="2:12" ht="10">
      <c r="B68" s="21"/>
      <c r="L68" s="21"/>
    </row>
    <row r="69" spans="2:12" ht="10">
      <c r="B69" s="21"/>
      <c r="L69" s="21"/>
    </row>
    <row r="70" spans="2:12" ht="10">
      <c r="B70" s="21"/>
      <c r="L70" s="21"/>
    </row>
    <row r="71" spans="2:12" ht="10">
      <c r="B71" s="21"/>
      <c r="L71" s="21"/>
    </row>
    <row r="72" spans="2:12" ht="10">
      <c r="B72" s="21"/>
      <c r="L72" s="21"/>
    </row>
    <row r="73" spans="2:12" ht="10">
      <c r="B73" s="21"/>
      <c r="L73" s="21"/>
    </row>
    <row r="74" spans="2:12" ht="10">
      <c r="B74" s="21"/>
      <c r="L74" s="21"/>
    </row>
    <row r="75" spans="2:12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7" t="str">
        <f>E9</f>
        <v>SO-04 - Přesun kříže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2:12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249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791</v>
      </c>
      <c r="E99" s="172"/>
      <c r="F99" s="172"/>
      <c r="G99" s="172"/>
      <c r="H99" s="172"/>
      <c r="I99" s="173"/>
      <c r="J99" s="174">
        <f>J222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105</v>
      </c>
      <c r="E100" s="172"/>
      <c r="F100" s="172"/>
      <c r="G100" s="172"/>
      <c r="H100" s="172"/>
      <c r="I100" s="173"/>
      <c r="J100" s="174">
        <f>J256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253</v>
      </c>
      <c r="E101" s="172"/>
      <c r="F101" s="172"/>
      <c r="G101" s="172"/>
      <c r="H101" s="172"/>
      <c r="I101" s="173"/>
      <c r="J101" s="174">
        <f>J304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254</v>
      </c>
      <c r="E102" s="172"/>
      <c r="F102" s="172"/>
      <c r="G102" s="172"/>
      <c r="H102" s="172"/>
      <c r="I102" s="173"/>
      <c r="J102" s="174">
        <f>J318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7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7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5" customHeight="1">
      <c r="A109" s="35"/>
      <c r="B109" s="36"/>
      <c r="C109" s="24" t="s">
        <v>111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7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45" t="str">
        <f>E7</f>
        <v>RK - Rozšíření komunikace Bochořákova</v>
      </c>
      <c r="F112" s="346"/>
      <c r="G112" s="346"/>
      <c r="H112" s="346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97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97" t="str">
        <f>E9</f>
        <v>SO-04 - Přesun kříže</v>
      </c>
      <c r="F114" s="347"/>
      <c r="G114" s="347"/>
      <c r="H114" s="34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7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2. 5. 2019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7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30" t="s">
        <v>24</v>
      </c>
      <c r="D118" s="37"/>
      <c r="E118" s="37"/>
      <c r="F118" s="28" t="str">
        <f>E15</f>
        <v xml:space="preserve"> </v>
      </c>
      <c r="G118" s="37"/>
      <c r="H118" s="37"/>
      <c r="I118" s="118" t="s">
        <v>29</v>
      </c>
      <c r="J118" s="33" t="str">
        <f>E21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18" t="s">
        <v>31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2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6"/>
      <c r="B121" s="177"/>
      <c r="C121" s="178" t="s">
        <v>112</v>
      </c>
      <c r="D121" s="179" t="s">
        <v>58</v>
      </c>
      <c r="E121" s="179" t="s">
        <v>54</v>
      </c>
      <c r="F121" s="179" t="s">
        <v>55</v>
      </c>
      <c r="G121" s="179" t="s">
        <v>113</v>
      </c>
      <c r="H121" s="179" t="s">
        <v>114</v>
      </c>
      <c r="I121" s="180" t="s">
        <v>115</v>
      </c>
      <c r="J121" s="179" t="s">
        <v>101</v>
      </c>
      <c r="K121" s="181" t="s">
        <v>116</v>
      </c>
      <c r="L121" s="182"/>
      <c r="M121" s="76" t="s">
        <v>1</v>
      </c>
      <c r="N121" s="77" t="s">
        <v>37</v>
      </c>
      <c r="O121" s="77" t="s">
        <v>117</v>
      </c>
      <c r="P121" s="77" t="s">
        <v>118</v>
      </c>
      <c r="Q121" s="77" t="s">
        <v>119</v>
      </c>
      <c r="R121" s="77" t="s">
        <v>120</v>
      </c>
      <c r="S121" s="77" t="s">
        <v>121</v>
      </c>
      <c r="T121" s="78" t="s">
        <v>122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3" s="2" customFormat="1" ht="22.75" customHeight="1">
      <c r="A122" s="35"/>
      <c r="B122" s="36"/>
      <c r="C122" s="83" t="s">
        <v>123</v>
      </c>
      <c r="D122" s="37"/>
      <c r="E122" s="37"/>
      <c r="F122" s="37"/>
      <c r="G122" s="37"/>
      <c r="H122" s="37"/>
      <c r="I122" s="116"/>
      <c r="J122" s="183">
        <f>BK122</f>
        <v>0</v>
      </c>
      <c r="K122" s="37"/>
      <c r="L122" s="40"/>
      <c r="M122" s="79"/>
      <c r="N122" s="184"/>
      <c r="O122" s="80"/>
      <c r="P122" s="185">
        <f>P123</f>
        <v>0</v>
      </c>
      <c r="Q122" s="80"/>
      <c r="R122" s="185">
        <f>R123</f>
        <v>3.1934299499999996</v>
      </c>
      <c r="S122" s="80"/>
      <c r="T122" s="186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72</v>
      </c>
      <c r="AU122" s="18" t="s">
        <v>103</v>
      </c>
      <c r="BK122" s="187">
        <f>BK123</f>
        <v>0</v>
      </c>
    </row>
    <row r="123" spans="2:63" s="12" customFormat="1" ht="25.9" customHeight="1">
      <c r="B123" s="188"/>
      <c r="C123" s="189"/>
      <c r="D123" s="190" t="s">
        <v>72</v>
      </c>
      <c r="E123" s="191" t="s">
        <v>124</v>
      </c>
      <c r="F123" s="191" t="s">
        <v>125</v>
      </c>
      <c r="G123" s="189"/>
      <c r="H123" s="189"/>
      <c r="I123" s="192"/>
      <c r="J123" s="193">
        <f>BK123</f>
        <v>0</v>
      </c>
      <c r="K123" s="189"/>
      <c r="L123" s="194"/>
      <c r="M123" s="195"/>
      <c r="N123" s="196"/>
      <c r="O123" s="196"/>
      <c r="P123" s="197">
        <f>P124+P222+P256+P304+P318</f>
        <v>0</v>
      </c>
      <c r="Q123" s="196"/>
      <c r="R123" s="197">
        <f>R124+R222+R256+R304+R318</f>
        <v>3.1934299499999996</v>
      </c>
      <c r="S123" s="196"/>
      <c r="T123" s="198">
        <f>T124+T222+T256+T304+T318</f>
        <v>0</v>
      </c>
      <c r="AR123" s="199" t="s">
        <v>81</v>
      </c>
      <c r="AT123" s="200" t="s">
        <v>72</v>
      </c>
      <c r="AU123" s="200" t="s">
        <v>73</v>
      </c>
      <c r="AY123" s="199" t="s">
        <v>126</v>
      </c>
      <c r="BK123" s="201">
        <f>BK124+BK222+BK256+BK304+BK318</f>
        <v>0</v>
      </c>
    </row>
    <row r="124" spans="2:63" s="12" customFormat="1" ht="22.75" customHeight="1">
      <c r="B124" s="188"/>
      <c r="C124" s="189"/>
      <c r="D124" s="190" t="s">
        <v>72</v>
      </c>
      <c r="E124" s="202" t="s">
        <v>81</v>
      </c>
      <c r="F124" s="202" t="s">
        <v>255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SUM(P125:P221)</f>
        <v>0</v>
      </c>
      <c r="Q124" s="196"/>
      <c r="R124" s="197">
        <f>SUM(R125:R221)</f>
        <v>0.0032970399999999998</v>
      </c>
      <c r="S124" s="196"/>
      <c r="T124" s="198">
        <f>SUM(T125:T221)</f>
        <v>0</v>
      </c>
      <c r="AR124" s="199" t="s">
        <v>81</v>
      </c>
      <c r="AT124" s="200" t="s">
        <v>72</v>
      </c>
      <c r="AU124" s="200" t="s">
        <v>81</v>
      </c>
      <c r="AY124" s="199" t="s">
        <v>126</v>
      </c>
      <c r="BK124" s="201">
        <f>SUM(BK125:BK221)</f>
        <v>0</v>
      </c>
    </row>
    <row r="125" spans="1:65" s="2" customFormat="1" ht="21.75" customHeight="1">
      <c r="A125" s="35"/>
      <c r="B125" s="36"/>
      <c r="C125" s="204" t="s">
        <v>81</v>
      </c>
      <c r="D125" s="204" t="s">
        <v>129</v>
      </c>
      <c r="E125" s="205" t="s">
        <v>1550</v>
      </c>
      <c r="F125" s="206" t="s">
        <v>1551</v>
      </c>
      <c r="G125" s="207" t="s">
        <v>315</v>
      </c>
      <c r="H125" s="208">
        <v>0.061</v>
      </c>
      <c r="I125" s="209"/>
      <c r="J125" s="210">
        <f>ROUND(I125*H125,2)</f>
        <v>0</v>
      </c>
      <c r="K125" s="206" t="s">
        <v>133</v>
      </c>
      <c r="L125" s="40"/>
      <c r="M125" s="211" t="s">
        <v>1</v>
      </c>
      <c r="N125" s="212" t="s">
        <v>38</v>
      </c>
      <c r="O125" s="7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5" t="s">
        <v>134</v>
      </c>
      <c r="AT125" s="215" t="s">
        <v>129</v>
      </c>
      <c r="AU125" s="215" t="s">
        <v>83</v>
      </c>
      <c r="AY125" s="18" t="s">
        <v>126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8" t="s">
        <v>81</v>
      </c>
      <c r="BK125" s="216">
        <f>ROUND(I125*H125,2)</f>
        <v>0</v>
      </c>
      <c r="BL125" s="18" t="s">
        <v>134</v>
      </c>
      <c r="BM125" s="215" t="s">
        <v>1552</v>
      </c>
    </row>
    <row r="126" spans="1:47" s="2" customFormat="1" ht="27">
      <c r="A126" s="35"/>
      <c r="B126" s="36"/>
      <c r="C126" s="37"/>
      <c r="D126" s="217" t="s">
        <v>136</v>
      </c>
      <c r="E126" s="37"/>
      <c r="F126" s="218" t="s">
        <v>1553</v>
      </c>
      <c r="G126" s="37"/>
      <c r="H126" s="37"/>
      <c r="I126" s="116"/>
      <c r="J126" s="37"/>
      <c r="K126" s="37"/>
      <c r="L126" s="40"/>
      <c r="M126" s="219"/>
      <c r="N126" s="220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136</v>
      </c>
      <c r="AU126" s="18" t="s">
        <v>83</v>
      </c>
    </row>
    <row r="127" spans="2:51" s="13" customFormat="1" ht="10">
      <c r="B127" s="221"/>
      <c r="C127" s="222"/>
      <c r="D127" s="217" t="s">
        <v>138</v>
      </c>
      <c r="E127" s="223" t="s">
        <v>1</v>
      </c>
      <c r="F127" s="224" t="s">
        <v>1554</v>
      </c>
      <c r="G127" s="222"/>
      <c r="H127" s="223" t="s">
        <v>1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138</v>
      </c>
      <c r="AU127" s="230" t="s">
        <v>83</v>
      </c>
      <c r="AV127" s="13" t="s">
        <v>81</v>
      </c>
      <c r="AW127" s="13" t="s">
        <v>30</v>
      </c>
      <c r="AX127" s="13" t="s">
        <v>73</v>
      </c>
      <c r="AY127" s="230" t="s">
        <v>126</v>
      </c>
    </row>
    <row r="128" spans="2:51" s="14" customFormat="1" ht="10">
      <c r="B128" s="231"/>
      <c r="C128" s="232"/>
      <c r="D128" s="217" t="s">
        <v>138</v>
      </c>
      <c r="E128" s="233" t="s">
        <v>1536</v>
      </c>
      <c r="F128" s="234" t="s">
        <v>1555</v>
      </c>
      <c r="G128" s="232"/>
      <c r="H128" s="235">
        <v>0.061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138</v>
      </c>
      <c r="AU128" s="241" t="s">
        <v>83</v>
      </c>
      <c r="AV128" s="14" t="s">
        <v>83</v>
      </c>
      <c r="AW128" s="14" t="s">
        <v>30</v>
      </c>
      <c r="AX128" s="14" t="s">
        <v>81</v>
      </c>
      <c r="AY128" s="241" t="s">
        <v>126</v>
      </c>
    </row>
    <row r="129" spans="1:65" s="2" customFormat="1" ht="21.75" customHeight="1">
      <c r="A129" s="35"/>
      <c r="B129" s="36"/>
      <c r="C129" s="204" t="s">
        <v>83</v>
      </c>
      <c r="D129" s="204" t="s">
        <v>129</v>
      </c>
      <c r="E129" s="205" t="s">
        <v>1556</v>
      </c>
      <c r="F129" s="206" t="s">
        <v>1557</v>
      </c>
      <c r="G129" s="207" t="s">
        <v>315</v>
      </c>
      <c r="H129" s="208">
        <v>0.19</v>
      </c>
      <c r="I129" s="209"/>
      <c r="J129" s="210">
        <f>ROUND(I129*H129,2)</f>
        <v>0</v>
      </c>
      <c r="K129" s="206" t="s">
        <v>133</v>
      </c>
      <c r="L129" s="40"/>
      <c r="M129" s="211" t="s">
        <v>1</v>
      </c>
      <c r="N129" s="212" t="s">
        <v>38</v>
      </c>
      <c r="O129" s="7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5" t="s">
        <v>134</v>
      </c>
      <c r="AT129" s="215" t="s">
        <v>129</v>
      </c>
      <c r="AU129" s="215" t="s">
        <v>83</v>
      </c>
      <c r="AY129" s="18" t="s">
        <v>126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8" t="s">
        <v>81</v>
      </c>
      <c r="BK129" s="216">
        <f>ROUND(I129*H129,2)</f>
        <v>0</v>
      </c>
      <c r="BL129" s="18" t="s">
        <v>134</v>
      </c>
      <c r="BM129" s="215" t="s">
        <v>1558</v>
      </c>
    </row>
    <row r="130" spans="1:47" s="2" customFormat="1" ht="27">
      <c r="A130" s="35"/>
      <c r="B130" s="36"/>
      <c r="C130" s="37"/>
      <c r="D130" s="217" t="s">
        <v>136</v>
      </c>
      <c r="E130" s="37"/>
      <c r="F130" s="218" t="s">
        <v>1559</v>
      </c>
      <c r="G130" s="37"/>
      <c r="H130" s="37"/>
      <c r="I130" s="116"/>
      <c r="J130" s="37"/>
      <c r="K130" s="37"/>
      <c r="L130" s="40"/>
      <c r="M130" s="219"/>
      <c r="N130" s="220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136</v>
      </c>
      <c r="AU130" s="18" t="s">
        <v>83</v>
      </c>
    </row>
    <row r="131" spans="2:51" s="13" customFormat="1" ht="10">
      <c r="B131" s="221"/>
      <c r="C131" s="222"/>
      <c r="D131" s="217" t="s">
        <v>138</v>
      </c>
      <c r="E131" s="223" t="s">
        <v>1</v>
      </c>
      <c r="F131" s="224" t="s">
        <v>1554</v>
      </c>
      <c r="G131" s="222"/>
      <c r="H131" s="223" t="s">
        <v>1</v>
      </c>
      <c r="I131" s="225"/>
      <c r="J131" s="222"/>
      <c r="K131" s="222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138</v>
      </c>
      <c r="AU131" s="230" t="s">
        <v>83</v>
      </c>
      <c r="AV131" s="13" t="s">
        <v>81</v>
      </c>
      <c r="AW131" s="13" t="s">
        <v>30</v>
      </c>
      <c r="AX131" s="13" t="s">
        <v>73</v>
      </c>
      <c r="AY131" s="230" t="s">
        <v>126</v>
      </c>
    </row>
    <row r="132" spans="2:51" s="14" customFormat="1" ht="10">
      <c r="B132" s="231"/>
      <c r="C132" s="232"/>
      <c r="D132" s="217" t="s">
        <v>138</v>
      </c>
      <c r="E132" s="233" t="s">
        <v>1538</v>
      </c>
      <c r="F132" s="234" t="s">
        <v>1560</v>
      </c>
      <c r="G132" s="232"/>
      <c r="H132" s="235">
        <v>0.19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138</v>
      </c>
      <c r="AU132" s="241" t="s">
        <v>83</v>
      </c>
      <c r="AV132" s="14" t="s">
        <v>83</v>
      </c>
      <c r="AW132" s="14" t="s">
        <v>30</v>
      </c>
      <c r="AX132" s="14" t="s">
        <v>81</v>
      </c>
      <c r="AY132" s="241" t="s">
        <v>126</v>
      </c>
    </row>
    <row r="133" spans="1:65" s="2" customFormat="1" ht="16.5" customHeight="1">
      <c r="A133" s="35"/>
      <c r="B133" s="36"/>
      <c r="C133" s="204" t="s">
        <v>150</v>
      </c>
      <c r="D133" s="204" t="s">
        <v>129</v>
      </c>
      <c r="E133" s="205" t="s">
        <v>1561</v>
      </c>
      <c r="F133" s="206" t="s">
        <v>1562</v>
      </c>
      <c r="G133" s="207" t="s">
        <v>315</v>
      </c>
      <c r="H133" s="208">
        <v>0.58</v>
      </c>
      <c r="I133" s="209"/>
      <c r="J133" s="210">
        <f>ROUND(I133*H133,2)</f>
        <v>0</v>
      </c>
      <c r="K133" s="206" t="s">
        <v>133</v>
      </c>
      <c r="L133" s="40"/>
      <c r="M133" s="211" t="s">
        <v>1</v>
      </c>
      <c r="N133" s="212" t="s">
        <v>38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134</v>
      </c>
      <c r="AT133" s="215" t="s">
        <v>129</v>
      </c>
      <c r="AU133" s="215" t="s">
        <v>83</v>
      </c>
      <c r="AY133" s="18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81</v>
      </c>
      <c r="BK133" s="216">
        <f>ROUND(I133*H133,2)</f>
        <v>0</v>
      </c>
      <c r="BL133" s="18" t="s">
        <v>134</v>
      </c>
      <c r="BM133" s="215" t="s">
        <v>1563</v>
      </c>
    </row>
    <row r="134" spans="1:47" s="2" customFormat="1" ht="27">
      <c r="A134" s="35"/>
      <c r="B134" s="36"/>
      <c r="C134" s="37"/>
      <c r="D134" s="217" t="s">
        <v>136</v>
      </c>
      <c r="E134" s="37"/>
      <c r="F134" s="218" t="s">
        <v>1564</v>
      </c>
      <c r="G134" s="37"/>
      <c r="H134" s="37"/>
      <c r="I134" s="116"/>
      <c r="J134" s="37"/>
      <c r="K134" s="37"/>
      <c r="L134" s="40"/>
      <c r="M134" s="219"/>
      <c r="N134" s="220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136</v>
      </c>
      <c r="AU134" s="18" t="s">
        <v>83</v>
      </c>
    </row>
    <row r="135" spans="2:51" s="13" customFormat="1" ht="10">
      <c r="B135" s="221"/>
      <c r="C135" s="222"/>
      <c r="D135" s="217" t="s">
        <v>138</v>
      </c>
      <c r="E135" s="223" t="s">
        <v>1</v>
      </c>
      <c r="F135" s="224" t="s">
        <v>1565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138</v>
      </c>
      <c r="AU135" s="230" t="s">
        <v>83</v>
      </c>
      <c r="AV135" s="13" t="s">
        <v>81</v>
      </c>
      <c r="AW135" s="13" t="s">
        <v>30</v>
      </c>
      <c r="AX135" s="13" t="s">
        <v>73</v>
      </c>
      <c r="AY135" s="230" t="s">
        <v>126</v>
      </c>
    </row>
    <row r="136" spans="2:51" s="14" customFormat="1" ht="10">
      <c r="B136" s="231"/>
      <c r="C136" s="232"/>
      <c r="D136" s="217" t="s">
        <v>138</v>
      </c>
      <c r="E136" s="233" t="s">
        <v>318</v>
      </c>
      <c r="F136" s="234" t="s">
        <v>1540</v>
      </c>
      <c r="G136" s="232"/>
      <c r="H136" s="235">
        <v>0.58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138</v>
      </c>
      <c r="AU136" s="241" t="s">
        <v>83</v>
      </c>
      <c r="AV136" s="14" t="s">
        <v>83</v>
      </c>
      <c r="AW136" s="14" t="s">
        <v>30</v>
      </c>
      <c r="AX136" s="14" t="s">
        <v>81</v>
      </c>
      <c r="AY136" s="241" t="s">
        <v>126</v>
      </c>
    </row>
    <row r="137" spans="1:65" s="2" customFormat="1" ht="21.75" customHeight="1">
      <c r="A137" s="35"/>
      <c r="B137" s="36"/>
      <c r="C137" s="204" t="s">
        <v>134</v>
      </c>
      <c r="D137" s="204" t="s">
        <v>129</v>
      </c>
      <c r="E137" s="205" t="s">
        <v>1566</v>
      </c>
      <c r="F137" s="206" t="s">
        <v>1567</v>
      </c>
      <c r="G137" s="207" t="s">
        <v>315</v>
      </c>
      <c r="H137" s="208">
        <v>1.5</v>
      </c>
      <c r="I137" s="209"/>
      <c r="J137" s="210">
        <f>ROUND(I137*H137,2)</f>
        <v>0</v>
      </c>
      <c r="K137" s="206" t="s">
        <v>133</v>
      </c>
      <c r="L137" s="40"/>
      <c r="M137" s="211" t="s">
        <v>1</v>
      </c>
      <c r="N137" s="212" t="s">
        <v>38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134</v>
      </c>
      <c r="AT137" s="215" t="s">
        <v>129</v>
      </c>
      <c r="AU137" s="215" t="s">
        <v>83</v>
      </c>
      <c r="AY137" s="18" t="s">
        <v>126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81</v>
      </c>
      <c r="BK137" s="216">
        <f>ROUND(I137*H137,2)</f>
        <v>0</v>
      </c>
      <c r="BL137" s="18" t="s">
        <v>134</v>
      </c>
      <c r="BM137" s="215" t="s">
        <v>1568</v>
      </c>
    </row>
    <row r="138" spans="1:47" s="2" customFormat="1" ht="27">
      <c r="A138" s="35"/>
      <c r="B138" s="36"/>
      <c r="C138" s="37"/>
      <c r="D138" s="217" t="s">
        <v>136</v>
      </c>
      <c r="E138" s="37"/>
      <c r="F138" s="218" t="s">
        <v>1569</v>
      </c>
      <c r="G138" s="37"/>
      <c r="H138" s="37"/>
      <c r="I138" s="116"/>
      <c r="J138" s="37"/>
      <c r="K138" s="37"/>
      <c r="L138" s="40"/>
      <c r="M138" s="219"/>
      <c r="N138" s="220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136</v>
      </c>
      <c r="AU138" s="18" t="s">
        <v>83</v>
      </c>
    </row>
    <row r="139" spans="2:51" s="13" customFormat="1" ht="10">
      <c r="B139" s="221"/>
      <c r="C139" s="222"/>
      <c r="D139" s="217" t="s">
        <v>138</v>
      </c>
      <c r="E139" s="223" t="s">
        <v>1</v>
      </c>
      <c r="F139" s="224" t="s">
        <v>1570</v>
      </c>
      <c r="G139" s="222"/>
      <c r="H139" s="223" t="s">
        <v>1</v>
      </c>
      <c r="I139" s="225"/>
      <c r="J139" s="222"/>
      <c r="K139" s="222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138</v>
      </c>
      <c r="AU139" s="230" t="s">
        <v>83</v>
      </c>
      <c r="AV139" s="13" t="s">
        <v>81</v>
      </c>
      <c r="AW139" s="13" t="s">
        <v>30</v>
      </c>
      <c r="AX139" s="13" t="s">
        <v>73</v>
      </c>
      <c r="AY139" s="230" t="s">
        <v>126</v>
      </c>
    </row>
    <row r="140" spans="2:51" s="13" customFormat="1" ht="10">
      <c r="B140" s="221"/>
      <c r="C140" s="222"/>
      <c r="D140" s="217" t="s">
        <v>138</v>
      </c>
      <c r="E140" s="223" t="s">
        <v>1</v>
      </c>
      <c r="F140" s="224" t="s">
        <v>1571</v>
      </c>
      <c r="G140" s="222"/>
      <c r="H140" s="223" t="s">
        <v>1</v>
      </c>
      <c r="I140" s="225"/>
      <c r="J140" s="222"/>
      <c r="K140" s="222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138</v>
      </c>
      <c r="AU140" s="230" t="s">
        <v>83</v>
      </c>
      <c r="AV140" s="13" t="s">
        <v>81</v>
      </c>
      <c r="AW140" s="13" t="s">
        <v>30</v>
      </c>
      <c r="AX140" s="13" t="s">
        <v>73</v>
      </c>
      <c r="AY140" s="230" t="s">
        <v>126</v>
      </c>
    </row>
    <row r="141" spans="2:51" s="14" customFormat="1" ht="10">
      <c r="B141" s="231"/>
      <c r="C141" s="232"/>
      <c r="D141" s="217" t="s">
        <v>138</v>
      </c>
      <c r="E141" s="233" t="s">
        <v>1</v>
      </c>
      <c r="F141" s="234" t="s">
        <v>1572</v>
      </c>
      <c r="G141" s="232"/>
      <c r="H141" s="235">
        <v>1.5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138</v>
      </c>
      <c r="AU141" s="241" t="s">
        <v>83</v>
      </c>
      <c r="AV141" s="14" t="s">
        <v>83</v>
      </c>
      <c r="AW141" s="14" t="s">
        <v>30</v>
      </c>
      <c r="AX141" s="14" t="s">
        <v>81</v>
      </c>
      <c r="AY141" s="241" t="s">
        <v>126</v>
      </c>
    </row>
    <row r="142" spans="1:65" s="2" customFormat="1" ht="21.75" customHeight="1">
      <c r="A142" s="35"/>
      <c r="B142" s="36"/>
      <c r="C142" s="204" t="s">
        <v>142</v>
      </c>
      <c r="D142" s="204" t="s">
        <v>129</v>
      </c>
      <c r="E142" s="205" t="s">
        <v>1573</v>
      </c>
      <c r="F142" s="206" t="s">
        <v>1574</v>
      </c>
      <c r="G142" s="207" t="s">
        <v>315</v>
      </c>
      <c r="H142" s="208">
        <v>4.23</v>
      </c>
      <c r="I142" s="209"/>
      <c r="J142" s="210">
        <f>ROUND(I142*H142,2)</f>
        <v>0</v>
      </c>
      <c r="K142" s="206" t="s">
        <v>133</v>
      </c>
      <c r="L142" s="40"/>
      <c r="M142" s="211" t="s">
        <v>1</v>
      </c>
      <c r="N142" s="212" t="s">
        <v>38</v>
      </c>
      <c r="O142" s="7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5" t="s">
        <v>134</v>
      </c>
      <c r="AT142" s="215" t="s">
        <v>129</v>
      </c>
      <c r="AU142" s="215" t="s">
        <v>83</v>
      </c>
      <c r="AY142" s="18" t="s">
        <v>126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8" t="s">
        <v>81</v>
      </c>
      <c r="BK142" s="216">
        <f>ROUND(I142*H142,2)</f>
        <v>0</v>
      </c>
      <c r="BL142" s="18" t="s">
        <v>134</v>
      </c>
      <c r="BM142" s="215" t="s">
        <v>1575</v>
      </c>
    </row>
    <row r="143" spans="1:47" s="2" customFormat="1" ht="18">
      <c r="A143" s="35"/>
      <c r="B143" s="36"/>
      <c r="C143" s="37"/>
      <c r="D143" s="217" t="s">
        <v>136</v>
      </c>
      <c r="E143" s="37"/>
      <c r="F143" s="218" t="s">
        <v>1576</v>
      </c>
      <c r="G143" s="37"/>
      <c r="H143" s="37"/>
      <c r="I143" s="116"/>
      <c r="J143" s="37"/>
      <c r="K143" s="37"/>
      <c r="L143" s="40"/>
      <c r="M143" s="219"/>
      <c r="N143" s="220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136</v>
      </c>
      <c r="AU143" s="18" t="s">
        <v>83</v>
      </c>
    </row>
    <row r="144" spans="2:51" s="13" customFormat="1" ht="10">
      <c r="B144" s="221"/>
      <c r="C144" s="222"/>
      <c r="D144" s="217" t="s">
        <v>138</v>
      </c>
      <c r="E144" s="223" t="s">
        <v>1</v>
      </c>
      <c r="F144" s="224" t="s">
        <v>1565</v>
      </c>
      <c r="G144" s="222"/>
      <c r="H144" s="223" t="s">
        <v>1</v>
      </c>
      <c r="I144" s="225"/>
      <c r="J144" s="222"/>
      <c r="K144" s="222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138</v>
      </c>
      <c r="AU144" s="230" t="s">
        <v>83</v>
      </c>
      <c r="AV144" s="13" t="s">
        <v>81</v>
      </c>
      <c r="AW144" s="13" t="s">
        <v>30</v>
      </c>
      <c r="AX144" s="13" t="s">
        <v>73</v>
      </c>
      <c r="AY144" s="230" t="s">
        <v>126</v>
      </c>
    </row>
    <row r="145" spans="2:51" s="14" customFormat="1" ht="10">
      <c r="B145" s="231"/>
      <c r="C145" s="232"/>
      <c r="D145" s="217" t="s">
        <v>138</v>
      </c>
      <c r="E145" s="233" t="s">
        <v>1545</v>
      </c>
      <c r="F145" s="234" t="s">
        <v>1546</v>
      </c>
      <c r="G145" s="232"/>
      <c r="H145" s="235">
        <v>4.23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138</v>
      </c>
      <c r="AU145" s="241" t="s">
        <v>83</v>
      </c>
      <c r="AV145" s="14" t="s">
        <v>83</v>
      </c>
      <c r="AW145" s="14" t="s">
        <v>30</v>
      </c>
      <c r="AX145" s="14" t="s">
        <v>81</v>
      </c>
      <c r="AY145" s="241" t="s">
        <v>126</v>
      </c>
    </row>
    <row r="146" spans="1:65" s="2" customFormat="1" ht="21.75" customHeight="1">
      <c r="A146" s="35"/>
      <c r="B146" s="36"/>
      <c r="C146" s="204" t="s">
        <v>160</v>
      </c>
      <c r="D146" s="204" t="s">
        <v>129</v>
      </c>
      <c r="E146" s="205" t="s">
        <v>1244</v>
      </c>
      <c r="F146" s="206" t="s">
        <v>1245</v>
      </c>
      <c r="G146" s="207" t="s">
        <v>315</v>
      </c>
      <c r="H146" s="208">
        <v>4.23</v>
      </c>
      <c r="I146" s="209"/>
      <c r="J146" s="210">
        <f>ROUND(I146*H146,2)</f>
        <v>0</v>
      </c>
      <c r="K146" s="206" t="s">
        <v>133</v>
      </c>
      <c r="L146" s="40"/>
      <c r="M146" s="211" t="s">
        <v>1</v>
      </c>
      <c r="N146" s="212" t="s">
        <v>38</v>
      </c>
      <c r="O146" s="7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134</v>
      </c>
      <c r="AT146" s="215" t="s">
        <v>129</v>
      </c>
      <c r="AU146" s="215" t="s">
        <v>83</v>
      </c>
      <c r="AY146" s="18" t="s">
        <v>126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81</v>
      </c>
      <c r="BK146" s="216">
        <f>ROUND(I146*H146,2)</f>
        <v>0</v>
      </c>
      <c r="BL146" s="18" t="s">
        <v>134</v>
      </c>
      <c r="BM146" s="215" t="s">
        <v>1577</v>
      </c>
    </row>
    <row r="147" spans="1:47" s="2" customFormat="1" ht="27">
      <c r="A147" s="35"/>
      <c r="B147" s="36"/>
      <c r="C147" s="37"/>
      <c r="D147" s="217" t="s">
        <v>136</v>
      </c>
      <c r="E147" s="37"/>
      <c r="F147" s="218" t="s">
        <v>1247</v>
      </c>
      <c r="G147" s="37"/>
      <c r="H147" s="37"/>
      <c r="I147" s="116"/>
      <c r="J147" s="37"/>
      <c r="K147" s="37"/>
      <c r="L147" s="40"/>
      <c r="M147" s="219"/>
      <c r="N147" s="220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136</v>
      </c>
      <c r="AU147" s="18" t="s">
        <v>83</v>
      </c>
    </row>
    <row r="148" spans="2:51" s="14" customFormat="1" ht="10">
      <c r="B148" s="231"/>
      <c r="C148" s="232"/>
      <c r="D148" s="217" t="s">
        <v>138</v>
      </c>
      <c r="E148" s="233" t="s">
        <v>1</v>
      </c>
      <c r="F148" s="234" t="s">
        <v>1545</v>
      </c>
      <c r="G148" s="232"/>
      <c r="H148" s="235">
        <v>4.23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138</v>
      </c>
      <c r="AU148" s="241" t="s">
        <v>83</v>
      </c>
      <c r="AV148" s="14" t="s">
        <v>83</v>
      </c>
      <c r="AW148" s="14" t="s">
        <v>30</v>
      </c>
      <c r="AX148" s="14" t="s">
        <v>81</v>
      </c>
      <c r="AY148" s="241" t="s">
        <v>126</v>
      </c>
    </row>
    <row r="149" spans="1:65" s="2" customFormat="1" ht="21.75" customHeight="1">
      <c r="A149" s="35"/>
      <c r="B149" s="36"/>
      <c r="C149" s="204" t="s">
        <v>164</v>
      </c>
      <c r="D149" s="204" t="s">
        <v>129</v>
      </c>
      <c r="E149" s="205" t="s">
        <v>1578</v>
      </c>
      <c r="F149" s="206" t="s">
        <v>1579</v>
      </c>
      <c r="G149" s="207" t="s">
        <v>315</v>
      </c>
      <c r="H149" s="208">
        <v>3.88</v>
      </c>
      <c r="I149" s="209"/>
      <c r="J149" s="210">
        <f>ROUND(I149*H149,2)</f>
        <v>0</v>
      </c>
      <c r="K149" s="206" t="s">
        <v>133</v>
      </c>
      <c r="L149" s="40"/>
      <c r="M149" s="211" t="s">
        <v>1</v>
      </c>
      <c r="N149" s="212" t="s">
        <v>38</v>
      </c>
      <c r="O149" s="7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134</v>
      </c>
      <c r="AT149" s="215" t="s">
        <v>129</v>
      </c>
      <c r="AU149" s="215" t="s">
        <v>83</v>
      </c>
      <c r="AY149" s="18" t="s">
        <v>126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8" t="s">
        <v>81</v>
      </c>
      <c r="BK149" s="216">
        <f>ROUND(I149*H149,2)</f>
        <v>0</v>
      </c>
      <c r="BL149" s="18" t="s">
        <v>134</v>
      </c>
      <c r="BM149" s="215" t="s">
        <v>1580</v>
      </c>
    </row>
    <row r="150" spans="1:47" s="2" customFormat="1" ht="18">
      <c r="A150" s="35"/>
      <c r="B150" s="36"/>
      <c r="C150" s="37"/>
      <c r="D150" s="217" t="s">
        <v>136</v>
      </c>
      <c r="E150" s="37"/>
      <c r="F150" s="218" t="s">
        <v>1581</v>
      </c>
      <c r="G150" s="37"/>
      <c r="H150" s="37"/>
      <c r="I150" s="116"/>
      <c r="J150" s="37"/>
      <c r="K150" s="37"/>
      <c r="L150" s="40"/>
      <c r="M150" s="219"/>
      <c r="N150" s="220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136</v>
      </c>
      <c r="AU150" s="18" t="s">
        <v>83</v>
      </c>
    </row>
    <row r="151" spans="2:51" s="13" customFormat="1" ht="10">
      <c r="B151" s="221"/>
      <c r="C151" s="222"/>
      <c r="D151" s="217" t="s">
        <v>138</v>
      </c>
      <c r="E151" s="223" t="s">
        <v>1</v>
      </c>
      <c r="F151" s="224" t="s">
        <v>1565</v>
      </c>
      <c r="G151" s="222"/>
      <c r="H151" s="223" t="s">
        <v>1</v>
      </c>
      <c r="I151" s="225"/>
      <c r="J151" s="222"/>
      <c r="K151" s="222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138</v>
      </c>
      <c r="AU151" s="230" t="s">
        <v>83</v>
      </c>
      <c r="AV151" s="13" t="s">
        <v>81</v>
      </c>
      <c r="AW151" s="13" t="s">
        <v>30</v>
      </c>
      <c r="AX151" s="13" t="s">
        <v>73</v>
      </c>
      <c r="AY151" s="230" t="s">
        <v>126</v>
      </c>
    </row>
    <row r="152" spans="2:51" s="14" customFormat="1" ht="10">
      <c r="B152" s="231"/>
      <c r="C152" s="232"/>
      <c r="D152" s="217" t="s">
        <v>138</v>
      </c>
      <c r="E152" s="233" t="s">
        <v>1547</v>
      </c>
      <c r="F152" s="234" t="s">
        <v>1548</v>
      </c>
      <c r="G152" s="232"/>
      <c r="H152" s="235">
        <v>3.88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138</v>
      </c>
      <c r="AU152" s="241" t="s">
        <v>83</v>
      </c>
      <c r="AV152" s="14" t="s">
        <v>83</v>
      </c>
      <c r="AW152" s="14" t="s">
        <v>30</v>
      </c>
      <c r="AX152" s="14" t="s">
        <v>81</v>
      </c>
      <c r="AY152" s="241" t="s">
        <v>126</v>
      </c>
    </row>
    <row r="153" spans="1:65" s="2" customFormat="1" ht="21.75" customHeight="1">
      <c r="A153" s="35"/>
      <c r="B153" s="36"/>
      <c r="C153" s="204" t="s">
        <v>168</v>
      </c>
      <c r="D153" s="204" t="s">
        <v>129</v>
      </c>
      <c r="E153" s="205" t="s">
        <v>810</v>
      </c>
      <c r="F153" s="206" t="s">
        <v>811</v>
      </c>
      <c r="G153" s="207" t="s">
        <v>315</v>
      </c>
      <c r="H153" s="208">
        <v>3.88</v>
      </c>
      <c r="I153" s="209"/>
      <c r="J153" s="210">
        <f>ROUND(I153*H153,2)</f>
        <v>0</v>
      </c>
      <c r="K153" s="206" t="s">
        <v>133</v>
      </c>
      <c r="L153" s="40"/>
      <c r="M153" s="211" t="s">
        <v>1</v>
      </c>
      <c r="N153" s="212" t="s">
        <v>38</v>
      </c>
      <c r="O153" s="7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134</v>
      </c>
      <c r="AT153" s="215" t="s">
        <v>129</v>
      </c>
      <c r="AU153" s="215" t="s">
        <v>83</v>
      </c>
      <c r="AY153" s="18" t="s">
        <v>126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81</v>
      </c>
      <c r="BK153" s="216">
        <f>ROUND(I153*H153,2)</f>
        <v>0</v>
      </c>
      <c r="BL153" s="18" t="s">
        <v>134</v>
      </c>
      <c r="BM153" s="215" t="s">
        <v>1582</v>
      </c>
    </row>
    <row r="154" spans="1:47" s="2" customFormat="1" ht="27">
      <c r="A154" s="35"/>
      <c r="B154" s="36"/>
      <c r="C154" s="37"/>
      <c r="D154" s="217" t="s">
        <v>136</v>
      </c>
      <c r="E154" s="37"/>
      <c r="F154" s="218" t="s">
        <v>813</v>
      </c>
      <c r="G154" s="37"/>
      <c r="H154" s="37"/>
      <c r="I154" s="116"/>
      <c r="J154" s="37"/>
      <c r="K154" s="37"/>
      <c r="L154" s="40"/>
      <c r="M154" s="219"/>
      <c r="N154" s="220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136</v>
      </c>
      <c r="AU154" s="18" t="s">
        <v>83</v>
      </c>
    </row>
    <row r="155" spans="2:51" s="14" customFormat="1" ht="10">
      <c r="B155" s="231"/>
      <c r="C155" s="232"/>
      <c r="D155" s="217" t="s">
        <v>138</v>
      </c>
      <c r="E155" s="233" t="s">
        <v>1</v>
      </c>
      <c r="F155" s="234" t="s">
        <v>1547</v>
      </c>
      <c r="G155" s="232"/>
      <c r="H155" s="235">
        <v>3.88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138</v>
      </c>
      <c r="AU155" s="241" t="s">
        <v>83</v>
      </c>
      <c r="AV155" s="14" t="s">
        <v>83</v>
      </c>
      <c r="AW155" s="14" t="s">
        <v>30</v>
      </c>
      <c r="AX155" s="14" t="s">
        <v>81</v>
      </c>
      <c r="AY155" s="241" t="s">
        <v>126</v>
      </c>
    </row>
    <row r="156" spans="1:65" s="2" customFormat="1" ht="16.5" customHeight="1">
      <c r="A156" s="35"/>
      <c r="B156" s="36"/>
      <c r="C156" s="204" t="s">
        <v>127</v>
      </c>
      <c r="D156" s="204" t="s">
        <v>129</v>
      </c>
      <c r="E156" s="205" t="s">
        <v>1583</v>
      </c>
      <c r="F156" s="206" t="s">
        <v>1584</v>
      </c>
      <c r="G156" s="207" t="s">
        <v>132</v>
      </c>
      <c r="H156" s="208">
        <v>4.447</v>
      </c>
      <c r="I156" s="209"/>
      <c r="J156" s="210">
        <f>ROUND(I156*H156,2)</f>
        <v>0</v>
      </c>
      <c r="K156" s="206" t="s">
        <v>133</v>
      </c>
      <c r="L156" s="40"/>
      <c r="M156" s="211" t="s">
        <v>1</v>
      </c>
      <c r="N156" s="212" t="s">
        <v>38</v>
      </c>
      <c r="O156" s="72"/>
      <c r="P156" s="213">
        <f>O156*H156</f>
        <v>0</v>
      </c>
      <c r="Q156" s="213">
        <v>0.0007</v>
      </c>
      <c r="R156" s="213">
        <f>Q156*H156</f>
        <v>0.0031129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134</v>
      </c>
      <c r="AT156" s="215" t="s">
        <v>129</v>
      </c>
      <c r="AU156" s="215" t="s">
        <v>83</v>
      </c>
      <c r="AY156" s="18" t="s">
        <v>126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81</v>
      </c>
      <c r="BK156" s="216">
        <f>ROUND(I156*H156,2)</f>
        <v>0</v>
      </c>
      <c r="BL156" s="18" t="s">
        <v>134</v>
      </c>
      <c r="BM156" s="215" t="s">
        <v>1585</v>
      </c>
    </row>
    <row r="157" spans="1:47" s="2" customFormat="1" ht="18">
      <c r="A157" s="35"/>
      <c r="B157" s="36"/>
      <c r="C157" s="37"/>
      <c r="D157" s="217" t="s">
        <v>136</v>
      </c>
      <c r="E157" s="37"/>
      <c r="F157" s="218" t="s">
        <v>1586</v>
      </c>
      <c r="G157" s="37"/>
      <c r="H157" s="37"/>
      <c r="I157" s="116"/>
      <c r="J157" s="37"/>
      <c r="K157" s="37"/>
      <c r="L157" s="40"/>
      <c r="M157" s="219"/>
      <c r="N157" s="220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136</v>
      </c>
      <c r="AU157" s="18" t="s">
        <v>83</v>
      </c>
    </row>
    <row r="158" spans="2:51" s="13" customFormat="1" ht="10">
      <c r="B158" s="221"/>
      <c r="C158" s="222"/>
      <c r="D158" s="217" t="s">
        <v>138</v>
      </c>
      <c r="E158" s="223" t="s">
        <v>1</v>
      </c>
      <c r="F158" s="224" t="s">
        <v>1565</v>
      </c>
      <c r="G158" s="222"/>
      <c r="H158" s="223" t="s">
        <v>1</v>
      </c>
      <c r="I158" s="225"/>
      <c r="J158" s="222"/>
      <c r="K158" s="222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138</v>
      </c>
      <c r="AU158" s="230" t="s">
        <v>83</v>
      </c>
      <c r="AV158" s="13" t="s">
        <v>81</v>
      </c>
      <c r="AW158" s="13" t="s">
        <v>30</v>
      </c>
      <c r="AX158" s="13" t="s">
        <v>73</v>
      </c>
      <c r="AY158" s="230" t="s">
        <v>126</v>
      </c>
    </row>
    <row r="159" spans="2:51" s="14" customFormat="1" ht="10">
      <c r="B159" s="231"/>
      <c r="C159" s="232"/>
      <c r="D159" s="217" t="s">
        <v>138</v>
      </c>
      <c r="E159" s="233" t="s">
        <v>786</v>
      </c>
      <c r="F159" s="234" t="s">
        <v>1541</v>
      </c>
      <c r="G159" s="232"/>
      <c r="H159" s="235">
        <v>4.447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138</v>
      </c>
      <c r="AU159" s="241" t="s">
        <v>83</v>
      </c>
      <c r="AV159" s="14" t="s">
        <v>83</v>
      </c>
      <c r="AW159" s="14" t="s">
        <v>30</v>
      </c>
      <c r="AX159" s="14" t="s">
        <v>81</v>
      </c>
      <c r="AY159" s="241" t="s">
        <v>126</v>
      </c>
    </row>
    <row r="160" spans="1:65" s="2" customFormat="1" ht="16.5" customHeight="1">
      <c r="A160" s="35"/>
      <c r="B160" s="36"/>
      <c r="C160" s="204" t="s">
        <v>179</v>
      </c>
      <c r="D160" s="204" t="s">
        <v>129</v>
      </c>
      <c r="E160" s="205" t="s">
        <v>1587</v>
      </c>
      <c r="F160" s="206" t="s">
        <v>1588</v>
      </c>
      <c r="G160" s="207" t="s">
        <v>132</v>
      </c>
      <c r="H160" s="208">
        <v>4.447</v>
      </c>
      <c r="I160" s="209"/>
      <c r="J160" s="210">
        <f>ROUND(I160*H160,2)</f>
        <v>0</v>
      </c>
      <c r="K160" s="206" t="s">
        <v>133</v>
      </c>
      <c r="L160" s="40"/>
      <c r="M160" s="211" t="s">
        <v>1</v>
      </c>
      <c r="N160" s="212" t="s">
        <v>38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134</v>
      </c>
      <c r="AT160" s="215" t="s">
        <v>129</v>
      </c>
      <c r="AU160" s="215" t="s">
        <v>83</v>
      </c>
      <c r="AY160" s="18" t="s">
        <v>126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81</v>
      </c>
      <c r="BK160" s="216">
        <f>ROUND(I160*H160,2)</f>
        <v>0</v>
      </c>
      <c r="BL160" s="18" t="s">
        <v>134</v>
      </c>
      <c r="BM160" s="215" t="s">
        <v>1589</v>
      </c>
    </row>
    <row r="161" spans="1:47" s="2" customFormat="1" ht="18">
      <c r="A161" s="35"/>
      <c r="B161" s="36"/>
      <c r="C161" s="37"/>
      <c r="D161" s="217" t="s">
        <v>136</v>
      </c>
      <c r="E161" s="37"/>
      <c r="F161" s="218" t="s">
        <v>1590</v>
      </c>
      <c r="G161" s="37"/>
      <c r="H161" s="37"/>
      <c r="I161" s="116"/>
      <c r="J161" s="37"/>
      <c r="K161" s="37"/>
      <c r="L161" s="40"/>
      <c r="M161" s="219"/>
      <c r="N161" s="220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136</v>
      </c>
      <c r="AU161" s="18" t="s">
        <v>83</v>
      </c>
    </row>
    <row r="162" spans="2:51" s="14" customFormat="1" ht="10">
      <c r="B162" s="231"/>
      <c r="C162" s="232"/>
      <c r="D162" s="217" t="s">
        <v>138</v>
      </c>
      <c r="E162" s="233" t="s">
        <v>1</v>
      </c>
      <c r="F162" s="234" t="s">
        <v>786</v>
      </c>
      <c r="G162" s="232"/>
      <c r="H162" s="235">
        <v>4.447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138</v>
      </c>
      <c r="AU162" s="241" t="s">
        <v>83</v>
      </c>
      <c r="AV162" s="14" t="s">
        <v>83</v>
      </c>
      <c r="AW162" s="14" t="s">
        <v>30</v>
      </c>
      <c r="AX162" s="14" t="s">
        <v>81</v>
      </c>
      <c r="AY162" s="241" t="s">
        <v>126</v>
      </c>
    </row>
    <row r="163" spans="1:65" s="2" customFormat="1" ht="16.5" customHeight="1">
      <c r="A163" s="35"/>
      <c r="B163" s="36"/>
      <c r="C163" s="204" t="s">
        <v>183</v>
      </c>
      <c r="D163" s="204" t="s">
        <v>129</v>
      </c>
      <c r="E163" s="205" t="s">
        <v>1591</v>
      </c>
      <c r="F163" s="206" t="s">
        <v>1592</v>
      </c>
      <c r="G163" s="207" t="s">
        <v>315</v>
      </c>
      <c r="H163" s="208">
        <v>0.309</v>
      </c>
      <c r="I163" s="209"/>
      <c r="J163" s="210">
        <f>ROUND(I163*H163,2)</f>
        <v>0</v>
      </c>
      <c r="K163" s="206" t="s">
        <v>133</v>
      </c>
      <c r="L163" s="40"/>
      <c r="M163" s="211" t="s">
        <v>1</v>
      </c>
      <c r="N163" s="212" t="s">
        <v>38</v>
      </c>
      <c r="O163" s="72"/>
      <c r="P163" s="213">
        <f>O163*H163</f>
        <v>0</v>
      </c>
      <c r="Q163" s="213">
        <v>0.00046</v>
      </c>
      <c r="R163" s="213">
        <f>Q163*H163</f>
        <v>0.00014214</v>
      </c>
      <c r="S163" s="213">
        <v>0</v>
      </c>
      <c r="T163" s="21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134</v>
      </c>
      <c r="AT163" s="215" t="s">
        <v>129</v>
      </c>
      <c r="AU163" s="215" t="s">
        <v>83</v>
      </c>
      <c r="AY163" s="18" t="s">
        <v>126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81</v>
      </c>
      <c r="BK163" s="216">
        <f>ROUND(I163*H163,2)</f>
        <v>0</v>
      </c>
      <c r="BL163" s="18" t="s">
        <v>134</v>
      </c>
      <c r="BM163" s="215" t="s">
        <v>1593</v>
      </c>
    </row>
    <row r="164" spans="1:47" s="2" customFormat="1" ht="18">
      <c r="A164" s="35"/>
      <c r="B164" s="36"/>
      <c r="C164" s="37"/>
      <c r="D164" s="217" t="s">
        <v>136</v>
      </c>
      <c r="E164" s="37"/>
      <c r="F164" s="218" t="s">
        <v>1594</v>
      </c>
      <c r="G164" s="37"/>
      <c r="H164" s="37"/>
      <c r="I164" s="116"/>
      <c r="J164" s="37"/>
      <c r="K164" s="37"/>
      <c r="L164" s="40"/>
      <c r="M164" s="219"/>
      <c r="N164" s="220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136</v>
      </c>
      <c r="AU164" s="18" t="s">
        <v>83</v>
      </c>
    </row>
    <row r="165" spans="2:51" s="13" customFormat="1" ht="10">
      <c r="B165" s="221"/>
      <c r="C165" s="222"/>
      <c r="D165" s="217" t="s">
        <v>138</v>
      </c>
      <c r="E165" s="223" t="s">
        <v>1</v>
      </c>
      <c r="F165" s="224" t="s">
        <v>1554</v>
      </c>
      <c r="G165" s="222"/>
      <c r="H165" s="223" t="s">
        <v>1</v>
      </c>
      <c r="I165" s="225"/>
      <c r="J165" s="222"/>
      <c r="K165" s="222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138</v>
      </c>
      <c r="AU165" s="230" t="s">
        <v>83</v>
      </c>
      <c r="AV165" s="13" t="s">
        <v>81</v>
      </c>
      <c r="AW165" s="13" t="s">
        <v>30</v>
      </c>
      <c r="AX165" s="13" t="s">
        <v>73</v>
      </c>
      <c r="AY165" s="230" t="s">
        <v>126</v>
      </c>
    </row>
    <row r="166" spans="2:51" s="14" customFormat="1" ht="10">
      <c r="B166" s="231"/>
      <c r="C166" s="232"/>
      <c r="D166" s="217" t="s">
        <v>138</v>
      </c>
      <c r="E166" s="233" t="s">
        <v>1542</v>
      </c>
      <c r="F166" s="234" t="s">
        <v>1595</v>
      </c>
      <c r="G166" s="232"/>
      <c r="H166" s="235">
        <v>0.309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138</v>
      </c>
      <c r="AU166" s="241" t="s">
        <v>83</v>
      </c>
      <c r="AV166" s="14" t="s">
        <v>83</v>
      </c>
      <c r="AW166" s="14" t="s">
        <v>30</v>
      </c>
      <c r="AX166" s="14" t="s">
        <v>81</v>
      </c>
      <c r="AY166" s="241" t="s">
        <v>126</v>
      </c>
    </row>
    <row r="167" spans="1:65" s="2" customFormat="1" ht="21.75" customHeight="1">
      <c r="A167" s="35"/>
      <c r="B167" s="36"/>
      <c r="C167" s="204" t="s">
        <v>187</v>
      </c>
      <c r="D167" s="204" t="s">
        <v>129</v>
      </c>
      <c r="E167" s="205" t="s">
        <v>1596</v>
      </c>
      <c r="F167" s="206" t="s">
        <v>1597</v>
      </c>
      <c r="G167" s="207" t="s">
        <v>315</v>
      </c>
      <c r="H167" s="208">
        <v>0.309</v>
      </c>
      <c r="I167" s="209"/>
      <c r="J167" s="210">
        <f>ROUND(I167*H167,2)</f>
        <v>0</v>
      </c>
      <c r="K167" s="206" t="s">
        <v>133</v>
      </c>
      <c r="L167" s="40"/>
      <c r="M167" s="211" t="s">
        <v>1</v>
      </c>
      <c r="N167" s="212" t="s">
        <v>38</v>
      </c>
      <c r="O167" s="7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134</v>
      </c>
      <c r="AT167" s="215" t="s">
        <v>129</v>
      </c>
      <c r="AU167" s="215" t="s">
        <v>83</v>
      </c>
      <c r="AY167" s="18" t="s">
        <v>126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81</v>
      </c>
      <c r="BK167" s="216">
        <f>ROUND(I167*H167,2)</f>
        <v>0</v>
      </c>
      <c r="BL167" s="18" t="s">
        <v>134</v>
      </c>
      <c r="BM167" s="215" t="s">
        <v>1598</v>
      </c>
    </row>
    <row r="168" spans="1:47" s="2" customFormat="1" ht="27">
      <c r="A168" s="35"/>
      <c r="B168" s="36"/>
      <c r="C168" s="37"/>
      <c r="D168" s="217" t="s">
        <v>136</v>
      </c>
      <c r="E168" s="37"/>
      <c r="F168" s="218" t="s">
        <v>1599</v>
      </c>
      <c r="G168" s="37"/>
      <c r="H168" s="37"/>
      <c r="I168" s="116"/>
      <c r="J168" s="37"/>
      <c r="K168" s="37"/>
      <c r="L168" s="40"/>
      <c r="M168" s="219"/>
      <c r="N168" s="220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136</v>
      </c>
      <c r="AU168" s="18" t="s">
        <v>83</v>
      </c>
    </row>
    <row r="169" spans="2:51" s="14" customFormat="1" ht="10">
      <c r="B169" s="231"/>
      <c r="C169" s="232"/>
      <c r="D169" s="217" t="s">
        <v>138</v>
      </c>
      <c r="E169" s="233" t="s">
        <v>1</v>
      </c>
      <c r="F169" s="234" t="s">
        <v>1542</v>
      </c>
      <c r="G169" s="232"/>
      <c r="H169" s="235">
        <v>0.309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138</v>
      </c>
      <c r="AU169" s="241" t="s">
        <v>83</v>
      </c>
      <c r="AV169" s="14" t="s">
        <v>83</v>
      </c>
      <c r="AW169" s="14" t="s">
        <v>30</v>
      </c>
      <c r="AX169" s="14" t="s">
        <v>81</v>
      </c>
      <c r="AY169" s="241" t="s">
        <v>126</v>
      </c>
    </row>
    <row r="170" spans="1:65" s="2" customFormat="1" ht="21.75" customHeight="1">
      <c r="A170" s="35"/>
      <c r="B170" s="36"/>
      <c r="C170" s="204" t="s">
        <v>191</v>
      </c>
      <c r="D170" s="204" t="s">
        <v>129</v>
      </c>
      <c r="E170" s="205" t="s">
        <v>1600</v>
      </c>
      <c r="F170" s="206" t="s">
        <v>1601</v>
      </c>
      <c r="G170" s="207" t="s">
        <v>315</v>
      </c>
      <c r="H170" s="208">
        <v>6.74</v>
      </c>
      <c r="I170" s="209"/>
      <c r="J170" s="210">
        <f>ROUND(I170*H170,2)</f>
        <v>0</v>
      </c>
      <c r="K170" s="206" t="s">
        <v>133</v>
      </c>
      <c r="L170" s="40"/>
      <c r="M170" s="211" t="s">
        <v>1</v>
      </c>
      <c r="N170" s="212" t="s">
        <v>38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134</v>
      </c>
      <c r="AT170" s="215" t="s">
        <v>129</v>
      </c>
      <c r="AU170" s="215" t="s">
        <v>83</v>
      </c>
      <c r="AY170" s="18" t="s">
        <v>126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81</v>
      </c>
      <c r="BK170" s="216">
        <f>ROUND(I170*H170,2)</f>
        <v>0</v>
      </c>
      <c r="BL170" s="18" t="s">
        <v>134</v>
      </c>
      <c r="BM170" s="215" t="s">
        <v>1602</v>
      </c>
    </row>
    <row r="171" spans="1:47" s="2" customFormat="1" ht="36">
      <c r="A171" s="35"/>
      <c r="B171" s="36"/>
      <c r="C171" s="37"/>
      <c r="D171" s="217" t="s">
        <v>136</v>
      </c>
      <c r="E171" s="37"/>
      <c r="F171" s="218" t="s">
        <v>1603</v>
      </c>
      <c r="G171" s="37"/>
      <c r="H171" s="37"/>
      <c r="I171" s="116"/>
      <c r="J171" s="37"/>
      <c r="K171" s="37"/>
      <c r="L171" s="40"/>
      <c r="M171" s="219"/>
      <c r="N171" s="220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136</v>
      </c>
      <c r="AU171" s="18" t="s">
        <v>83</v>
      </c>
    </row>
    <row r="172" spans="2:51" s="13" customFormat="1" ht="10">
      <c r="B172" s="221"/>
      <c r="C172" s="222"/>
      <c r="D172" s="217" t="s">
        <v>138</v>
      </c>
      <c r="E172" s="223" t="s">
        <v>1</v>
      </c>
      <c r="F172" s="224" t="s">
        <v>1604</v>
      </c>
      <c r="G172" s="222"/>
      <c r="H172" s="223" t="s">
        <v>1</v>
      </c>
      <c r="I172" s="225"/>
      <c r="J172" s="222"/>
      <c r="K172" s="222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138</v>
      </c>
      <c r="AU172" s="230" t="s">
        <v>83</v>
      </c>
      <c r="AV172" s="13" t="s">
        <v>81</v>
      </c>
      <c r="AW172" s="13" t="s">
        <v>30</v>
      </c>
      <c r="AX172" s="13" t="s">
        <v>73</v>
      </c>
      <c r="AY172" s="230" t="s">
        <v>126</v>
      </c>
    </row>
    <row r="173" spans="2:51" s="14" customFormat="1" ht="10">
      <c r="B173" s="231"/>
      <c r="C173" s="232"/>
      <c r="D173" s="217" t="s">
        <v>138</v>
      </c>
      <c r="E173" s="233" t="s">
        <v>1</v>
      </c>
      <c r="F173" s="234" t="s">
        <v>1605</v>
      </c>
      <c r="G173" s="232"/>
      <c r="H173" s="235">
        <v>6.74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138</v>
      </c>
      <c r="AU173" s="241" t="s">
        <v>83</v>
      </c>
      <c r="AV173" s="14" t="s">
        <v>83</v>
      </c>
      <c r="AW173" s="14" t="s">
        <v>30</v>
      </c>
      <c r="AX173" s="14" t="s">
        <v>81</v>
      </c>
      <c r="AY173" s="241" t="s">
        <v>126</v>
      </c>
    </row>
    <row r="174" spans="1:65" s="2" customFormat="1" ht="21.75" customHeight="1">
      <c r="A174" s="35"/>
      <c r="B174" s="36"/>
      <c r="C174" s="204" t="s">
        <v>197</v>
      </c>
      <c r="D174" s="204" t="s">
        <v>129</v>
      </c>
      <c r="E174" s="205" t="s">
        <v>332</v>
      </c>
      <c r="F174" s="206" t="s">
        <v>333</v>
      </c>
      <c r="G174" s="207" t="s">
        <v>315</v>
      </c>
      <c r="H174" s="208">
        <v>4.74</v>
      </c>
      <c r="I174" s="209"/>
      <c r="J174" s="210">
        <f>ROUND(I174*H174,2)</f>
        <v>0</v>
      </c>
      <c r="K174" s="206" t="s">
        <v>133</v>
      </c>
      <c r="L174" s="40"/>
      <c r="M174" s="211" t="s">
        <v>1</v>
      </c>
      <c r="N174" s="212" t="s">
        <v>38</v>
      </c>
      <c r="O174" s="7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134</v>
      </c>
      <c r="AT174" s="215" t="s">
        <v>129</v>
      </c>
      <c r="AU174" s="215" t="s">
        <v>83</v>
      </c>
      <c r="AY174" s="18" t="s">
        <v>126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81</v>
      </c>
      <c r="BK174" s="216">
        <f>ROUND(I174*H174,2)</f>
        <v>0</v>
      </c>
      <c r="BL174" s="18" t="s">
        <v>134</v>
      </c>
      <c r="BM174" s="215" t="s">
        <v>1606</v>
      </c>
    </row>
    <row r="175" spans="1:47" s="2" customFormat="1" ht="36">
      <c r="A175" s="35"/>
      <c r="B175" s="36"/>
      <c r="C175" s="37"/>
      <c r="D175" s="217" t="s">
        <v>136</v>
      </c>
      <c r="E175" s="37"/>
      <c r="F175" s="218" t="s">
        <v>335</v>
      </c>
      <c r="G175" s="37"/>
      <c r="H175" s="37"/>
      <c r="I175" s="116"/>
      <c r="J175" s="37"/>
      <c r="K175" s="37"/>
      <c r="L175" s="40"/>
      <c r="M175" s="219"/>
      <c r="N175" s="220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136</v>
      </c>
      <c r="AU175" s="18" t="s">
        <v>83</v>
      </c>
    </row>
    <row r="176" spans="2:51" s="13" customFormat="1" ht="10">
      <c r="B176" s="221"/>
      <c r="C176" s="222"/>
      <c r="D176" s="217" t="s">
        <v>138</v>
      </c>
      <c r="E176" s="223" t="s">
        <v>1</v>
      </c>
      <c r="F176" s="224" t="s">
        <v>1607</v>
      </c>
      <c r="G176" s="222"/>
      <c r="H176" s="223" t="s">
        <v>1</v>
      </c>
      <c r="I176" s="225"/>
      <c r="J176" s="222"/>
      <c r="K176" s="222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138</v>
      </c>
      <c r="AU176" s="230" t="s">
        <v>83</v>
      </c>
      <c r="AV176" s="13" t="s">
        <v>81</v>
      </c>
      <c r="AW176" s="13" t="s">
        <v>30</v>
      </c>
      <c r="AX176" s="13" t="s">
        <v>73</v>
      </c>
      <c r="AY176" s="230" t="s">
        <v>126</v>
      </c>
    </row>
    <row r="177" spans="2:51" s="14" customFormat="1" ht="10">
      <c r="B177" s="231"/>
      <c r="C177" s="232"/>
      <c r="D177" s="217" t="s">
        <v>138</v>
      </c>
      <c r="E177" s="233" t="s">
        <v>1</v>
      </c>
      <c r="F177" s="234" t="s">
        <v>1608</v>
      </c>
      <c r="G177" s="232"/>
      <c r="H177" s="235">
        <v>4.74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138</v>
      </c>
      <c r="AU177" s="241" t="s">
        <v>83</v>
      </c>
      <c r="AV177" s="14" t="s">
        <v>83</v>
      </c>
      <c r="AW177" s="14" t="s">
        <v>30</v>
      </c>
      <c r="AX177" s="14" t="s">
        <v>81</v>
      </c>
      <c r="AY177" s="241" t="s">
        <v>126</v>
      </c>
    </row>
    <row r="178" spans="1:65" s="2" customFormat="1" ht="21.75" customHeight="1">
      <c r="A178" s="35"/>
      <c r="B178" s="36"/>
      <c r="C178" s="204" t="s">
        <v>8</v>
      </c>
      <c r="D178" s="204" t="s">
        <v>129</v>
      </c>
      <c r="E178" s="205" t="s">
        <v>339</v>
      </c>
      <c r="F178" s="206" t="s">
        <v>340</v>
      </c>
      <c r="G178" s="207" t="s">
        <v>315</v>
      </c>
      <c r="H178" s="208">
        <v>14.22</v>
      </c>
      <c r="I178" s="209"/>
      <c r="J178" s="210">
        <f>ROUND(I178*H178,2)</f>
        <v>0</v>
      </c>
      <c r="K178" s="206" t="s">
        <v>133</v>
      </c>
      <c r="L178" s="40"/>
      <c r="M178" s="211" t="s">
        <v>1</v>
      </c>
      <c r="N178" s="212" t="s">
        <v>38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134</v>
      </c>
      <c r="AT178" s="215" t="s">
        <v>129</v>
      </c>
      <c r="AU178" s="215" t="s">
        <v>83</v>
      </c>
      <c r="AY178" s="18" t="s">
        <v>126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81</v>
      </c>
      <c r="BK178" s="216">
        <f>ROUND(I178*H178,2)</f>
        <v>0</v>
      </c>
      <c r="BL178" s="18" t="s">
        <v>134</v>
      </c>
      <c r="BM178" s="215" t="s">
        <v>1609</v>
      </c>
    </row>
    <row r="179" spans="1:47" s="2" customFormat="1" ht="36">
      <c r="A179" s="35"/>
      <c r="B179" s="36"/>
      <c r="C179" s="37"/>
      <c r="D179" s="217" t="s">
        <v>136</v>
      </c>
      <c r="E179" s="37"/>
      <c r="F179" s="218" t="s">
        <v>342</v>
      </c>
      <c r="G179" s="37"/>
      <c r="H179" s="37"/>
      <c r="I179" s="116"/>
      <c r="J179" s="37"/>
      <c r="K179" s="37"/>
      <c r="L179" s="40"/>
      <c r="M179" s="219"/>
      <c r="N179" s="220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136</v>
      </c>
      <c r="AU179" s="18" t="s">
        <v>83</v>
      </c>
    </row>
    <row r="180" spans="2:51" s="13" customFormat="1" ht="10">
      <c r="B180" s="221"/>
      <c r="C180" s="222"/>
      <c r="D180" s="217" t="s">
        <v>138</v>
      </c>
      <c r="E180" s="223" t="s">
        <v>1</v>
      </c>
      <c r="F180" s="224" t="s">
        <v>1610</v>
      </c>
      <c r="G180" s="222"/>
      <c r="H180" s="223" t="s">
        <v>1</v>
      </c>
      <c r="I180" s="225"/>
      <c r="J180" s="222"/>
      <c r="K180" s="222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138</v>
      </c>
      <c r="AU180" s="230" t="s">
        <v>83</v>
      </c>
      <c r="AV180" s="13" t="s">
        <v>81</v>
      </c>
      <c r="AW180" s="13" t="s">
        <v>30</v>
      </c>
      <c r="AX180" s="13" t="s">
        <v>73</v>
      </c>
      <c r="AY180" s="230" t="s">
        <v>126</v>
      </c>
    </row>
    <row r="181" spans="2:51" s="14" customFormat="1" ht="10">
      <c r="B181" s="231"/>
      <c r="C181" s="232"/>
      <c r="D181" s="217" t="s">
        <v>138</v>
      </c>
      <c r="E181" s="233" t="s">
        <v>1</v>
      </c>
      <c r="F181" s="234" t="s">
        <v>1611</v>
      </c>
      <c r="G181" s="232"/>
      <c r="H181" s="235">
        <v>14.22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138</v>
      </c>
      <c r="AU181" s="241" t="s">
        <v>83</v>
      </c>
      <c r="AV181" s="14" t="s">
        <v>83</v>
      </c>
      <c r="AW181" s="14" t="s">
        <v>30</v>
      </c>
      <c r="AX181" s="14" t="s">
        <v>81</v>
      </c>
      <c r="AY181" s="241" t="s">
        <v>126</v>
      </c>
    </row>
    <row r="182" spans="1:65" s="2" customFormat="1" ht="16.5" customHeight="1">
      <c r="A182" s="35"/>
      <c r="B182" s="36"/>
      <c r="C182" s="204" t="s">
        <v>204</v>
      </c>
      <c r="D182" s="204" t="s">
        <v>129</v>
      </c>
      <c r="E182" s="205" t="s">
        <v>1612</v>
      </c>
      <c r="F182" s="206" t="s">
        <v>1613</v>
      </c>
      <c r="G182" s="207" t="s">
        <v>315</v>
      </c>
      <c r="H182" s="208">
        <v>3.95</v>
      </c>
      <c r="I182" s="209"/>
      <c r="J182" s="210">
        <f>ROUND(I182*H182,2)</f>
        <v>0</v>
      </c>
      <c r="K182" s="206" t="s">
        <v>133</v>
      </c>
      <c r="L182" s="40"/>
      <c r="M182" s="211" t="s">
        <v>1</v>
      </c>
      <c r="N182" s="212" t="s">
        <v>38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134</v>
      </c>
      <c r="AT182" s="215" t="s">
        <v>129</v>
      </c>
      <c r="AU182" s="215" t="s">
        <v>83</v>
      </c>
      <c r="AY182" s="18" t="s">
        <v>126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81</v>
      </c>
      <c r="BK182" s="216">
        <f>ROUND(I182*H182,2)</f>
        <v>0</v>
      </c>
      <c r="BL182" s="18" t="s">
        <v>134</v>
      </c>
      <c r="BM182" s="215" t="s">
        <v>1614</v>
      </c>
    </row>
    <row r="183" spans="1:47" s="2" customFormat="1" ht="18">
      <c r="A183" s="35"/>
      <c r="B183" s="36"/>
      <c r="C183" s="37"/>
      <c r="D183" s="217" t="s">
        <v>136</v>
      </c>
      <c r="E183" s="37"/>
      <c r="F183" s="218" t="s">
        <v>1615</v>
      </c>
      <c r="G183" s="37"/>
      <c r="H183" s="37"/>
      <c r="I183" s="116"/>
      <c r="J183" s="37"/>
      <c r="K183" s="37"/>
      <c r="L183" s="40"/>
      <c r="M183" s="219"/>
      <c r="N183" s="220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136</v>
      </c>
      <c r="AU183" s="18" t="s">
        <v>83</v>
      </c>
    </row>
    <row r="184" spans="2:51" s="14" customFormat="1" ht="10">
      <c r="B184" s="231"/>
      <c r="C184" s="232"/>
      <c r="D184" s="217" t="s">
        <v>138</v>
      </c>
      <c r="E184" s="233" t="s">
        <v>1</v>
      </c>
      <c r="F184" s="234" t="s">
        <v>1616</v>
      </c>
      <c r="G184" s="232"/>
      <c r="H184" s="235">
        <v>3.95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138</v>
      </c>
      <c r="AU184" s="241" t="s">
        <v>83</v>
      </c>
      <c r="AV184" s="14" t="s">
        <v>83</v>
      </c>
      <c r="AW184" s="14" t="s">
        <v>30</v>
      </c>
      <c r="AX184" s="14" t="s">
        <v>81</v>
      </c>
      <c r="AY184" s="241" t="s">
        <v>126</v>
      </c>
    </row>
    <row r="185" spans="1:65" s="2" customFormat="1" ht="21.75" customHeight="1">
      <c r="A185" s="35"/>
      <c r="B185" s="36"/>
      <c r="C185" s="204" t="s">
        <v>209</v>
      </c>
      <c r="D185" s="204" t="s">
        <v>129</v>
      </c>
      <c r="E185" s="205" t="s">
        <v>349</v>
      </c>
      <c r="F185" s="206" t="s">
        <v>350</v>
      </c>
      <c r="G185" s="207" t="s">
        <v>351</v>
      </c>
      <c r="H185" s="208">
        <v>7.191</v>
      </c>
      <c r="I185" s="209"/>
      <c r="J185" s="210">
        <f>ROUND(I185*H185,2)</f>
        <v>0</v>
      </c>
      <c r="K185" s="206" t="s">
        <v>133</v>
      </c>
      <c r="L185" s="40"/>
      <c r="M185" s="211" t="s">
        <v>1</v>
      </c>
      <c r="N185" s="212" t="s">
        <v>38</v>
      </c>
      <c r="O185" s="72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134</v>
      </c>
      <c r="AT185" s="215" t="s">
        <v>129</v>
      </c>
      <c r="AU185" s="215" t="s">
        <v>83</v>
      </c>
      <c r="AY185" s="18" t="s">
        <v>126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81</v>
      </c>
      <c r="BK185" s="216">
        <f>ROUND(I185*H185,2)</f>
        <v>0</v>
      </c>
      <c r="BL185" s="18" t="s">
        <v>134</v>
      </c>
      <c r="BM185" s="215" t="s">
        <v>1617</v>
      </c>
    </row>
    <row r="186" spans="1:47" s="2" customFormat="1" ht="27">
      <c r="A186" s="35"/>
      <c r="B186" s="36"/>
      <c r="C186" s="37"/>
      <c r="D186" s="217" t="s">
        <v>136</v>
      </c>
      <c r="E186" s="37"/>
      <c r="F186" s="218" t="s">
        <v>353</v>
      </c>
      <c r="G186" s="37"/>
      <c r="H186" s="37"/>
      <c r="I186" s="116"/>
      <c r="J186" s="37"/>
      <c r="K186" s="37"/>
      <c r="L186" s="40"/>
      <c r="M186" s="219"/>
      <c r="N186" s="220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136</v>
      </c>
      <c r="AU186" s="18" t="s">
        <v>83</v>
      </c>
    </row>
    <row r="187" spans="2:51" s="14" customFormat="1" ht="10">
      <c r="B187" s="231"/>
      <c r="C187" s="232"/>
      <c r="D187" s="217" t="s">
        <v>138</v>
      </c>
      <c r="E187" s="233" t="s">
        <v>1</v>
      </c>
      <c r="F187" s="234" t="s">
        <v>1545</v>
      </c>
      <c r="G187" s="232"/>
      <c r="H187" s="235">
        <v>4.23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138</v>
      </c>
      <c r="AU187" s="241" t="s">
        <v>83</v>
      </c>
      <c r="AV187" s="14" t="s">
        <v>83</v>
      </c>
      <c r="AW187" s="14" t="s">
        <v>30</v>
      </c>
      <c r="AX187" s="14" t="s">
        <v>81</v>
      </c>
      <c r="AY187" s="241" t="s">
        <v>126</v>
      </c>
    </row>
    <row r="188" spans="2:51" s="14" customFormat="1" ht="10">
      <c r="B188" s="231"/>
      <c r="C188" s="232"/>
      <c r="D188" s="217" t="s">
        <v>138</v>
      </c>
      <c r="E188" s="232"/>
      <c r="F188" s="234" t="s">
        <v>1618</v>
      </c>
      <c r="G188" s="232"/>
      <c r="H188" s="235">
        <v>7.191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138</v>
      </c>
      <c r="AU188" s="241" t="s">
        <v>83</v>
      </c>
      <c r="AV188" s="14" t="s">
        <v>83</v>
      </c>
      <c r="AW188" s="14" t="s">
        <v>4</v>
      </c>
      <c r="AX188" s="14" t="s">
        <v>81</v>
      </c>
      <c r="AY188" s="241" t="s">
        <v>126</v>
      </c>
    </row>
    <row r="189" spans="1:65" s="2" customFormat="1" ht="21.75" customHeight="1">
      <c r="A189" s="35"/>
      <c r="B189" s="36"/>
      <c r="C189" s="204" t="s">
        <v>215</v>
      </c>
      <c r="D189" s="204" t="s">
        <v>129</v>
      </c>
      <c r="E189" s="205" t="s">
        <v>1274</v>
      </c>
      <c r="F189" s="206" t="s">
        <v>1275</v>
      </c>
      <c r="G189" s="207" t="s">
        <v>315</v>
      </c>
      <c r="H189" s="208">
        <v>3.37</v>
      </c>
      <c r="I189" s="209"/>
      <c r="J189" s="210">
        <f>ROUND(I189*H189,2)</f>
        <v>0</v>
      </c>
      <c r="K189" s="206" t="s">
        <v>133</v>
      </c>
      <c r="L189" s="40"/>
      <c r="M189" s="211" t="s">
        <v>1</v>
      </c>
      <c r="N189" s="212" t="s">
        <v>38</v>
      </c>
      <c r="O189" s="7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134</v>
      </c>
      <c r="AT189" s="215" t="s">
        <v>129</v>
      </c>
      <c r="AU189" s="215" t="s">
        <v>83</v>
      </c>
      <c r="AY189" s="18" t="s">
        <v>126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8" t="s">
        <v>81</v>
      </c>
      <c r="BK189" s="216">
        <f>ROUND(I189*H189,2)</f>
        <v>0</v>
      </c>
      <c r="BL189" s="18" t="s">
        <v>134</v>
      </c>
      <c r="BM189" s="215" t="s">
        <v>1619</v>
      </c>
    </row>
    <row r="190" spans="1:47" s="2" customFormat="1" ht="27">
      <c r="A190" s="35"/>
      <c r="B190" s="36"/>
      <c r="C190" s="37"/>
      <c r="D190" s="217" t="s">
        <v>136</v>
      </c>
      <c r="E190" s="37"/>
      <c r="F190" s="218" t="s">
        <v>1277</v>
      </c>
      <c r="G190" s="37"/>
      <c r="H190" s="37"/>
      <c r="I190" s="116"/>
      <c r="J190" s="37"/>
      <c r="K190" s="37"/>
      <c r="L190" s="40"/>
      <c r="M190" s="219"/>
      <c r="N190" s="220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136</v>
      </c>
      <c r="AU190" s="18" t="s">
        <v>83</v>
      </c>
    </row>
    <row r="191" spans="2:51" s="13" customFormat="1" ht="10">
      <c r="B191" s="221"/>
      <c r="C191" s="222"/>
      <c r="D191" s="217" t="s">
        <v>138</v>
      </c>
      <c r="E191" s="223" t="s">
        <v>1</v>
      </c>
      <c r="F191" s="224" t="s">
        <v>1565</v>
      </c>
      <c r="G191" s="222"/>
      <c r="H191" s="223" t="s">
        <v>1</v>
      </c>
      <c r="I191" s="225"/>
      <c r="J191" s="222"/>
      <c r="K191" s="222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138</v>
      </c>
      <c r="AU191" s="230" t="s">
        <v>83</v>
      </c>
      <c r="AV191" s="13" t="s">
        <v>81</v>
      </c>
      <c r="AW191" s="13" t="s">
        <v>30</v>
      </c>
      <c r="AX191" s="13" t="s">
        <v>73</v>
      </c>
      <c r="AY191" s="230" t="s">
        <v>126</v>
      </c>
    </row>
    <row r="192" spans="2:51" s="14" customFormat="1" ht="10">
      <c r="B192" s="231"/>
      <c r="C192" s="232"/>
      <c r="D192" s="217" t="s">
        <v>138</v>
      </c>
      <c r="E192" s="233" t="s">
        <v>246</v>
      </c>
      <c r="F192" s="234" t="s">
        <v>1549</v>
      </c>
      <c r="G192" s="232"/>
      <c r="H192" s="235">
        <v>3.37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138</v>
      </c>
      <c r="AU192" s="241" t="s">
        <v>83</v>
      </c>
      <c r="AV192" s="14" t="s">
        <v>83</v>
      </c>
      <c r="AW192" s="14" t="s">
        <v>30</v>
      </c>
      <c r="AX192" s="14" t="s">
        <v>81</v>
      </c>
      <c r="AY192" s="241" t="s">
        <v>126</v>
      </c>
    </row>
    <row r="193" spans="1:65" s="2" customFormat="1" ht="21.75" customHeight="1">
      <c r="A193" s="35"/>
      <c r="B193" s="36"/>
      <c r="C193" s="204" t="s">
        <v>219</v>
      </c>
      <c r="D193" s="204" t="s">
        <v>129</v>
      </c>
      <c r="E193" s="205" t="s">
        <v>1620</v>
      </c>
      <c r="F193" s="206" t="s">
        <v>1621</v>
      </c>
      <c r="G193" s="207" t="s">
        <v>132</v>
      </c>
      <c r="H193" s="208">
        <v>3.867</v>
      </c>
      <c r="I193" s="209"/>
      <c r="J193" s="210">
        <f>ROUND(I193*H193,2)</f>
        <v>0</v>
      </c>
      <c r="K193" s="206" t="s">
        <v>133</v>
      </c>
      <c r="L193" s="40"/>
      <c r="M193" s="211" t="s">
        <v>1</v>
      </c>
      <c r="N193" s="212" t="s">
        <v>38</v>
      </c>
      <c r="O193" s="72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134</v>
      </c>
      <c r="AT193" s="215" t="s">
        <v>129</v>
      </c>
      <c r="AU193" s="215" t="s">
        <v>83</v>
      </c>
      <c r="AY193" s="18" t="s">
        <v>126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81</v>
      </c>
      <c r="BK193" s="216">
        <f>ROUND(I193*H193,2)</f>
        <v>0</v>
      </c>
      <c r="BL193" s="18" t="s">
        <v>134</v>
      </c>
      <c r="BM193" s="215" t="s">
        <v>1622</v>
      </c>
    </row>
    <row r="194" spans="1:47" s="2" customFormat="1" ht="18">
      <c r="A194" s="35"/>
      <c r="B194" s="36"/>
      <c r="C194" s="37"/>
      <c r="D194" s="217" t="s">
        <v>136</v>
      </c>
      <c r="E194" s="37"/>
      <c r="F194" s="218" t="s">
        <v>1623</v>
      </c>
      <c r="G194" s="37"/>
      <c r="H194" s="37"/>
      <c r="I194" s="116"/>
      <c r="J194" s="37"/>
      <c r="K194" s="37"/>
      <c r="L194" s="40"/>
      <c r="M194" s="219"/>
      <c r="N194" s="220"/>
      <c r="O194" s="72"/>
      <c r="P194" s="72"/>
      <c r="Q194" s="72"/>
      <c r="R194" s="72"/>
      <c r="S194" s="72"/>
      <c r="T194" s="73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136</v>
      </c>
      <c r="AU194" s="18" t="s">
        <v>83</v>
      </c>
    </row>
    <row r="195" spans="2:51" s="14" customFormat="1" ht="10">
      <c r="B195" s="231"/>
      <c r="C195" s="232"/>
      <c r="D195" s="217" t="s">
        <v>138</v>
      </c>
      <c r="E195" s="233" t="s">
        <v>1</v>
      </c>
      <c r="F195" s="234" t="s">
        <v>1624</v>
      </c>
      <c r="G195" s="232"/>
      <c r="H195" s="235">
        <v>3.867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138</v>
      </c>
      <c r="AU195" s="241" t="s">
        <v>83</v>
      </c>
      <c r="AV195" s="14" t="s">
        <v>83</v>
      </c>
      <c r="AW195" s="14" t="s">
        <v>30</v>
      </c>
      <c r="AX195" s="14" t="s">
        <v>81</v>
      </c>
      <c r="AY195" s="241" t="s">
        <v>126</v>
      </c>
    </row>
    <row r="196" spans="1:65" s="2" customFormat="1" ht="21.75" customHeight="1">
      <c r="A196" s="35"/>
      <c r="B196" s="36"/>
      <c r="C196" s="204" t="s">
        <v>223</v>
      </c>
      <c r="D196" s="204" t="s">
        <v>129</v>
      </c>
      <c r="E196" s="205" t="s">
        <v>1625</v>
      </c>
      <c r="F196" s="206" t="s">
        <v>1626</v>
      </c>
      <c r="G196" s="207" t="s">
        <v>132</v>
      </c>
      <c r="H196" s="208">
        <v>2.77</v>
      </c>
      <c r="I196" s="209"/>
      <c r="J196" s="210">
        <f>ROUND(I196*H196,2)</f>
        <v>0</v>
      </c>
      <c r="K196" s="206" t="s">
        <v>133</v>
      </c>
      <c r="L196" s="40"/>
      <c r="M196" s="211" t="s">
        <v>1</v>
      </c>
      <c r="N196" s="212" t="s">
        <v>38</v>
      </c>
      <c r="O196" s="72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5" t="s">
        <v>134</v>
      </c>
      <c r="AT196" s="215" t="s">
        <v>129</v>
      </c>
      <c r="AU196" s="215" t="s">
        <v>83</v>
      </c>
      <c r="AY196" s="18" t="s">
        <v>126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8" t="s">
        <v>81</v>
      </c>
      <c r="BK196" s="216">
        <f>ROUND(I196*H196,2)</f>
        <v>0</v>
      </c>
      <c r="BL196" s="18" t="s">
        <v>134</v>
      </c>
      <c r="BM196" s="215" t="s">
        <v>1627</v>
      </c>
    </row>
    <row r="197" spans="1:47" s="2" customFormat="1" ht="18">
      <c r="A197" s="35"/>
      <c r="B197" s="36"/>
      <c r="C197" s="37"/>
      <c r="D197" s="217" t="s">
        <v>136</v>
      </c>
      <c r="E197" s="37"/>
      <c r="F197" s="218" t="s">
        <v>1628</v>
      </c>
      <c r="G197" s="37"/>
      <c r="H197" s="37"/>
      <c r="I197" s="116"/>
      <c r="J197" s="37"/>
      <c r="K197" s="37"/>
      <c r="L197" s="40"/>
      <c r="M197" s="219"/>
      <c r="N197" s="220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136</v>
      </c>
      <c r="AU197" s="18" t="s">
        <v>83</v>
      </c>
    </row>
    <row r="198" spans="2:51" s="13" customFormat="1" ht="10">
      <c r="B198" s="221"/>
      <c r="C198" s="222"/>
      <c r="D198" s="217" t="s">
        <v>138</v>
      </c>
      <c r="E198" s="223" t="s">
        <v>1</v>
      </c>
      <c r="F198" s="224" t="s">
        <v>1565</v>
      </c>
      <c r="G198" s="222"/>
      <c r="H198" s="223" t="s">
        <v>1</v>
      </c>
      <c r="I198" s="225"/>
      <c r="J198" s="222"/>
      <c r="K198" s="222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138</v>
      </c>
      <c r="AU198" s="230" t="s">
        <v>83</v>
      </c>
      <c r="AV198" s="13" t="s">
        <v>81</v>
      </c>
      <c r="AW198" s="13" t="s">
        <v>30</v>
      </c>
      <c r="AX198" s="13" t="s">
        <v>73</v>
      </c>
      <c r="AY198" s="230" t="s">
        <v>126</v>
      </c>
    </row>
    <row r="199" spans="2:51" s="14" customFormat="1" ht="10">
      <c r="B199" s="231"/>
      <c r="C199" s="232"/>
      <c r="D199" s="217" t="s">
        <v>138</v>
      </c>
      <c r="E199" s="233" t="s">
        <v>1</v>
      </c>
      <c r="F199" s="234" t="s">
        <v>1629</v>
      </c>
      <c r="G199" s="232"/>
      <c r="H199" s="235">
        <v>2.77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138</v>
      </c>
      <c r="AU199" s="241" t="s">
        <v>83</v>
      </c>
      <c r="AV199" s="14" t="s">
        <v>83</v>
      </c>
      <c r="AW199" s="14" t="s">
        <v>30</v>
      </c>
      <c r="AX199" s="14" t="s">
        <v>81</v>
      </c>
      <c r="AY199" s="241" t="s">
        <v>126</v>
      </c>
    </row>
    <row r="200" spans="1:65" s="2" customFormat="1" ht="16.5" customHeight="1">
      <c r="A200" s="35"/>
      <c r="B200" s="36"/>
      <c r="C200" s="258" t="s">
        <v>7</v>
      </c>
      <c r="D200" s="258" t="s">
        <v>360</v>
      </c>
      <c r="E200" s="259" t="s">
        <v>1630</v>
      </c>
      <c r="F200" s="260" t="s">
        <v>1631</v>
      </c>
      <c r="G200" s="261" t="s">
        <v>444</v>
      </c>
      <c r="H200" s="262">
        <v>0.042</v>
      </c>
      <c r="I200" s="263"/>
      <c r="J200" s="264">
        <f>ROUND(I200*H200,2)</f>
        <v>0</v>
      </c>
      <c r="K200" s="260" t="s">
        <v>133</v>
      </c>
      <c r="L200" s="265"/>
      <c r="M200" s="266" t="s">
        <v>1</v>
      </c>
      <c r="N200" s="267" t="s">
        <v>38</v>
      </c>
      <c r="O200" s="72"/>
      <c r="P200" s="213">
        <f>O200*H200</f>
        <v>0</v>
      </c>
      <c r="Q200" s="213">
        <v>0.001</v>
      </c>
      <c r="R200" s="213">
        <f>Q200*H200</f>
        <v>4.2000000000000004E-05</v>
      </c>
      <c r="S200" s="213">
        <v>0</v>
      </c>
      <c r="T200" s="21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168</v>
      </c>
      <c r="AT200" s="215" t="s">
        <v>360</v>
      </c>
      <c r="AU200" s="215" t="s">
        <v>83</v>
      </c>
      <c r="AY200" s="18" t="s">
        <v>126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81</v>
      </c>
      <c r="BK200" s="216">
        <f>ROUND(I200*H200,2)</f>
        <v>0</v>
      </c>
      <c r="BL200" s="18" t="s">
        <v>134</v>
      </c>
      <c r="BM200" s="215" t="s">
        <v>1632</v>
      </c>
    </row>
    <row r="201" spans="1:47" s="2" customFormat="1" ht="10">
      <c r="A201" s="35"/>
      <c r="B201" s="36"/>
      <c r="C201" s="37"/>
      <c r="D201" s="217" t="s">
        <v>136</v>
      </c>
      <c r="E201" s="37"/>
      <c r="F201" s="218" t="s">
        <v>1631</v>
      </c>
      <c r="G201" s="37"/>
      <c r="H201" s="37"/>
      <c r="I201" s="116"/>
      <c r="J201" s="37"/>
      <c r="K201" s="37"/>
      <c r="L201" s="40"/>
      <c r="M201" s="219"/>
      <c r="N201" s="220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136</v>
      </c>
      <c r="AU201" s="18" t="s">
        <v>83</v>
      </c>
    </row>
    <row r="202" spans="2:51" s="13" customFormat="1" ht="10">
      <c r="B202" s="221"/>
      <c r="C202" s="222"/>
      <c r="D202" s="217" t="s">
        <v>138</v>
      </c>
      <c r="E202" s="223" t="s">
        <v>1</v>
      </c>
      <c r="F202" s="224" t="s">
        <v>1565</v>
      </c>
      <c r="G202" s="222"/>
      <c r="H202" s="223" t="s">
        <v>1</v>
      </c>
      <c r="I202" s="225"/>
      <c r="J202" s="222"/>
      <c r="K202" s="222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138</v>
      </c>
      <c r="AU202" s="230" t="s">
        <v>83</v>
      </c>
      <c r="AV202" s="13" t="s">
        <v>81</v>
      </c>
      <c r="AW202" s="13" t="s">
        <v>30</v>
      </c>
      <c r="AX202" s="13" t="s">
        <v>73</v>
      </c>
      <c r="AY202" s="230" t="s">
        <v>126</v>
      </c>
    </row>
    <row r="203" spans="2:51" s="14" customFormat="1" ht="10">
      <c r="B203" s="231"/>
      <c r="C203" s="232"/>
      <c r="D203" s="217" t="s">
        <v>138</v>
      </c>
      <c r="E203" s="233" t="s">
        <v>1</v>
      </c>
      <c r="F203" s="234" t="s">
        <v>1629</v>
      </c>
      <c r="G203" s="232"/>
      <c r="H203" s="235">
        <v>2.77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138</v>
      </c>
      <c r="AU203" s="241" t="s">
        <v>83</v>
      </c>
      <c r="AV203" s="14" t="s">
        <v>83</v>
      </c>
      <c r="AW203" s="14" t="s">
        <v>30</v>
      </c>
      <c r="AX203" s="14" t="s">
        <v>81</v>
      </c>
      <c r="AY203" s="241" t="s">
        <v>126</v>
      </c>
    </row>
    <row r="204" spans="2:51" s="14" customFormat="1" ht="10">
      <c r="B204" s="231"/>
      <c r="C204" s="232"/>
      <c r="D204" s="217" t="s">
        <v>138</v>
      </c>
      <c r="E204" s="232"/>
      <c r="F204" s="234" t="s">
        <v>1633</v>
      </c>
      <c r="G204" s="232"/>
      <c r="H204" s="235">
        <v>0.042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138</v>
      </c>
      <c r="AU204" s="241" t="s">
        <v>83</v>
      </c>
      <c r="AV204" s="14" t="s">
        <v>83</v>
      </c>
      <c r="AW204" s="14" t="s">
        <v>4</v>
      </c>
      <c r="AX204" s="14" t="s">
        <v>81</v>
      </c>
      <c r="AY204" s="241" t="s">
        <v>126</v>
      </c>
    </row>
    <row r="205" spans="1:65" s="2" customFormat="1" ht="21.75" customHeight="1">
      <c r="A205" s="35"/>
      <c r="B205" s="36"/>
      <c r="C205" s="204" t="s">
        <v>232</v>
      </c>
      <c r="D205" s="204" t="s">
        <v>129</v>
      </c>
      <c r="E205" s="205" t="s">
        <v>1634</v>
      </c>
      <c r="F205" s="206" t="s">
        <v>1635</v>
      </c>
      <c r="G205" s="207" t="s">
        <v>264</v>
      </c>
      <c r="H205" s="208">
        <v>162</v>
      </c>
      <c r="I205" s="209"/>
      <c r="J205" s="210">
        <f>ROUND(I205*H205,2)</f>
        <v>0</v>
      </c>
      <c r="K205" s="206" t="s">
        <v>133</v>
      </c>
      <c r="L205" s="40"/>
      <c r="M205" s="211" t="s">
        <v>1</v>
      </c>
      <c r="N205" s="212" t="s">
        <v>38</v>
      </c>
      <c r="O205" s="7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5" t="s">
        <v>134</v>
      </c>
      <c r="AT205" s="215" t="s">
        <v>129</v>
      </c>
      <c r="AU205" s="215" t="s">
        <v>83</v>
      </c>
      <c r="AY205" s="18" t="s">
        <v>126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8" t="s">
        <v>81</v>
      </c>
      <c r="BK205" s="216">
        <f>ROUND(I205*H205,2)</f>
        <v>0</v>
      </c>
      <c r="BL205" s="18" t="s">
        <v>134</v>
      </c>
      <c r="BM205" s="215" t="s">
        <v>1636</v>
      </c>
    </row>
    <row r="206" spans="1:47" s="2" customFormat="1" ht="18">
      <c r="A206" s="35"/>
      <c r="B206" s="36"/>
      <c r="C206" s="37"/>
      <c r="D206" s="217" t="s">
        <v>136</v>
      </c>
      <c r="E206" s="37"/>
      <c r="F206" s="218" t="s">
        <v>1637</v>
      </c>
      <c r="G206" s="37"/>
      <c r="H206" s="37"/>
      <c r="I206" s="116"/>
      <c r="J206" s="37"/>
      <c r="K206" s="37"/>
      <c r="L206" s="40"/>
      <c r="M206" s="219"/>
      <c r="N206" s="220"/>
      <c r="O206" s="72"/>
      <c r="P206" s="72"/>
      <c r="Q206" s="72"/>
      <c r="R206" s="72"/>
      <c r="S206" s="72"/>
      <c r="T206" s="73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136</v>
      </c>
      <c r="AU206" s="18" t="s">
        <v>83</v>
      </c>
    </row>
    <row r="207" spans="2:51" s="14" customFormat="1" ht="10">
      <c r="B207" s="231"/>
      <c r="C207" s="232"/>
      <c r="D207" s="217" t="s">
        <v>138</v>
      </c>
      <c r="E207" s="233" t="s">
        <v>1</v>
      </c>
      <c r="F207" s="234" t="s">
        <v>1638</v>
      </c>
      <c r="G207" s="232"/>
      <c r="H207" s="235">
        <v>162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138</v>
      </c>
      <c r="AU207" s="241" t="s">
        <v>83</v>
      </c>
      <c r="AV207" s="14" t="s">
        <v>83</v>
      </c>
      <c r="AW207" s="14" t="s">
        <v>30</v>
      </c>
      <c r="AX207" s="14" t="s">
        <v>81</v>
      </c>
      <c r="AY207" s="241" t="s">
        <v>126</v>
      </c>
    </row>
    <row r="208" spans="1:65" s="2" customFormat="1" ht="16.5" customHeight="1">
      <c r="A208" s="35"/>
      <c r="B208" s="36"/>
      <c r="C208" s="204" t="s">
        <v>236</v>
      </c>
      <c r="D208" s="204" t="s">
        <v>129</v>
      </c>
      <c r="E208" s="205" t="s">
        <v>1639</v>
      </c>
      <c r="F208" s="206" t="s">
        <v>1640</v>
      </c>
      <c r="G208" s="207" t="s">
        <v>264</v>
      </c>
      <c r="H208" s="208">
        <v>81</v>
      </c>
      <c r="I208" s="209"/>
      <c r="J208" s="210">
        <f>ROUND(I208*H208,2)</f>
        <v>0</v>
      </c>
      <c r="K208" s="206" t="s">
        <v>133</v>
      </c>
      <c r="L208" s="40"/>
      <c r="M208" s="211" t="s">
        <v>1</v>
      </c>
      <c r="N208" s="212" t="s">
        <v>38</v>
      </c>
      <c r="O208" s="72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134</v>
      </c>
      <c r="AT208" s="215" t="s">
        <v>129</v>
      </c>
      <c r="AU208" s="215" t="s">
        <v>83</v>
      </c>
      <c r="AY208" s="18" t="s">
        <v>126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81</v>
      </c>
      <c r="BK208" s="216">
        <f>ROUND(I208*H208,2)</f>
        <v>0</v>
      </c>
      <c r="BL208" s="18" t="s">
        <v>134</v>
      </c>
      <c r="BM208" s="215" t="s">
        <v>1641</v>
      </c>
    </row>
    <row r="209" spans="1:47" s="2" customFormat="1" ht="18">
      <c r="A209" s="35"/>
      <c r="B209" s="36"/>
      <c r="C209" s="37"/>
      <c r="D209" s="217" t="s">
        <v>136</v>
      </c>
      <c r="E209" s="37"/>
      <c r="F209" s="218" t="s">
        <v>1642</v>
      </c>
      <c r="G209" s="37"/>
      <c r="H209" s="37"/>
      <c r="I209" s="116"/>
      <c r="J209" s="37"/>
      <c r="K209" s="37"/>
      <c r="L209" s="40"/>
      <c r="M209" s="219"/>
      <c r="N209" s="220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136</v>
      </c>
      <c r="AU209" s="18" t="s">
        <v>83</v>
      </c>
    </row>
    <row r="210" spans="2:51" s="13" customFormat="1" ht="10">
      <c r="B210" s="221"/>
      <c r="C210" s="222"/>
      <c r="D210" s="217" t="s">
        <v>138</v>
      </c>
      <c r="E210" s="223" t="s">
        <v>1</v>
      </c>
      <c r="F210" s="224" t="s">
        <v>1565</v>
      </c>
      <c r="G210" s="222"/>
      <c r="H210" s="223" t="s">
        <v>1</v>
      </c>
      <c r="I210" s="225"/>
      <c r="J210" s="222"/>
      <c r="K210" s="222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138</v>
      </c>
      <c r="AU210" s="230" t="s">
        <v>83</v>
      </c>
      <c r="AV210" s="13" t="s">
        <v>81</v>
      </c>
      <c r="AW210" s="13" t="s">
        <v>30</v>
      </c>
      <c r="AX210" s="13" t="s">
        <v>73</v>
      </c>
      <c r="AY210" s="230" t="s">
        <v>126</v>
      </c>
    </row>
    <row r="211" spans="2:51" s="13" customFormat="1" ht="20">
      <c r="B211" s="221"/>
      <c r="C211" s="222"/>
      <c r="D211" s="217" t="s">
        <v>138</v>
      </c>
      <c r="E211" s="223" t="s">
        <v>1</v>
      </c>
      <c r="F211" s="224" t="s">
        <v>1643</v>
      </c>
      <c r="G211" s="222"/>
      <c r="H211" s="223" t="s">
        <v>1</v>
      </c>
      <c r="I211" s="225"/>
      <c r="J211" s="222"/>
      <c r="K211" s="222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138</v>
      </c>
      <c r="AU211" s="230" t="s">
        <v>83</v>
      </c>
      <c r="AV211" s="13" t="s">
        <v>81</v>
      </c>
      <c r="AW211" s="13" t="s">
        <v>30</v>
      </c>
      <c r="AX211" s="13" t="s">
        <v>73</v>
      </c>
      <c r="AY211" s="230" t="s">
        <v>126</v>
      </c>
    </row>
    <row r="212" spans="2:51" s="14" customFormat="1" ht="10">
      <c r="B212" s="231"/>
      <c r="C212" s="232"/>
      <c r="D212" s="217" t="s">
        <v>138</v>
      </c>
      <c r="E212" s="233" t="s">
        <v>1</v>
      </c>
      <c r="F212" s="234" t="s">
        <v>1644</v>
      </c>
      <c r="G212" s="232"/>
      <c r="H212" s="235">
        <v>81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138</v>
      </c>
      <c r="AU212" s="241" t="s">
        <v>83</v>
      </c>
      <c r="AV212" s="14" t="s">
        <v>83</v>
      </c>
      <c r="AW212" s="14" t="s">
        <v>30</v>
      </c>
      <c r="AX212" s="14" t="s">
        <v>81</v>
      </c>
      <c r="AY212" s="241" t="s">
        <v>126</v>
      </c>
    </row>
    <row r="213" spans="1:65" s="2" customFormat="1" ht="16.5" customHeight="1">
      <c r="A213" s="35"/>
      <c r="B213" s="36"/>
      <c r="C213" s="204" t="s">
        <v>375</v>
      </c>
      <c r="D213" s="204" t="s">
        <v>129</v>
      </c>
      <c r="E213" s="205" t="s">
        <v>1645</v>
      </c>
      <c r="F213" s="206" t="s">
        <v>1646</v>
      </c>
      <c r="G213" s="207" t="s">
        <v>264</v>
      </c>
      <c r="H213" s="208">
        <v>81</v>
      </c>
      <c r="I213" s="209"/>
      <c r="J213" s="210">
        <f>ROUND(I213*H213,2)</f>
        <v>0</v>
      </c>
      <c r="K213" s="206" t="s">
        <v>133</v>
      </c>
      <c r="L213" s="40"/>
      <c r="M213" s="211" t="s">
        <v>1</v>
      </c>
      <c r="N213" s="212" t="s">
        <v>38</v>
      </c>
      <c r="O213" s="72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5" t="s">
        <v>134</v>
      </c>
      <c r="AT213" s="215" t="s">
        <v>129</v>
      </c>
      <c r="AU213" s="215" t="s">
        <v>83</v>
      </c>
      <c r="AY213" s="18" t="s">
        <v>126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8" t="s">
        <v>81</v>
      </c>
      <c r="BK213" s="216">
        <f>ROUND(I213*H213,2)</f>
        <v>0</v>
      </c>
      <c r="BL213" s="18" t="s">
        <v>134</v>
      </c>
      <c r="BM213" s="215" t="s">
        <v>1647</v>
      </c>
    </row>
    <row r="214" spans="1:47" s="2" customFormat="1" ht="18">
      <c r="A214" s="35"/>
      <c r="B214" s="36"/>
      <c r="C214" s="37"/>
      <c r="D214" s="217" t="s">
        <v>136</v>
      </c>
      <c r="E214" s="37"/>
      <c r="F214" s="218" t="s">
        <v>1648</v>
      </c>
      <c r="G214" s="37"/>
      <c r="H214" s="37"/>
      <c r="I214" s="116"/>
      <c r="J214" s="37"/>
      <c r="K214" s="37"/>
      <c r="L214" s="40"/>
      <c r="M214" s="219"/>
      <c r="N214" s="220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136</v>
      </c>
      <c r="AU214" s="18" t="s">
        <v>83</v>
      </c>
    </row>
    <row r="215" spans="2:51" s="13" customFormat="1" ht="10">
      <c r="B215" s="221"/>
      <c r="C215" s="222"/>
      <c r="D215" s="217" t="s">
        <v>138</v>
      </c>
      <c r="E215" s="223" t="s">
        <v>1</v>
      </c>
      <c r="F215" s="224" t="s">
        <v>1565</v>
      </c>
      <c r="G215" s="222"/>
      <c r="H215" s="223" t="s">
        <v>1</v>
      </c>
      <c r="I215" s="225"/>
      <c r="J215" s="222"/>
      <c r="K215" s="222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138</v>
      </c>
      <c r="AU215" s="230" t="s">
        <v>83</v>
      </c>
      <c r="AV215" s="13" t="s">
        <v>81</v>
      </c>
      <c r="AW215" s="13" t="s">
        <v>30</v>
      </c>
      <c r="AX215" s="13" t="s">
        <v>73</v>
      </c>
      <c r="AY215" s="230" t="s">
        <v>126</v>
      </c>
    </row>
    <row r="216" spans="2:51" s="13" customFormat="1" ht="20">
      <c r="B216" s="221"/>
      <c r="C216" s="222"/>
      <c r="D216" s="217" t="s">
        <v>138</v>
      </c>
      <c r="E216" s="223" t="s">
        <v>1</v>
      </c>
      <c r="F216" s="224" t="s">
        <v>1643</v>
      </c>
      <c r="G216" s="222"/>
      <c r="H216" s="223" t="s">
        <v>1</v>
      </c>
      <c r="I216" s="225"/>
      <c r="J216" s="222"/>
      <c r="K216" s="222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138</v>
      </c>
      <c r="AU216" s="230" t="s">
        <v>83</v>
      </c>
      <c r="AV216" s="13" t="s">
        <v>81</v>
      </c>
      <c r="AW216" s="13" t="s">
        <v>30</v>
      </c>
      <c r="AX216" s="13" t="s">
        <v>73</v>
      </c>
      <c r="AY216" s="230" t="s">
        <v>126</v>
      </c>
    </row>
    <row r="217" spans="2:51" s="14" customFormat="1" ht="10">
      <c r="B217" s="231"/>
      <c r="C217" s="232"/>
      <c r="D217" s="217" t="s">
        <v>138</v>
      </c>
      <c r="E217" s="233" t="s">
        <v>1</v>
      </c>
      <c r="F217" s="234" t="s">
        <v>1644</v>
      </c>
      <c r="G217" s="232"/>
      <c r="H217" s="235">
        <v>81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138</v>
      </c>
      <c r="AU217" s="241" t="s">
        <v>83</v>
      </c>
      <c r="AV217" s="14" t="s">
        <v>83</v>
      </c>
      <c r="AW217" s="14" t="s">
        <v>30</v>
      </c>
      <c r="AX217" s="14" t="s">
        <v>81</v>
      </c>
      <c r="AY217" s="241" t="s">
        <v>126</v>
      </c>
    </row>
    <row r="218" spans="1:65" s="2" customFormat="1" ht="21.75" customHeight="1">
      <c r="A218" s="35"/>
      <c r="B218" s="36"/>
      <c r="C218" s="204" t="s">
        <v>380</v>
      </c>
      <c r="D218" s="204" t="s">
        <v>129</v>
      </c>
      <c r="E218" s="205" t="s">
        <v>1649</v>
      </c>
      <c r="F218" s="206" t="s">
        <v>1650</v>
      </c>
      <c r="G218" s="207" t="s">
        <v>132</v>
      </c>
      <c r="H218" s="208">
        <v>1.62</v>
      </c>
      <c r="I218" s="209"/>
      <c r="J218" s="210">
        <f>ROUND(I218*H218,2)</f>
        <v>0</v>
      </c>
      <c r="K218" s="206" t="s">
        <v>133</v>
      </c>
      <c r="L218" s="40"/>
      <c r="M218" s="211" t="s">
        <v>1</v>
      </c>
      <c r="N218" s="212" t="s">
        <v>38</v>
      </c>
      <c r="O218" s="72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5" t="s">
        <v>134</v>
      </c>
      <c r="AT218" s="215" t="s">
        <v>129</v>
      </c>
      <c r="AU218" s="215" t="s">
        <v>83</v>
      </c>
      <c r="AY218" s="18" t="s">
        <v>126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8" t="s">
        <v>81</v>
      </c>
      <c r="BK218" s="216">
        <f>ROUND(I218*H218,2)</f>
        <v>0</v>
      </c>
      <c r="BL218" s="18" t="s">
        <v>134</v>
      </c>
      <c r="BM218" s="215" t="s">
        <v>1651</v>
      </c>
    </row>
    <row r="219" spans="1:47" s="2" customFormat="1" ht="10">
      <c r="A219" s="35"/>
      <c r="B219" s="36"/>
      <c r="C219" s="37"/>
      <c r="D219" s="217" t="s">
        <v>136</v>
      </c>
      <c r="E219" s="37"/>
      <c r="F219" s="218" t="s">
        <v>1652</v>
      </c>
      <c r="G219" s="37"/>
      <c r="H219" s="37"/>
      <c r="I219" s="116"/>
      <c r="J219" s="37"/>
      <c r="K219" s="37"/>
      <c r="L219" s="40"/>
      <c r="M219" s="219"/>
      <c r="N219" s="220"/>
      <c r="O219" s="72"/>
      <c r="P219" s="72"/>
      <c r="Q219" s="72"/>
      <c r="R219" s="72"/>
      <c r="S219" s="72"/>
      <c r="T219" s="73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136</v>
      </c>
      <c r="AU219" s="18" t="s">
        <v>83</v>
      </c>
    </row>
    <row r="220" spans="2:51" s="13" customFormat="1" ht="10">
      <c r="B220" s="221"/>
      <c r="C220" s="222"/>
      <c r="D220" s="217" t="s">
        <v>138</v>
      </c>
      <c r="E220" s="223" t="s">
        <v>1</v>
      </c>
      <c r="F220" s="224" t="s">
        <v>1565</v>
      </c>
      <c r="G220" s="222"/>
      <c r="H220" s="223" t="s">
        <v>1</v>
      </c>
      <c r="I220" s="225"/>
      <c r="J220" s="222"/>
      <c r="K220" s="222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138</v>
      </c>
      <c r="AU220" s="230" t="s">
        <v>83</v>
      </c>
      <c r="AV220" s="13" t="s">
        <v>81</v>
      </c>
      <c r="AW220" s="13" t="s">
        <v>30</v>
      </c>
      <c r="AX220" s="13" t="s">
        <v>73</v>
      </c>
      <c r="AY220" s="230" t="s">
        <v>126</v>
      </c>
    </row>
    <row r="221" spans="2:51" s="14" customFormat="1" ht="10">
      <c r="B221" s="231"/>
      <c r="C221" s="232"/>
      <c r="D221" s="217" t="s">
        <v>138</v>
      </c>
      <c r="E221" s="233" t="s">
        <v>1</v>
      </c>
      <c r="F221" s="234" t="s">
        <v>1653</v>
      </c>
      <c r="G221" s="232"/>
      <c r="H221" s="235">
        <v>1.62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138</v>
      </c>
      <c r="AU221" s="241" t="s">
        <v>83</v>
      </c>
      <c r="AV221" s="14" t="s">
        <v>83</v>
      </c>
      <c r="AW221" s="14" t="s">
        <v>30</v>
      </c>
      <c r="AX221" s="14" t="s">
        <v>81</v>
      </c>
      <c r="AY221" s="241" t="s">
        <v>126</v>
      </c>
    </row>
    <row r="222" spans="2:63" s="12" customFormat="1" ht="22.75" customHeight="1">
      <c r="B222" s="188"/>
      <c r="C222" s="189"/>
      <c r="D222" s="190" t="s">
        <v>72</v>
      </c>
      <c r="E222" s="202" t="s">
        <v>83</v>
      </c>
      <c r="F222" s="202" t="s">
        <v>846</v>
      </c>
      <c r="G222" s="189"/>
      <c r="H222" s="189"/>
      <c r="I222" s="192"/>
      <c r="J222" s="203">
        <f>BK222</f>
        <v>0</v>
      </c>
      <c r="K222" s="189"/>
      <c r="L222" s="194"/>
      <c r="M222" s="195"/>
      <c r="N222" s="196"/>
      <c r="O222" s="196"/>
      <c r="P222" s="197">
        <f>SUM(P223:P255)</f>
        <v>0</v>
      </c>
      <c r="Q222" s="196"/>
      <c r="R222" s="197">
        <f>SUM(R223:R255)</f>
        <v>1.3078328599999998</v>
      </c>
      <c r="S222" s="196"/>
      <c r="T222" s="198">
        <f>SUM(T223:T255)</f>
        <v>0</v>
      </c>
      <c r="AR222" s="199" t="s">
        <v>81</v>
      </c>
      <c r="AT222" s="200" t="s">
        <v>72</v>
      </c>
      <c r="AU222" s="200" t="s">
        <v>81</v>
      </c>
      <c r="AY222" s="199" t="s">
        <v>126</v>
      </c>
      <c r="BK222" s="201">
        <f>SUM(BK223:BK255)</f>
        <v>0</v>
      </c>
    </row>
    <row r="223" spans="1:65" s="2" customFormat="1" ht="21.75" customHeight="1">
      <c r="A223" s="35"/>
      <c r="B223" s="36"/>
      <c r="C223" s="204" t="s">
        <v>386</v>
      </c>
      <c r="D223" s="204" t="s">
        <v>129</v>
      </c>
      <c r="E223" s="205" t="s">
        <v>1289</v>
      </c>
      <c r="F223" s="206" t="s">
        <v>1290</v>
      </c>
      <c r="G223" s="207" t="s">
        <v>315</v>
      </c>
      <c r="H223" s="208">
        <v>0.129</v>
      </c>
      <c r="I223" s="209"/>
      <c r="J223" s="210">
        <f>ROUND(I223*H223,2)</f>
        <v>0</v>
      </c>
      <c r="K223" s="206" t="s">
        <v>133</v>
      </c>
      <c r="L223" s="40"/>
      <c r="M223" s="211" t="s">
        <v>1</v>
      </c>
      <c r="N223" s="212" t="s">
        <v>38</v>
      </c>
      <c r="O223" s="72"/>
      <c r="P223" s="213">
        <f>O223*H223</f>
        <v>0</v>
      </c>
      <c r="Q223" s="213">
        <v>1.98</v>
      </c>
      <c r="R223" s="213">
        <f>Q223*H223</f>
        <v>0.25542</v>
      </c>
      <c r="S223" s="213">
        <v>0</v>
      </c>
      <c r="T223" s="21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5" t="s">
        <v>134</v>
      </c>
      <c r="AT223" s="215" t="s">
        <v>129</v>
      </c>
      <c r="AU223" s="215" t="s">
        <v>83</v>
      </c>
      <c r="AY223" s="18" t="s">
        <v>126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8" t="s">
        <v>81</v>
      </c>
      <c r="BK223" s="216">
        <f>ROUND(I223*H223,2)</f>
        <v>0</v>
      </c>
      <c r="BL223" s="18" t="s">
        <v>134</v>
      </c>
      <c r="BM223" s="215" t="s">
        <v>1654</v>
      </c>
    </row>
    <row r="224" spans="1:47" s="2" customFormat="1" ht="18">
      <c r="A224" s="35"/>
      <c r="B224" s="36"/>
      <c r="C224" s="37"/>
      <c r="D224" s="217" t="s">
        <v>136</v>
      </c>
      <c r="E224" s="37"/>
      <c r="F224" s="218" t="s">
        <v>1292</v>
      </c>
      <c r="G224" s="37"/>
      <c r="H224" s="37"/>
      <c r="I224" s="116"/>
      <c r="J224" s="37"/>
      <c r="K224" s="37"/>
      <c r="L224" s="40"/>
      <c r="M224" s="219"/>
      <c r="N224" s="220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136</v>
      </c>
      <c r="AU224" s="18" t="s">
        <v>83</v>
      </c>
    </row>
    <row r="225" spans="2:51" s="13" customFormat="1" ht="10">
      <c r="B225" s="221"/>
      <c r="C225" s="222"/>
      <c r="D225" s="217" t="s">
        <v>138</v>
      </c>
      <c r="E225" s="223" t="s">
        <v>1</v>
      </c>
      <c r="F225" s="224" t="s">
        <v>1565</v>
      </c>
      <c r="G225" s="222"/>
      <c r="H225" s="223" t="s">
        <v>1</v>
      </c>
      <c r="I225" s="225"/>
      <c r="J225" s="222"/>
      <c r="K225" s="222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138</v>
      </c>
      <c r="AU225" s="230" t="s">
        <v>83</v>
      </c>
      <c r="AV225" s="13" t="s">
        <v>81</v>
      </c>
      <c r="AW225" s="13" t="s">
        <v>30</v>
      </c>
      <c r="AX225" s="13" t="s">
        <v>73</v>
      </c>
      <c r="AY225" s="230" t="s">
        <v>126</v>
      </c>
    </row>
    <row r="226" spans="2:51" s="13" customFormat="1" ht="10">
      <c r="B226" s="221"/>
      <c r="C226" s="222"/>
      <c r="D226" s="217" t="s">
        <v>138</v>
      </c>
      <c r="E226" s="223" t="s">
        <v>1</v>
      </c>
      <c r="F226" s="224" t="s">
        <v>1655</v>
      </c>
      <c r="G226" s="222"/>
      <c r="H226" s="223" t="s">
        <v>1</v>
      </c>
      <c r="I226" s="225"/>
      <c r="J226" s="222"/>
      <c r="K226" s="222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138</v>
      </c>
      <c r="AU226" s="230" t="s">
        <v>83</v>
      </c>
      <c r="AV226" s="13" t="s">
        <v>81</v>
      </c>
      <c r="AW226" s="13" t="s">
        <v>30</v>
      </c>
      <c r="AX226" s="13" t="s">
        <v>73</v>
      </c>
      <c r="AY226" s="230" t="s">
        <v>126</v>
      </c>
    </row>
    <row r="227" spans="2:51" s="14" customFormat="1" ht="10">
      <c r="B227" s="231"/>
      <c r="C227" s="232"/>
      <c r="D227" s="217" t="s">
        <v>138</v>
      </c>
      <c r="E227" s="233" t="s">
        <v>1</v>
      </c>
      <c r="F227" s="234" t="s">
        <v>1656</v>
      </c>
      <c r="G227" s="232"/>
      <c r="H227" s="235">
        <v>0.129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138</v>
      </c>
      <c r="AU227" s="241" t="s">
        <v>83</v>
      </c>
      <c r="AV227" s="14" t="s">
        <v>83</v>
      </c>
      <c r="AW227" s="14" t="s">
        <v>30</v>
      </c>
      <c r="AX227" s="14" t="s">
        <v>81</v>
      </c>
      <c r="AY227" s="241" t="s">
        <v>126</v>
      </c>
    </row>
    <row r="228" spans="1:65" s="2" customFormat="1" ht="16.5" customHeight="1">
      <c r="A228" s="35"/>
      <c r="B228" s="36"/>
      <c r="C228" s="204" t="s">
        <v>391</v>
      </c>
      <c r="D228" s="204" t="s">
        <v>129</v>
      </c>
      <c r="E228" s="205" t="s">
        <v>1657</v>
      </c>
      <c r="F228" s="206" t="s">
        <v>1658</v>
      </c>
      <c r="G228" s="207" t="s">
        <v>315</v>
      </c>
      <c r="H228" s="208">
        <v>0.073</v>
      </c>
      <c r="I228" s="209"/>
      <c r="J228" s="210">
        <f>ROUND(I228*H228,2)</f>
        <v>0</v>
      </c>
      <c r="K228" s="206" t="s">
        <v>133</v>
      </c>
      <c r="L228" s="40"/>
      <c r="M228" s="211" t="s">
        <v>1</v>
      </c>
      <c r="N228" s="212" t="s">
        <v>38</v>
      </c>
      <c r="O228" s="72"/>
      <c r="P228" s="213">
        <f>O228*H228</f>
        <v>0</v>
      </c>
      <c r="Q228" s="213">
        <v>2.25634</v>
      </c>
      <c r="R228" s="213">
        <f>Q228*H228</f>
        <v>0.16471281999999998</v>
      </c>
      <c r="S228" s="213">
        <v>0</v>
      </c>
      <c r="T228" s="21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5" t="s">
        <v>134</v>
      </c>
      <c r="AT228" s="215" t="s">
        <v>129</v>
      </c>
      <c r="AU228" s="215" t="s">
        <v>83</v>
      </c>
      <c r="AY228" s="18" t="s">
        <v>126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81</v>
      </c>
      <c r="BK228" s="216">
        <f>ROUND(I228*H228,2)</f>
        <v>0</v>
      </c>
      <c r="BL228" s="18" t="s">
        <v>134</v>
      </c>
      <c r="BM228" s="215" t="s">
        <v>1659</v>
      </c>
    </row>
    <row r="229" spans="1:47" s="2" customFormat="1" ht="18">
      <c r="A229" s="35"/>
      <c r="B229" s="36"/>
      <c r="C229" s="37"/>
      <c r="D229" s="217" t="s">
        <v>136</v>
      </c>
      <c r="E229" s="37"/>
      <c r="F229" s="218" t="s">
        <v>1660</v>
      </c>
      <c r="G229" s="37"/>
      <c r="H229" s="37"/>
      <c r="I229" s="116"/>
      <c r="J229" s="37"/>
      <c r="K229" s="37"/>
      <c r="L229" s="40"/>
      <c r="M229" s="219"/>
      <c r="N229" s="220"/>
      <c r="O229" s="72"/>
      <c r="P229" s="72"/>
      <c r="Q229" s="72"/>
      <c r="R229" s="72"/>
      <c r="S229" s="72"/>
      <c r="T229" s="73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136</v>
      </c>
      <c r="AU229" s="18" t="s">
        <v>83</v>
      </c>
    </row>
    <row r="230" spans="2:51" s="13" customFormat="1" ht="10">
      <c r="B230" s="221"/>
      <c r="C230" s="222"/>
      <c r="D230" s="217" t="s">
        <v>138</v>
      </c>
      <c r="E230" s="223" t="s">
        <v>1</v>
      </c>
      <c r="F230" s="224" t="s">
        <v>1565</v>
      </c>
      <c r="G230" s="222"/>
      <c r="H230" s="223" t="s">
        <v>1</v>
      </c>
      <c r="I230" s="225"/>
      <c r="J230" s="222"/>
      <c r="K230" s="222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138</v>
      </c>
      <c r="AU230" s="230" t="s">
        <v>83</v>
      </c>
      <c r="AV230" s="13" t="s">
        <v>81</v>
      </c>
      <c r="AW230" s="13" t="s">
        <v>30</v>
      </c>
      <c r="AX230" s="13" t="s">
        <v>73</v>
      </c>
      <c r="AY230" s="230" t="s">
        <v>126</v>
      </c>
    </row>
    <row r="231" spans="2:51" s="14" customFormat="1" ht="10">
      <c r="B231" s="231"/>
      <c r="C231" s="232"/>
      <c r="D231" s="217" t="s">
        <v>138</v>
      </c>
      <c r="E231" s="233" t="s">
        <v>1</v>
      </c>
      <c r="F231" s="234" t="s">
        <v>1661</v>
      </c>
      <c r="G231" s="232"/>
      <c r="H231" s="235">
        <v>0.073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138</v>
      </c>
      <c r="AU231" s="241" t="s">
        <v>83</v>
      </c>
      <c r="AV231" s="14" t="s">
        <v>83</v>
      </c>
      <c r="AW231" s="14" t="s">
        <v>30</v>
      </c>
      <c r="AX231" s="14" t="s">
        <v>81</v>
      </c>
      <c r="AY231" s="241" t="s">
        <v>126</v>
      </c>
    </row>
    <row r="232" spans="1:65" s="2" customFormat="1" ht="16.5" customHeight="1">
      <c r="A232" s="35"/>
      <c r="B232" s="36"/>
      <c r="C232" s="204" t="s">
        <v>396</v>
      </c>
      <c r="D232" s="204" t="s">
        <v>129</v>
      </c>
      <c r="E232" s="205" t="s">
        <v>1662</v>
      </c>
      <c r="F232" s="206" t="s">
        <v>1663</v>
      </c>
      <c r="G232" s="207" t="s">
        <v>132</v>
      </c>
      <c r="H232" s="208">
        <v>0.346</v>
      </c>
      <c r="I232" s="209"/>
      <c r="J232" s="210">
        <f>ROUND(I232*H232,2)</f>
        <v>0</v>
      </c>
      <c r="K232" s="206" t="s">
        <v>133</v>
      </c>
      <c r="L232" s="40"/>
      <c r="M232" s="211" t="s">
        <v>1</v>
      </c>
      <c r="N232" s="212" t="s">
        <v>38</v>
      </c>
      <c r="O232" s="72"/>
      <c r="P232" s="213">
        <f>O232*H232</f>
        <v>0</v>
      </c>
      <c r="Q232" s="213">
        <v>0.00247</v>
      </c>
      <c r="R232" s="213">
        <f>Q232*H232</f>
        <v>0.0008546199999999999</v>
      </c>
      <c r="S232" s="213">
        <v>0</v>
      </c>
      <c r="T232" s="21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5" t="s">
        <v>134</v>
      </c>
      <c r="AT232" s="215" t="s">
        <v>129</v>
      </c>
      <c r="AU232" s="215" t="s">
        <v>83</v>
      </c>
      <c r="AY232" s="18" t="s">
        <v>126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8" t="s">
        <v>81</v>
      </c>
      <c r="BK232" s="216">
        <f>ROUND(I232*H232,2)</f>
        <v>0</v>
      </c>
      <c r="BL232" s="18" t="s">
        <v>134</v>
      </c>
      <c r="BM232" s="215" t="s">
        <v>1664</v>
      </c>
    </row>
    <row r="233" spans="1:47" s="2" customFormat="1" ht="10">
      <c r="A233" s="35"/>
      <c r="B233" s="36"/>
      <c r="C233" s="37"/>
      <c r="D233" s="217" t="s">
        <v>136</v>
      </c>
      <c r="E233" s="37"/>
      <c r="F233" s="218" t="s">
        <v>1665</v>
      </c>
      <c r="G233" s="37"/>
      <c r="H233" s="37"/>
      <c r="I233" s="116"/>
      <c r="J233" s="37"/>
      <c r="K233" s="37"/>
      <c r="L233" s="40"/>
      <c r="M233" s="219"/>
      <c r="N233" s="220"/>
      <c r="O233" s="72"/>
      <c r="P233" s="72"/>
      <c r="Q233" s="72"/>
      <c r="R233" s="72"/>
      <c r="S233" s="72"/>
      <c r="T233" s="73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136</v>
      </c>
      <c r="AU233" s="18" t="s">
        <v>83</v>
      </c>
    </row>
    <row r="234" spans="2:51" s="13" customFormat="1" ht="10">
      <c r="B234" s="221"/>
      <c r="C234" s="222"/>
      <c r="D234" s="217" t="s">
        <v>138</v>
      </c>
      <c r="E234" s="223" t="s">
        <v>1</v>
      </c>
      <c r="F234" s="224" t="s">
        <v>1565</v>
      </c>
      <c r="G234" s="222"/>
      <c r="H234" s="223" t="s">
        <v>1</v>
      </c>
      <c r="I234" s="225"/>
      <c r="J234" s="222"/>
      <c r="K234" s="222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138</v>
      </c>
      <c r="AU234" s="230" t="s">
        <v>83</v>
      </c>
      <c r="AV234" s="13" t="s">
        <v>81</v>
      </c>
      <c r="AW234" s="13" t="s">
        <v>30</v>
      </c>
      <c r="AX234" s="13" t="s">
        <v>73</v>
      </c>
      <c r="AY234" s="230" t="s">
        <v>126</v>
      </c>
    </row>
    <row r="235" spans="2:51" s="14" customFormat="1" ht="10">
      <c r="B235" s="231"/>
      <c r="C235" s="232"/>
      <c r="D235" s="217" t="s">
        <v>138</v>
      </c>
      <c r="E235" s="233" t="s">
        <v>1532</v>
      </c>
      <c r="F235" s="234" t="s">
        <v>1666</v>
      </c>
      <c r="G235" s="232"/>
      <c r="H235" s="235">
        <v>0.346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138</v>
      </c>
      <c r="AU235" s="241" t="s">
        <v>83</v>
      </c>
      <c r="AV235" s="14" t="s">
        <v>83</v>
      </c>
      <c r="AW235" s="14" t="s">
        <v>30</v>
      </c>
      <c r="AX235" s="14" t="s">
        <v>81</v>
      </c>
      <c r="AY235" s="241" t="s">
        <v>126</v>
      </c>
    </row>
    <row r="236" spans="1:65" s="2" customFormat="1" ht="16.5" customHeight="1">
      <c r="A236" s="35"/>
      <c r="B236" s="36"/>
      <c r="C236" s="204" t="s">
        <v>401</v>
      </c>
      <c r="D236" s="204" t="s">
        <v>129</v>
      </c>
      <c r="E236" s="205" t="s">
        <v>1667</v>
      </c>
      <c r="F236" s="206" t="s">
        <v>1668</v>
      </c>
      <c r="G236" s="207" t="s">
        <v>132</v>
      </c>
      <c r="H236" s="208">
        <v>0.346</v>
      </c>
      <c r="I236" s="209"/>
      <c r="J236" s="210">
        <f>ROUND(I236*H236,2)</f>
        <v>0</v>
      </c>
      <c r="K236" s="206" t="s">
        <v>133</v>
      </c>
      <c r="L236" s="40"/>
      <c r="M236" s="211" t="s">
        <v>1</v>
      </c>
      <c r="N236" s="212" t="s">
        <v>38</v>
      </c>
      <c r="O236" s="7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134</v>
      </c>
      <c r="AT236" s="215" t="s">
        <v>129</v>
      </c>
      <c r="AU236" s="215" t="s">
        <v>83</v>
      </c>
      <c r="AY236" s="18" t="s">
        <v>126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81</v>
      </c>
      <c r="BK236" s="216">
        <f>ROUND(I236*H236,2)</f>
        <v>0</v>
      </c>
      <c r="BL236" s="18" t="s">
        <v>134</v>
      </c>
      <c r="BM236" s="215" t="s">
        <v>1669</v>
      </c>
    </row>
    <row r="237" spans="1:47" s="2" customFormat="1" ht="10">
      <c r="A237" s="35"/>
      <c r="B237" s="36"/>
      <c r="C237" s="37"/>
      <c r="D237" s="217" t="s">
        <v>136</v>
      </c>
      <c r="E237" s="37"/>
      <c r="F237" s="218" t="s">
        <v>1670</v>
      </c>
      <c r="G237" s="37"/>
      <c r="H237" s="37"/>
      <c r="I237" s="116"/>
      <c r="J237" s="37"/>
      <c r="K237" s="37"/>
      <c r="L237" s="40"/>
      <c r="M237" s="219"/>
      <c r="N237" s="220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136</v>
      </c>
      <c r="AU237" s="18" t="s">
        <v>83</v>
      </c>
    </row>
    <row r="238" spans="2:51" s="14" customFormat="1" ht="10">
      <c r="B238" s="231"/>
      <c r="C238" s="232"/>
      <c r="D238" s="217" t="s">
        <v>138</v>
      </c>
      <c r="E238" s="233" t="s">
        <v>1</v>
      </c>
      <c r="F238" s="234" t="s">
        <v>1532</v>
      </c>
      <c r="G238" s="232"/>
      <c r="H238" s="235">
        <v>0.346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138</v>
      </c>
      <c r="AU238" s="241" t="s">
        <v>83</v>
      </c>
      <c r="AV238" s="14" t="s">
        <v>83</v>
      </c>
      <c r="AW238" s="14" t="s">
        <v>30</v>
      </c>
      <c r="AX238" s="14" t="s">
        <v>81</v>
      </c>
      <c r="AY238" s="241" t="s">
        <v>126</v>
      </c>
    </row>
    <row r="239" spans="1:65" s="2" customFormat="1" ht="16.5" customHeight="1">
      <c r="A239" s="35"/>
      <c r="B239" s="36"/>
      <c r="C239" s="204" t="s">
        <v>385</v>
      </c>
      <c r="D239" s="204" t="s">
        <v>129</v>
      </c>
      <c r="E239" s="205" t="s">
        <v>1671</v>
      </c>
      <c r="F239" s="206" t="s">
        <v>1672</v>
      </c>
      <c r="G239" s="207" t="s">
        <v>315</v>
      </c>
      <c r="H239" s="208">
        <v>0.061</v>
      </c>
      <c r="I239" s="209"/>
      <c r="J239" s="210">
        <f>ROUND(I239*H239,2)</f>
        <v>0</v>
      </c>
      <c r="K239" s="206" t="s">
        <v>133</v>
      </c>
      <c r="L239" s="40"/>
      <c r="M239" s="211" t="s">
        <v>1</v>
      </c>
      <c r="N239" s="212" t="s">
        <v>38</v>
      </c>
      <c r="O239" s="72"/>
      <c r="P239" s="213">
        <f>O239*H239</f>
        <v>0</v>
      </c>
      <c r="Q239" s="213">
        <v>2.25634</v>
      </c>
      <c r="R239" s="213">
        <f>Q239*H239</f>
        <v>0.13763673999999998</v>
      </c>
      <c r="S239" s="213">
        <v>0</v>
      </c>
      <c r="T239" s="21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5" t="s">
        <v>134</v>
      </c>
      <c r="AT239" s="215" t="s">
        <v>129</v>
      </c>
      <c r="AU239" s="215" t="s">
        <v>83</v>
      </c>
      <c r="AY239" s="18" t="s">
        <v>126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8" t="s">
        <v>81</v>
      </c>
      <c r="BK239" s="216">
        <f>ROUND(I239*H239,2)</f>
        <v>0</v>
      </c>
      <c r="BL239" s="18" t="s">
        <v>134</v>
      </c>
      <c r="BM239" s="215" t="s">
        <v>1673</v>
      </c>
    </row>
    <row r="240" spans="1:47" s="2" customFormat="1" ht="18">
      <c r="A240" s="35"/>
      <c r="B240" s="36"/>
      <c r="C240" s="37"/>
      <c r="D240" s="217" t="s">
        <v>136</v>
      </c>
      <c r="E240" s="37"/>
      <c r="F240" s="218" t="s">
        <v>1674</v>
      </c>
      <c r="G240" s="37"/>
      <c r="H240" s="37"/>
      <c r="I240" s="116"/>
      <c r="J240" s="37"/>
      <c r="K240" s="37"/>
      <c r="L240" s="40"/>
      <c r="M240" s="219"/>
      <c r="N240" s="220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136</v>
      </c>
      <c r="AU240" s="18" t="s">
        <v>83</v>
      </c>
    </row>
    <row r="241" spans="2:51" s="13" customFormat="1" ht="10">
      <c r="B241" s="221"/>
      <c r="C241" s="222"/>
      <c r="D241" s="217" t="s">
        <v>138</v>
      </c>
      <c r="E241" s="223" t="s">
        <v>1</v>
      </c>
      <c r="F241" s="224" t="s">
        <v>1565</v>
      </c>
      <c r="G241" s="222"/>
      <c r="H241" s="223" t="s">
        <v>1</v>
      </c>
      <c r="I241" s="225"/>
      <c r="J241" s="222"/>
      <c r="K241" s="222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138</v>
      </c>
      <c r="AU241" s="230" t="s">
        <v>83</v>
      </c>
      <c r="AV241" s="13" t="s">
        <v>81</v>
      </c>
      <c r="AW241" s="13" t="s">
        <v>30</v>
      </c>
      <c r="AX241" s="13" t="s">
        <v>73</v>
      </c>
      <c r="AY241" s="230" t="s">
        <v>126</v>
      </c>
    </row>
    <row r="242" spans="2:51" s="14" customFormat="1" ht="10">
      <c r="B242" s="231"/>
      <c r="C242" s="232"/>
      <c r="D242" s="217" t="s">
        <v>138</v>
      </c>
      <c r="E242" s="233" t="s">
        <v>1</v>
      </c>
      <c r="F242" s="234" t="s">
        <v>1537</v>
      </c>
      <c r="G242" s="232"/>
      <c r="H242" s="235">
        <v>0.061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138</v>
      </c>
      <c r="AU242" s="241" t="s">
        <v>83</v>
      </c>
      <c r="AV242" s="14" t="s">
        <v>83</v>
      </c>
      <c r="AW242" s="14" t="s">
        <v>30</v>
      </c>
      <c r="AX242" s="14" t="s">
        <v>81</v>
      </c>
      <c r="AY242" s="241" t="s">
        <v>126</v>
      </c>
    </row>
    <row r="243" spans="1:65" s="2" customFormat="1" ht="21.75" customHeight="1">
      <c r="A243" s="35"/>
      <c r="B243" s="36"/>
      <c r="C243" s="204" t="s">
        <v>408</v>
      </c>
      <c r="D243" s="204" t="s">
        <v>129</v>
      </c>
      <c r="E243" s="205" t="s">
        <v>1675</v>
      </c>
      <c r="F243" s="206" t="s">
        <v>1676</v>
      </c>
      <c r="G243" s="207" t="s">
        <v>315</v>
      </c>
      <c r="H243" s="208">
        <v>0.29</v>
      </c>
      <c r="I243" s="209"/>
      <c r="J243" s="210">
        <f>ROUND(I243*H243,2)</f>
        <v>0</v>
      </c>
      <c r="K243" s="206" t="s">
        <v>133</v>
      </c>
      <c r="L243" s="40"/>
      <c r="M243" s="211" t="s">
        <v>1</v>
      </c>
      <c r="N243" s="212" t="s">
        <v>38</v>
      </c>
      <c r="O243" s="72"/>
      <c r="P243" s="213">
        <f>O243*H243</f>
        <v>0</v>
      </c>
      <c r="Q243" s="213">
        <v>2.55178</v>
      </c>
      <c r="R243" s="213">
        <f>Q243*H243</f>
        <v>0.7400161999999999</v>
      </c>
      <c r="S243" s="213">
        <v>0</v>
      </c>
      <c r="T243" s="21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5" t="s">
        <v>134</v>
      </c>
      <c r="AT243" s="215" t="s">
        <v>129</v>
      </c>
      <c r="AU243" s="215" t="s">
        <v>83</v>
      </c>
      <c r="AY243" s="18" t="s">
        <v>126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8" t="s">
        <v>81</v>
      </c>
      <c r="BK243" s="216">
        <f>ROUND(I243*H243,2)</f>
        <v>0</v>
      </c>
      <c r="BL243" s="18" t="s">
        <v>134</v>
      </c>
      <c r="BM243" s="215" t="s">
        <v>1677</v>
      </c>
    </row>
    <row r="244" spans="1:47" s="2" customFormat="1" ht="18">
      <c r="A244" s="35"/>
      <c r="B244" s="36"/>
      <c r="C244" s="37"/>
      <c r="D244" s="217" t="s">
        <v>136</v>
      </c>
      <c r="E244" s="37"/>
      <c r="F244" s="218" t="s">
        <v>1678</v>
      </c>
      <c r="G244" s="37"/>
      <c r="H244" s="37"/>
      <c r="I244" s="116"/>
      <c r="J244" s="37"/>
      <c r="K244" s="37"/>
      <c r="L244" s="40"/>
      <c r="M244" s="219"/>
      <c r="N244" s="220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136</v>
      </c>
      <c r="AU244" s="18" t="s">
        <v>83</v>
      </c>
    </row>
    <row r="245" spans="2:51" s="13" customFormat="1" ht="10">
      <c r="B245" s="221"/>
      <c r="C245" s="222"/>
      <c r="D245" s="217" t="s">
        <v>138</v>
      </c>
      <c r="E245" s="223" t="s">
        <v>1</v>
      </c>
      <c r="F245" s="224" t="s">
        <v>1565</v>
      </c>
      <c r="G245" s="222"/>
      <c r="H245" s="223" t="s">
        <v>1</v>
      </c>
      <c r="I245" s="225"/>
      <c r="J245" s="222"/>
      <c r="K245" s="222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138</v>
      </c>
      <c r="AU245" s="230" t="s">
        <v>83</v>
      </c>
      <c r="AV245" s="13" t="s">
        <v>81</v>
      </c>
      <c r="AW245" s="13" t="s">
        <v>30</v>
      </c>
      <c r="AX245" s="13" t="s">
        <v>73</v>
      </c>
      <c r="AY245" s="230" t="s">
        <v>126</v>
      </c>
    </row>
    <row r="246" spans="2:51" s="14" customFormat="1" ht="10">
      <c r="B246" s="231"/>
      <c r="C246" s="232"/>
      <c r="D246" s="217" t="s">
        <v>138</v>
      </c>
      <c r="E246" s="233" t="s">
        <v>1</v>
      </c>
      <c r="F246" s="234" t="s">
        <v>1679</v>
      </c>
      <c r="G246" s="232"/>
      <c r="H246" s="235">
        <v>0.29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138</v>
      </c>
      <c r="AU246" s="241" t="s">
        <v>83</v>
      </c>
      <c r="AV246" s="14" t="s">
        <v>83</v>
      </c>
      <c r="AW246" s="14" t="s">
        <v>30</v>
      </c>
      <c r="AX246" s="14" t="s">
        <v>81</v>
      </c>
      <c r="AY246" s="241" t="s">
        <v>126</v>
      </c>
    </row>
    <row r="247" spans="1:65" s="2" customFormat="1" ht="16.5" customHeight="1">
      <c r="A247" s="35"/>
      <c r="B247" s="36"/>
      <c r="C247" s="204" t="s">
        <v>412</v>
      </c>
      <c r="D247" s="204" t="s">
        <v>129</v>
      </c>
      <c r="E247" s="205" t="s">
        <v>1680</v>
      </c>
      <c r="F247" s="206" t="s">
        <v>1681</v>
      </c>
      <c r="G247" s="207" t="s">
        <v>132</v>
      </c>
      <c r="H247" s="208">
        <v>3.482</v>
      </c>
      <c r="I247" s="209"/>
      <c r="J247" s="210">
        <f>ROUND(I247*H247,2)</f>
        <v>0</v>
      </c>
      <c r="K247" s="206" t="s">
        <v>133</v>
      </c>
      <c r="L247" s="40"/>
      <c r="M247" s="211" t="s">
        <v>1</v>
      </c>
      <c r="N247" s="212" t="s">
        <v>38</v>
      </c>
      <c r="O247" s="72"/>
      <c r="P247" s="213">
        <f>O247*H247</f>
        <v>0</v>
      </c>
      <c r="Q247" s="213">
        <v>0.00264</v>
      </c>
      <c r="R247" s="213">
        <f>Q247*H247</f>
        <v>0.009192480000000001</v>
      </c>
      <c r="S247" s="213">
        <v>0</v>
      </c>
      <c r="T247" s="21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134</v>
      </c>
      <c r="AT247" s="215" t="s">
        <v>129</v>
      </c>
      <c r="AU247" s="215" t="s">
        <v>83</v>
      </c>
      <c r="AY247" s="18" t="s">
        <v>126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8" t="s">
        <v>81</v>
      </c>
      <c r="BK247" s="216">
        <f>ROUND(I247*H247,2)</f>
        <v>0</v>
      </c>
      <c r="BL247" s="18" t="s">
        <v>134</v>
      </c>
      <c r="BM247" s="215" t="s">
        <v>1682</v>
      </c>
    </row>
    <row r="248" spans="1:47" s="2" customFormat="1" ht="10">
      <c r="A248" s="35"/>
      <c r="B248" s="36"/>
      <c r="C248" s="37"/>
      <c r="D248" s="217" t="s">
        <v>136</v>
      </c>
      <c r="E248" s="37"/>
      <c r="F248" s="218" t="s">
        <v>1683</v>
      </c>
      <c r="G248" s="37"/>
      <c r="H248" s="37"/>
      <c r="I248" s="116"/>
      <c r="J248" s="37"/>
      <c r="K248" s="37"/>
      <c r="L248" s="40"/>
      <c r="M248" s="219"/>
      <c r="N248" s="220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136</v>
      </c>
      <c r="AU248" s="18" t="s">
        <v>83</v>
      </c>
    </row>
    <row r="249" spans="2:51" s="13" customFormat="1" ht="10">
      <c r="B249" s="221"/>
      <c r="C249" s="222"/>
      <c r="D249" s="217" t="s">
        <v>138</v>
      </c>
      <c r="E249" s="223" t="s">
        <v>1</v>
      </c>
      <c r="F249" s="224" t="s">
        <v>1565</v>
      </c>
      <c r="G249" s="222"/>
      <c r="H249" s="223" t="s">
        <v>1</v>
      </c>
      <c r="I249" s="225"/>
      <c r="J249" s="222"/>
      <c r="K249" s="222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138</v>
      </c>
      <c r="AU249" s="230" t="s">
        <v>83</v>
      </c>
      <c r="AV249" s="13" t="s">
        <v>81</v>
      </c>
      <c r="AW249" s="13" t="s">
        <v>30</v>
      </c>
      <c r="AX249" s="13" t="s">
        <v>73</v>
      </c>
      <c r="AY249" s="230" t="s">
        <v>126</v>
      </c>
    </row>
    <row r="250" spans="2:51" s="14" customFormat="1" ht="10">
      <c r="B250" s="231"/>
      <c r="C250" s="232"/>
      <c r="D250" s="217" t="s">
        <v>138</v>
      </c>
      <c r="E250" s="233" t="s">
        <v>1</v>
      </c>
      <c r="F250" s="234" t="s">
        <v>1684</v>
      </c>
      <c r="G250" s="232"/>
      <c r="H250" s="235">
        <v>1.862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138</v>
      </c>
      <c r="AU250" s="241" t="s">
        <v>83</v>
      </c>
      <c r="AV250" s="14" t="s">
        <v>83</v>
      </c>
      <c r="AW250" s="14" t="s">
        <v>30</v>
      </c>
      <c r="AX250" s="14" t="s">
        <v>73</v>
      </c>
      <c r="AY250" s="241" t="s">
        <v>126</v>
      </c>
    </row>
    <row r="251" spans="2:51" s="14" customFormat="1" ht="10">
      <c r="B251" s="231"/>
      <c r="C251" s="232"/>
      <c r="D251" s="217" t="s">
        <v>138</v>
      </c>
      <c r="E251" s="233" t="s">
        <v>1</v>
      </c>
      <c r="F251" s="234" t="s">
        <v>1685</v>
      </c>
      <c r="G251" s="232"/>
      <c r="H251" s="235">
        <v>1.62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138</v>
      </c>
      <c r="AU251" s="241" t="s">
        <v>83</v>
      </c>
      <c r="AV251" s="14" t="s">
        <v>83</v>
      </c>
      <c r="AW251" s="14" t="s">
        <v>30</v>
      </c>
      <c r="AX251" s="14" t="s">
        <v>73</v>
      </c>
      <c r="AY251" s="241" t="s">
        <v>126</v>
      </c>
    </row>
    <row r="252" spans="2:51" s="15" customFormat="1" ht="10">
      <c r="B252" s="247"/>
      <c r="C252" s="248"/>
      <c r="D252" s="217" t="s">
        <v>138</v>
      </c>
      <c r="E252" s="249" t="s">
        <v>1534</v>
      </c>
      <c r="F252" s="250" t="s">
        <v>338</v>
      </c>
      <c r="G252" s="248"/>
      <c r="H252" s="251">
        <v>3.482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138</v>
      </c>
      <c r="AU252" s="257" t="s">
        <v>83</v>
      </c>
      <c r="AV252" s="15" t="s">
        <v>134</v>
      </c>
      <c r="AW252" s="15" t="s">
        <v>30</v>
      </c>
      <c r="AX252" s="15" t="s">
        <v>81</v>
      </c>
      <c r="AY252" s="257" t="s">
        <v>126</v>
      </c>
    </row>
    <row r="253" spans="1:65" s="2" customFormat="1" ht="16.5" customHeight="1">
      <c r="A253" s="35"/>
      <c r="B253" s="36"/>
      <c r="C253" s="204" t="s">
        <v>416</v>
      </c>
      <c r="D253" s="204" t="s">
        <v>129</v>
      </c>
      <c r="E253" s="205" t="s">
        <v>1686</v>
      </c>
      <c r="F253" s="206" t="s">
        <v>1687</v>
      </c>
      <c r="G253" s="207" t="s">
        <v>132</v>
      </c>
      <c r="H253" s="208">
        <v>3.482</v>
      </c>
      <c r="I253" s="209"/>
      <c r="J253" s="210">
        <f>ROUND(I253*H253,2)</f>
        <v>0</v>
      </c>
      <c r="K253" s="206" t="s">
        <v>133</v>
      </c>
      <c r="L253" s="40"/>
      <c r="M253" s="211" t="s">
        <v>1</v>
      </c>
      <c r="N253" s="212" t="s">
        <v>38</v>
      </c>
      <c r="O253" s="72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134</v>
      </c>
      <c r="AT253" s="215" t="s">
        <v>129</v>
      </c>
      <c r="AU253" s="215" t="s">
        <v>83</v>
      </c>
      <c r="AY253" s="18" t="s">
        <v>126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81</v>
      </c>
      <c r="BK253" s="216">
        <f>ROUND(I253*H253,2)</f>
        <v>0</v>
      </c>
      <c r="BL253" s="18" t="s">
        <v>134</v>
      </c>
      <c r="BM253" s="215" t="s">
        <v>1688</v>
      </c>
    </row>
    <row r="254" spans="1:47" s="2" customFormat="1" ht="10">
      <c r="A254" s="35"/>
      <c r="B254" s="36"/>
      <c r="C254" s="37"/>
      <c r="D254" s="217" t="s">
        <v>136</v>
      </c>
      <c r="E254" s="37"/>
      <c r="F254" s="218" t="s">
        <v>1689</v>
      </c>
      <c r="G254" s="37"/>
      <c r="H254" s="37"/>
      <c r="I254" s="116"/>
      <c r="J254" s="37"/>
      <c r="K254" s="37"/>
      <c r="L254" s="40"/>
      <c r="M254" s="219"/>
      <c r="N254" s="220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136</v>
      </c>
      <c r="AU254" s="18" t="s">
        <v>83</v>
      </c>
    </row>
    <row r="255" spans="2:51" s="14" customFormat="1" ht="10">
      <c r="B255" s="231"/>
      <c r="C255" s="232"/>
      <c r="D255" s="217" t="s">
        <v>138</v>
      </c>
      <c r="E255" s="233" t="s">
        <v>1</v>
      </c>
      <c r="F255" s="234" t="s">
        <v>1534</v>
      </c>
      <c r="G255" s="232"/>
      <c r="H255" s="235">
        <v>3.482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138</v>
      </c>
      <c r="AU255" s="241" t="s">
        <v>83</v>
      </c>
      <c r="AV255" s="14" t="s">
        <v>83</v>
      </c>
      <c r="AW255" s="14" t="s">
        <v>30</v>
      </c>
      <c r="AX255" s="14" t="s">
        <v>81</v>
      </c>
      <c r="AY255" s="241" t="s">
        <v>126</v>
      </c>
    </row>
    <row r="256" spans="2:63" s="12" customFormat="1" ht="22.75" customHeight="1">
      <c r="B256" s="188"/>
      <c r="C256" s="189"/>
      <c r="D256" s="190" t="s">
        <v>72</v>
      </c>
      <c r="E256" s="202" t="s">
        <v>127</v>
      </c>
      <c r="F256" s="202" t="s">
        <v>128</v>
      </c>
      <c r="G256" s="189"/>
      <c r="H256" s="189"/>
      <c r="I256" s="192"/>
      <c r="J256" s="203">
        <f>BK256</f>
        <v>0</v>
      </c>
      <c r="K256" s="189"/>
      <c r="L256" s="194"/>
      <c r="M256" s="195"/>
      <c r="N256" s="196"/>
      <c r="O256" s="196"/>
      <c r="P256" s="197">
        <f>SUM(P257:P303)</f>
        <v>0</v>
      </c>
      <c r="Q256" s="196"/>
      <c r="R256" s="197">
        <f>SUM(R257:R303)</f>
        <v>1.8823000499999998</v>
      </c>
      <c r="S256" s="196"/>
      <c r="T256" s="198">
        <f>SUM(T257:T303)</f>
        <v>0</v>
      </c>
      <c r="AR256" s="199" t="s">
        <v>81</v>
      </c>
      <c r="AT256" s="200" t="s">
        <v>72</v>
      </c>
      <c r="AU256" s="200" t="s">
        <v>81</v>
      </c>
      <c r="AY256" s="199" t="s">
        <v>126</v>
      </c>
      <c r="BK256" s="201">
        <f>SUM(BK257:BK303)</f>
        <v>0</v>
      </c>
    </row>
    <row r="257" spans="1:65" s="2" customFormat="1" ht="21.75" customHeight="1">
      <c r="A257" s="35"/>
      <c r="B257" s="36"/>
      <c r="C257" s="204" t="s">
        <v>420</v>
      </c>
      <c r="D257" s="204" t="s">
        <v>129</v>
      </c>
      <c r="E257" s="205" t="s">
        <v>1690</v>
      </c>
      <c r="F257" s="206" t="s">
        <v>1691</v>
      </c>
      <c r="G257" s="207" t="s">
        <v>132</v>
      </c>
      <c r="H257" s="208">
        <v>0.553</v>
      </c>
      <c r="I257" s="209"/>
      <c r="J257" s="210">
        <f>ROUND(I257*H257,2)</f>
        <v>0</v>
      </c>
      <c r="K257" s="206" t="s">
        <v>133</v>
      </c>
      <c r="L257" s="40"/>
      <c r="M257" s="211" t="s">
        <v>1</v>
      </c>
      <c r="N257" s="212" t="s">
        <v>38</v>
      </c>
      <c r="O257" s="72"/>
      <c r="P257" s="213">
        <f>O257*H257</f>
        <v>0</v>
      </c>
      <c r="Q257" s="213">
        <v>0.03885</v>
      </c>
      <c r="R257" s="213">
        <f>Q257*H257</f>
        <v>0.021484050000000005</v>
      </c>
      <c r="S257" s="213">
        <v>0</v>
      </c>
      <c r="T257" s="21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134</v>
      </c>
      <c r="AT257" s="215" t="s">
        <v>129</v>
      </c>
      <c r="AU257" s="215" t="s">
        <v>83</v>
      </c>
      <c r="AY257" s="18" t="s">
        <v>126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81</v>
      </c>
      <c r="BK257" s="216">
        <f>ROUND(I257*H257,2)</f>
        <v>0</v>
      </c>
      <c r="BL257" s="18" t="s">
        <v>134</v>
      </c>
      <c r="BM257" s="215" t="s">
        <v>1692</v>
      </c>
    </row>
    <row r="258" spans="1:47" s="2" customFormat="1" ht="18">
      <c r="A258" s="35"/>
      <c r="B258" s="36"/>
      <c r="C258" s="37"/>
      <c r="D258" s="217" t="s">
        <v>136</v>
      </c>
      <c r="E258" s="37"/>
      <c r="F258" s="218" t="s">
        <v>1693</v>
      </c>
      <c r="G258" s="37"/>
      <c r="H258" s="37"/>
      <c r="I258" s="116"/>
      <c r="J258" s="37"/>
      <c r="K258" s="37"/>
      <c r="L258" s="40"/>
      <c r="M258" s="219"/>
      <c r="N258" s="220"/>
      <c r="O258" s="72"/>
      <c r="P258" s="72"/>
      <c r="Q258" s="72"/>
      <c r="R258" s="72"/>
      <c r="S258" s="72"/>
      <c r="T258" s="73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136</v>
      </c>
      <c r="AU258" s="18" t="s">
        <v>83</v>
      </c>
    </row>
    <row r="259" spans="2:51" s="13" customFormat="1" ht="10">
      <c r="B259" s="221"/>
      <c r="C259" s="222"/>
      <c r="D259" s="217" t="s">
        <v>138</v>
      </c>
      <c r="E259" s="223" t="s">
        <v>1</v>
      </c>
      <c r="F259" s="224" t="s">
        <v>1565</v>
      </c>
      <c r="G259" s="222"/>
      <c r="H259" s="223" t="s">
        <v>1</v>
      </c>
      <c r="I259" s="225"/>
      <c r="J259" s="222"/>
      <c r="K259" s="222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138</v>
      </c>
      <c r="AU259" s="230" t="s">
        <v>83</v>
      </c>
      <c r="AV259" s="13" t="s">
        <v>81</v>
      </c>
      <c r="AW259" s="13" t="s">
        <v>30</v>
      </c>
      <c r="AX259" s="13" t="s">
        <v>73</v>
      </c>
      <c r="AY259" s="230" t="s">
        <v>126</v>
      </c>
    </row>
    <row r="260" spans="2:51" s="13" customFormat="1" ht="20">
      <c r="B260" s="221"/>
      <c r="C260" s="222"/>
      <c r="D260" s="217" t="s">
        <v>138</v>
      </c>
      <c r="E260" s="223" t="s">
        <v>1</v>
      </c>
      <c r="F260" s="224" t="s">
        <v>1694</v>
      </c>
      <c r="G260" s="222"/>
      <c r="H260" s="223" t="s">
        <v>1</v>
      </c>
      <c r="I260" s="225"/>
      <c r="J260" s="222"/>
      <c r="K260" s="222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138</v>
      </c>
      <c r="AU260" s="230" t="s">
        <v>83</v>
      </c>
      <c r="AV260" s="13" t="s">
        <v>81</v>
      </c>
      <c r="AW260" s="13" t="s">
        <v>30</v>
      </c>
      <c r="AX260" s="13" t="s">
        <v>73</v>
      </c>
      <c r="AY260" s="230" t="s">
        <v>126</v>
      </c>
    </row>
    <row r="261" spans="2:51" s="14" customFormat="1" ht="10">
      <c r="B261" s="231"/>
      <c r="C261" s="232"/>
      <c r="D261" s="217" t="s">
        <v>138</v>
      </c>
      <c r="E261" s="233" t="s">
        <v>1</v>
      </c>
      <c r="F261" s="234" t="s">
        <v>1695</v>
      </c>
      <c r="G261" s="232"/>
      <c r="H261" s="235">
        <v>0.553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138</v>
      </c>
      <c r="AU261" s="241" t="s">
        <v>83</v>
      </c>
      <c r="AV261" s="14" t="s">
        <v>83</v>
      </c>
      <c r="AW261" s="14" t="s">
        <v>30</v>
      </c>
      <c r="AX261" s="14" t="s">
        <v>81</v>
      </c>
      <c r="AY261" s="241" t="s">
        <v>126</v>
      </c>
    </row>
    <row r="262" spans="1:65" s="2" customFormat="1" ht="21.75" customHeight="1">
      <c r="A262" s="35"/>
      <c r="B262" s="36"/>
      <c r="C262" s="204" t="s">
        <v>425</v>
      </c>
      <c r="D262" s="204" t="s">
        <v>129</v>
      </c>
      <c r="E262" s="205" t="s">
        <v>1696</v>
      </c>
      <c r="F262" s="206" t="s">
        <v>1697</v>
      </c>
      <c r="G262" s="207" t="s">
        <v>309</v>
      </c>
      <c r="H262" s="208">
        <v>3.4</v>
      </c>
      <c r="I262" s="209"/>
      <c r="J262" s="210">
        <f>ROUND(I262*H262,2)</f>
        <v>0</v>
      </c>
      <c r="K262" s="206" t="s">
        <v>133</v>
      </c>
      <c r="L262" s="40"/>
      <c r="M262" s="211" t="s">
        <v>1</v>
      </c>
      <c r="N262" s="212" t="s">
        <v>38</v>
      </c>
      <c r="O262" s="72"/>
      <c r="P262" s="213">
        <f>O262*H262</f>
        <v>0</v>
      </c>
      <c r="Q262" s="213">
        <v>0.00024</v>
      </c>
      <c r="R262" s="213">
        <f>Q262*H262</f>
        <v>0.000816</v>
      </c>
      <c r="S262" s="213">
        <v>0</v>
      </c>
      <c r="T262" s="21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5" t="s">
        <v>134</v>
      </c>
      <c r="AT262" s="215" t="s">
        <v>129</v>
      </c>
      <c r="AU262" s="215" t="s">
        <v>83</v>
      </c>
      <c r="AY262" s="18" t="s">
        <v>126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81</v>
      </c>
      <c r="BK262" s="216">
        <f>ROUND(I262*H262,2)</f>
        <v>0</v>
      </c>
      <c r="BL262" s="18" t="s">
        <v>134</v>
      </c>
      <c r="BM262" s="215" t="s">
        <v>1698</v>
      </c>
    </row>
    <row r="263" spans="1:47" s="2" customFormat="1" ht="18">
      <c r="A263" s="35"/>
      <c r="B263" s="36"/>
      <c r="C263" s="37"/>
      <c r="D263" s="217" t="s">
        <v>136</v>
      </c>
      <c r="E263" s="37"/>
      <c r="F263" s="218" t="s">
        <v>1699</v>
      </c>
      <c r="G263" s="37"/>
      <c r="H263" s="37"/>
      <c r="I263" s="116"/>
      <c r="J263" s="37"/>
      <c r="K263" s="37"/>
      <c r="L263" s="40"/>
      <c r="M263" s="219"/>
      <c r="N263" s="220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136</v>
      </c>
      <c r="AU263" s="18" t="s">
        <v>83</v>
      </c>
    </row>
    <row r="264" spans="2:51" s="13" customFormat="1" ht="10">
      <c r="B264" s="221"/>
      <c r="C264" s="222"/>
      <c r="D264" s="217" t="s">
        <v>138</v>
      </c>
      <c r="E264" s="223" t="s">
        <v>1</v>
      </c>
      <c r="F264" s="224" t="s">
        <v>1565</v>
      </c>
      <c r="G264" s="222"/>
      <c r="H264" s="223" t="s">
        <v>1</v>
      </c>
      <c r="I264" s="225"/>
      <c r="J264" s="222"/>
      <c r="K264" s="222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138</v>
      </c>
      <c r="AU264" s="230" t="s">
        <v>83</v>
      </c>
      <c r="AV264" s="13" t="s">
        <v>81</v>
      </c>
      <c r="AW264" s="13" t="s">
        <v>30</v>
      </c>
      <c r="AX264" s="13" t="s">
        <v>73</v>
      </c>
      <c r="AY264" s="230" t="s">
        <v>126</v>
      </c>
    </row>
    <row r="265" spans="2:51" s="14" customFormat="1" ht="10">
      <c r="B265" s="231"/>
      <c r="C265" s="232"/>
      <c r="D265" s="217" t="s">
        <v>138</v>
      </c>
      <c r="E265" s="233" t="s">
        <v>1</v>
      </c>
      <c r="F265" s="234" t="s">
        <v>1700</v>
      </c>
      <c r="G265" s="232"/>
      <c r="H265" s="235">
        <v>3.4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138</v>
      </c>
      <c r="AU265" s="241" t="s">
        <v>83</v>
      </c>
      <c r="AV265" s="14" t="s">
        <v>83</v>
      </c>
      <c r="AW265" s="14" t="s">
        <v>30</v>
      </c>
      <c r="AX265" s="14" t="s">
        <v>81</v>
      </c>
      <c r="AY265" s="241" t="s">
        <v>126</v>
      </c>
    </row>
    <row r="266" spans="1:65" s="2" customFormat="1" ht="21.75" customHeight="1">
      <c r="A266" s="35"/>
      <c r="B266" s="36"/>
      <c r="C266" s="258" t="s">
        <v>430</v>
      </c>
      <c r="D266" s="258" t="s">
        <v>360</v>
      </c>
      <c r="E266" s="259" t="s">
        <v>1461</v>
      </c>
      <c r="F266" s="260" t="s">
        <v>1701</v>
      </c>
      <c r="G266" s="261" t="s">
        <v>309</v>
      </c>
      <c r="H266" s="262">
        <v>3</v>
      </c>
      <c r="I266" s="263"/>
      <c r="J266" s="264">
        <f>ROUND(I266*H266,2)</f>
        <v>0</v>
      </c>
      <c r="K266" s="260" t="s">
        <v>1</v>
      </c>
      <c r="L266" s="265"/>
      <c r="M266" s="266" t="s">
        <v>1</v>
      </c>
      <c r="N266" s="267" t="s">
        <v>38</v>
      </c>
      <c r="O266" s="72"/>
      <c r="P266" s="213">
        <f>O266*H266</f>
        <v>0</v>
      </c>
      <c r="Q266" s="213">
        <v>0.62</v>
      </c>
      <c r="R266" s="213">
        <f>Q266*H266</f>
        <v>1.8599999999999999</v>
      </c>
      <c r="S266" s="213">
        <v>0</v>
      </c>
      <c r="T266" s="21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168</v>
      </c>
      <c r="AT266" s="215" t="s">
        <v>360</v>
      </c>
      <c r="AU266" s="215" t="s">
        <v>83</v>
      </c>
      <c r="AY266" s="18" t="s">
        <v>126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81</v>
      </c>
      <c r="BK266" s="216">
        <f>ROUND(I266*H266,2)</f>
        <v>0</v>
      </c>
      <c r="BL266" s="18" t="s">
        <v>134</v>
      </c>
      <c r="BM266" s="215" t="s">
        <v>1702</v>
      </c>
    </row>
    <row r="267" spans="1:47" s="2" customFormat="1" ht="10">
      <c r="A267" s="35"/>
      <c r="B267" s="36"/>
      <c r="C267" s="37"/>
      <c r="D267" s="217" t="s">
        <v>136</v>
      </c>
      <c r="E267" s="37"/>
      <c r="F267" s="218" t="s">
        <v>1701</v>
      </c>
      <c r="G267" s="37"/>
      <c r="H267" s="37"/>
      <c r="I267" s="116"/>
      <c r="J267" s="37"/>
      <c r="K267" s="37"/>
      <c r="L267" s="40"/>
      <c r="M267" s="219"/>
      <c r="N267" s="220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136</v>
      </c>
      <c r="AU267" s="18" t="s">
        <v>83</v>
      </c>
    </row>
    <row r="268" spans="2:51" s="13" customFormat="1" ht="10">
      <c r="B268" s="221"/>
      <c r="C268" s="222"/>
      <c r="D268" s="217" t="s">
        <v>138</v>
      </c>
      <c r="E268" s="223" t="s">
        <v>1</v>
      </c>
      <c r="F268" s="224" t="s">
        <v>1565</v>
      </c>
      <c r="G268" s="222"/>
      <c r="H268" s="223" t="s">
        <v>1</v>
      </c>
      <c r="I268" s="225"/>
      <c r="J268" s="222"/>
      <c r="K268" s="222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138</v>
      </c>
      <c r="AU268" s="230" t="s">
        <v>83</v>
      </c>
      <c r="AV268" s="13" t="s">
        <v>81</v>
      </c>
      <c r="AW268" s="13" t="s">
        <v>30</v>
      </c>
      <c r="AX268" s="13" t="s">
        <v>73</v>
      </c>
      <c r="AY268" s="230" t="s">
        <v>126</v>
      </c>
    </row>
    <row r="269" spans="2:51" s="14" customFormat="1" ht="10">
      <c r="B269" s="231"/>
      <c r="C269" s="232"/>
      <c r="D269" s="217" t="s">
        <v>138</v>
      </c>
      <c r="E269" s="233" t="s">
        <v>1</v>
      </c>
      <c r="F269" s="234" t="s">
        <v>1703</v>
      </c>
      <c r="G269" s="232"/>
      <c r="H269" s="235">
        <v>3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138</v>
      </c>
      <c r="AU269" s="241" t="s">
        <v>83</v>
      </c>
      <c r="AV269" s="14" t="s">
        <v>83</v>
      </c>
      <c r="AW269" s="14" t="s">
        <v>30</v>
      </c>
      <c r="AX269" s="14" t="s">
        <v>81</v>
      </c>
      <c r="AY269" s="241" t="s">
        <v>126</v>
      </c>
    </row>
    <row r="270" spans="1:65" s="2" customFormat="1" ht="21.75" customHeight="1">
      <c r="A270" s="35"/>
      <c r="B270" s="36"/>
      <c r="C270" s="204" t="s">
        <v>436</v>
      </c>
      <c r="D270" s="204" t="s">
        <v>129</v>
      </c>
      <c r="E270" s="205" t="s">
        <v>1474</v>
      </c>
      <c r="F270" s="206" t="s">
        <v>1704</v>
      </c>
      <c r="G270" s="207" t="s">
        <v>147</v>
      </c>
      <c r="H270" s="208">
        <v>1</v>
      </c>
      <c r="I270" s="209"/>
      <c r="J270" s="210">
        <f>ROUND(I270*H270,2)</f>
        <v>0</v>
      </c>
      <c r="K270" s="206" t="s">
        <v>1</v>
      </c>
      <c r="L270" s="40"/>
      <c r="M270" s="211" t="s">
        <v>1</v>
      </c>
      <c r="N270" s="212" t="s">
        <v>38</v>
      </c>
      <c r="O270" s="7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5" t="s">
        <v>134</v>
      </c>
      <c r="AT270" s="215" t="s">
        <v>129</v>
      </c>
      <c r="AU270" s="215" t="s">
        <v>83</v>
      </c>
      <c r="AY270" s="18" t="s">
        <v>126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81</v>
      </c>
      <c r="BK270" s="216">
        <f>ROUND(I270*H270,2)</f>
        <v>0</v>
      </c>
      <c r="BL270" s="18" t="s">
        <v>134</v>
      </c>
      <c r="BM270" s="215" t="s">
        <v>1705</v>
      </c>
    </row>
    <row r="271" spans="1:47" s="2" customFormat="1" ht="10">
      <c r="A271" s="35"/>
      <c r="B271" s="36"/>
      <c r="C271" s="37"/>
      <c r="D271" s="217" t="s">
        <v>136</v>
      </c>
      <c r="E271" s="37"/>
      <c r="F271" s="218" t="s">
        <v>1704</v>
      </c>
      <c r="G271" s="37"/>
      <c r="H271" s="37"/>
      <c r="I271" s="116"/>
      <c r="J271" s="37"/>
      <c r="K271" s="37"/>
      <c r="L271" s="40"/>
      <c r="M271" s="219"/>
      <c r="N271" s="220"/>
      <c r="O271" s="72"/>
      <c r="P271" s="72"/>
      <c r="Q271" s="72"/>
      <c r="R271" s="72"/>
      <c r="S271" s="72"/>
      <c r="T271" s="73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136</v>
      </c>
      <c r="AU271" s="18" t="s">
        <v>83</v>
      </c>
    </row>
    <row r="272" spans="2:51" s="13" customFormat="1" ht="10">
      <c r="B272" s="221"/>
      <c r="C272" s="222"/>
      <c r="D272" s="217" t="s">
        <v>138</v>
      </c>
      <c r="E272" s="223" t="s">
        <v>1</v>
      </c>
      <c r="F272" s="224" t="s">
        <v>1706</v>
      </c>
      <c r="G272" s="222"/>
      <c r="H272" s="223" t="s">
        <v>1</v>
      </c>
      <c r="I272" s="225"/>
      <c r="J272" s="222"/>
      <c r="K272" s="222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138</v>
      </c>
      <c r="AU272" s="230" t="s">
        <v>83</v>
      </c>
      <c r="AV272" s="13" t="s">
        <v>81</v>
      </c>
      <c r="AW272" s="13" t="s">
        <v>30</v>
      </c>
      <c r="AX272" s="13" t="s">
        <v>73</v>
      </c>
      <c r="AY272" s="230" t="s">
        <v>126</v>
      </c>
    </row>
    <row r="273" spans="2:51" s="13" customFormat="1" ht="30">
      <c r="B273" s="221"/>
      <c r="C273" s="222"/>
      <c r="D273" s="217" t="s">
        <v>138</v>
      </c>
      <c r="E273" s="223" t="s">
        <v>1</v>
      </c>
      <c r="F273" s="224" t="s">
        <v>1707</v>
      </c>
      <c r="G273" s="222"/>
      <c r="H273" s="223" t="s">
        <v>1</v>
      </c>
      <c r="I273" s="225"/>
      <c r="J273" s="222"/>
      <c r="K273" s="222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138</v>
      </c>
      <c r="AU273" s="230" t="s">
        <v>83</v>
      </c>
      <c r="AV273" s="13" t="s">
        <v>81</v>
      </c>
      <c r="AW273" s="13" t="s">
        <v>30</v>
      </c>
      <c r="AX273" s="13" t="s">
        <v>73</v>
      </c>
      <c r="AY273" s="230" t="s">
        <v>126</v>
      </c>
    </row>
    <row r="274" spans="2:51" s="13" customFormat="1" ht="30">
      <c r="B274" s="221"/>
      <c r="C274" s="222"/>
      <c r="D274" s="217" t="s">
        <v>138</v>
      </c>
      <c r="E274" s="223" t="s">
        <v>1</v>
      </c>
      <c r="F274" s="224" t="s">
        <v>1708</v>
      </c>
      <c r="G274" s="222"/>
      <c r="H274" s="223" t="s">
        <v>1</v>
      </c>
      <c r="I274" s="225"/>
      <c r="J274" s="222"/>
      <c r="K274" s="222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138</v>
      </c>
      <c r="AU274" s="230" t="s">
        <v>83</v>
      </c>
      <c r="AV274" s="13" t="s">
        <v>81</v>
      </c>
      <c r="AW274" s="13" t="s">
        <v>30</v>
      </c>
      <c r="AX274" s="13" t="s">
        <v>73</v>
      </c>
      <c r="AY274" s="230" t="s">
        <v>126</v>
      </c>
    </row>
    <row r="275" spans="2:51" s="14" customFormat="1" ht="10">
      <c r="B275" s="231"/>
      <c r="C275" s="232"/>
      <c r="D275" s="217" t="s">
        <v>138</v>
      </c>
      <c r="E275" s="233" t="s">
        <v>1</v>
      </c>
      <c r="F275" s="234" t="s">
        <v>81</v>
      </c>
      <c r="G275" s="232"/>
      <c r="H275" s="235">
        <v>1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138</v>
      </c>
      <c r="AU275" s="241" t="s">
        <v>83</v>
      </c>
      <c r="AV275" s="14" t="s">
        <v>83</v>
      </c>
      <c r="AW275" s="14" t="s">
        <v>30</v>
      </c>
      <c r="AX275" s="14" t="s">
        <v>81</v>
      </c>
      <c r="AY275" s="241" t="s">
        <v>126</v>
      </c>
    </row>
    <row r="276" spans="1:65" s="2" customFormat="1" ht="16.5" customHeight="1">
      <c r="A276" s="35"/>
      <c r="B276" s="36"/>
      <c r="C276" s="204" t="s">
        <v>441</v>
      </c>
      <c r="D276" s="204" t="s">
        <v>129</v>
      </c>
      <c r="E276" s="205" t="s">
        <v>498</v>
      </c>
      <c r="F276" s="206" t="s">
        <v>1709</v>
      </c>
      <c r="G276" s="207" t="s">
        <v>147</v>
      </c>
      <c r="H276" s="208">
        <v>1</v>
      </c>
      <c r="I276" s="209"/>
      <c r="J276" s="210">
        <f>ROUND(I276*H276,2)</f>
        <v>0</v>
      </c>
      <c r="K276" s="206" t="s">
        <v>1</v>
      </c>
      <c r="L276" s="40"/>
      <c r="M276" s="211" t="s">
        <v>1</v>
      </c>
      <c r="N276" s="212" t="s">
        <v>38</v>
      </c>
      <c r="O276" s="7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5" t="s">
        <v>134</v>
      </c>
      <c r="AT276" s="215" t="s">
        <v>129</v>
      </c>
      <c r="AU276" s="215" t="s">
        <v>83</v>
      </c>
      <c r="AY276" s="18" t="s">
        <v>126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8" t="s">
        <v>81</v>
      </c>
      <c r="BK276" s="216">
        <f>ROUND(I276*H276,2)</f>
        <v>0</v>
      </c>
      <c r="BL276" s="18" t="s">
        <v>134</v>
      </c>
      <c r="BM276" s="215" t="s">
        <v>1710</v>
      </c>
    </row>
    <row r="277" spans="1:47" s="2" customFormat="1" ht="10">
      <c r="A277" s="35"/>
      <c r="B277" s="36"/>
      <c r="C277" s="37"/>
      <c r="D277" s="217" t="s">
        <v>136</v>
      </c>
      <c r="E277" s="37"/>
      <c r="F277" s="218" t="s">
        <v>1709</v>
      </c>
      <c r="G277" s="37"/>
      <c r="H277" s="37"/>
      <c r="I277" s="116"/>
      <c r="J277" s="37"/>
      <c r="K277" s="37"/>
      <c r="L277" s="40"/>
      <c r="M277" s="219"/>
      <c r="N277" s="220"/>
      <c r="O277" s="72"/>
      <c r="P277" s="72"/>
      <c r="Q277" s="72"/>
      <c r="R277" s="72"/>
      <c r="S277" s="72"/>
      <c r="T277" s="73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136</v>
      </c>
      <c r="AU277" s="18" t="s">
        <v>83</v>
      </c>
    </row>
    <row r="278" spans="2:51" s="13" customFormat="1" ht="10">
      <c r="B278" s="221"/>
      <c r="C278" s="222"/>
      <c r="D278" s="217" t="s">
        <v>138</v>
      </c>
      <c r="E278" s="223" t="s">
        <v>1</v>
      </c>
      <c r="F278" s="224" t="s">
        <v>1706</v>
      </c>
      <c r="G278" s="222"/>
      <c r="H278" s="223" t="s">
        <v>1</v>
      </c>
      <c r="I278" s="225"/>
      <c r="J278" s="222"/>
      <c r="K278" s="222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138</v>
      </c>
      <c r="AU278" s="230" t="s">
        <v>83</v>
      </c>
      <c r="AV278" s="13" t="s">
        <v>81</v>
      </c>
      <c r="AW278" s="13" t="s">
        <v>30</v>
      </c>
      <c r="AX278" s="13" t="s">
        <v>73</v>
      </c>
      <c r="AY278" s="230" t="s">
        <v>126</v>
      </c>
    </row>
    <row r="279" spans="2:51" s="13" customFormat="1" ht="20">
      <c r="B279" s="221"/>
      <c r="C279" s="222"/>
      <c r="D279" s="217" t="s">
        <v>138</v>
      </c>
      <c r="E279" s="223" t="s">
        <v>1</v>
      </c>
      <c r="F279" s="224" t="s">
        <v>1711</v>
      </c>
      <c r="G279" s="222"/>
      <c r="H279" s="223" t="s">
        <v>1</v>
      </c>
      <c r="I279" s="225"/>
      <c r="J279" s="222"/>
      <c r="K279" s="222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138</v>
      </c>
      <c r="AU279" s="230" t="s">
        <v>83</v>
      </c>
      <c r="AV279" s="13" t="s">
        <v>81</v>
      </c>
      <c r="AW279" s="13" t="s">
        <v>30</v>
      </c>
      <c r="AX279" s="13" t="s">
        <v>73</v>
      </c>
      <c r="AY279" s="230" t="s">
        <v>126</v>
      </c>
    </row>
    <row r="280" spans="2:51" s="13" customFormat="1" ht="30">
      <c r="B280" s="221"/>
      <c r="C280" s="222"/>
      <c r="D280" s="217" t="s">
        <v>138</v>
      </c>
      <c r="E280" s="223" t="s">
        <v>1</v>
      </c>
      <c r="F280" s="224" t="s">
        <v>1712</v>
      </c>
      <c r="G280" s="222"/>
      <c r="H280" s="223" t="s">
        <v>1</v>
      </c>
      <c r="I280" s="225"/>
      <c r="J280" s="222"/>
      <c r="K280" s="222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138</v>
      </c>
      <c r="AU280" s="230" t="s">
        <v>83</v>
      </c>
      <c r="AV280" s="13" t="s">
        <v>81</v>
      </c>
      <c r="AW280" s="13" t="s">
        <v>30</v>
      </c>
      <c r="AX280" s="13" t="s">
        <v>73</v>
      </c>
      <c r="AY280" s="230" t="s">
        <v>126</v>
      </c>
    </row>
    <row r="281" spans="2:51" s="13" customFormat="1" ht="10">
      <c r="B281" s="221"/>
      <c r="C281" s="222"/>
      <c r="D281" s="217" t="s">
        <v>138</v>
      </c>
      <c r="E281" s="223" t="s">
        <v>1</v>
      </c>
      <c r="F281" s="224" t="s">
        <v>1713</v>
      </c>
      <c r="G281" s="222"/>
      <c r="H281" s="223" t="s">
        <v>1</v>
      </c>
      <c r="I281" s="225"/>
      <c r="J281" s="222"/>
      <c r="K281" s="222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138</v>
      </c>
      <c r="AU281" s="230" t="s">
        <v>83</v>
      </c>
      <c r="AV281" s="13" t="s">
        <v>81</v>
      </c>
      <c r="AW281" s="13" t="s">
        <v>30</v>
      </c>
      <c r="AX281" s="13" t="s">
        <v>73</v>
      </c>
      <c r="AY281" s="230" t="s">
        <v>126</v>
      </c>
    </row>
    <row r="282" spans="2:51" s="14" customFormat="1" ht="10">
      <c r="B282" s="231"/>
      <c r="C282" s="232"/>
      <c r="D282" s="217" t="s">
        <v>138</v>
      </c>
      <c r="E282" s="233" t="s">
        <v>1</v>
      </c>
      <c r="F282" s="234" t="s">
        <v>81</v>
      </c>
      <c r="G282" s="232"/>
      <c r="H282" s="235">
        <v>1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138</v>
      </c>
      <c r="AU282" s="241" t="s">
        <v>83</v>
      </c>
      <c r="AV282" s="14" t="s">
        <v>83</v>
      </c>
      <c r="AW282" s="14" t="s">
        <v>30</v>
      </c>
      <c r="AX282" s="14" t="s">
        <v>81</v>
      </c>
      <c r="AY282" s="241" t="s">
        <v>126</v>
      </c>
    </row>
    <row r="283" spans="1:65" s="2" customFormat="1" ht="16.5" customHeight="1">
      <c r="A283" s="35"/>
      <c r="B283" s="36"/>
      <c r="C283" s="204" t="s">
        <v>447</v>
      </c>
      <c r="D283" s="204" t="s">
        <v>129</v>
      </c>
      <c r="E283" s="205" t="s">
        <v>502</v>
      </c>
      <c r="F283" s="206" t="s">
        <v>1714</v>
      </c>
      <c r="G283" s="207" t="s">
        <v>147</v>
      </c>
      <c r="H283" s="208">
        <v>1</v>
      </c>
      <c r="I283" s="209"/>
      <c r="J283" s="210">
        <f>ROUND(I283*H283,2)</f>
        <v>0</v>
      </c>
      <c r="K283" s="206" t="s">
        <v>1</v>
      </c>
      <c r="L283" s="40"/>
      <c r="M283" s="211" t="s">
        <v>1</v>
      </c>
      <c r="N283" s="212" t="s">
        <v>38</v>
      </c>
      <c r="O283" s="72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5" t="s">
        <v>134</v>
      </c>
      <c r="AT283" s="215" t="s">
        <v>129</v>
      </c>
      <c r="AU283" s="215" t="s">
        <v>83</v>
      </c>
      <c r="AY283" s="18" t="s">
        <v>126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8" t="s">
        <v>81</v>
      </c>
      <c r="BK283" s="216">
        <f>ROUND(I283*H283,2)</f>
        <v>0</v>
      </c>
      <c r="BL283" s="18" t="s">
        <v>134</v>
      </c>
      <c r="BM283" s="215" t="s">
        <v>1715</v>
      </c>
    </row>
    <row r="284" spans="1:47" s="2" customFormat="1" ht="10">
      <c r="A284" s="35"/>
      <c r="B284" s="36"/>
      <c r="C284" s="37"/>
      <c r="D284" s="217" t="s">
        <v>136</v>
      </c>
      <c r="E284" s="37"/>
      <c r="F284" s="218" t="s">
        <v>1714</v>
      </c>
      <c r="G284" s="37"/>
      <c r="H284" s="37"/>
      <c r="I284" s="116"/>
      <c r="J284" s="37"/>
      <c r="K284" s="37"/>
      <c r="L284" s="40"/>
      <c r="M284" s="219"/>
      <c r="N284" s="220"/>
      <c r="O284" s="72"/>
      <c r="P284" s="72"/>
      <c r="Q284" s="72"/>
      <c r="R284" s="72"/>
      <c r="S284" s="72"/>
      <c r="T284" s="73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136</v>
      </c>
      <c r="AU284" s="18" t="s">
        <v>83</v>
      </c>
    </row>
    <row r="285" spans="2:51" s="13" customFormat="1" ht="10">
      <c r="B285" s="221"/>
      <c r="C285" s="222"/>
      <c r="D285" s="217" t="s">
        <v>138</v>
      </c>
      <c r="E285" s="223" t="s">
        <v>1</v>
      </c>
      <c r="F285" s="224" t="s">
        <v>1706</v>
      </c>
      <c r="G285" s="222"/>
      <c r="H285" s="223" t="s">
        <v>1</v>
      </c>
      <c r="I285" s="225"/>
      <c r="J285" s="222"/>
      <c r="K285" s="222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138</v>
      </c>
      <c r="AU285" s="230" t="s">
        <v>83</v>
      </c>
      <c r="AV285" s="13" t="s">
        <v>81</v>
      </c>
      <c r="AW285" s="13" t="s">
        <v>30</v>
      </c>
      <c r="AX285" s="13" t="s">
        <v>73</v>
      </c>
      <c r="AY285" s="230" t="s">
        <v>126</v>
      </c>
    </row>
    <row r="286" spans="2:51" s="13" customFormat="1" ht="20">
      <c r="B286" s="221"/>
      <c r="C286" s="222"/>
      <c r="D286" s="217" t="s">
        <v>138</v>
      </c>
      <c r="E286" s="223" t="s">
        <v>1</v>
      </c>
      <c r="F286" s="224" t="s">
        <v>1716</v>
      </c>
      <c r="G286" s="222"/>
      <c r="H286" s="223" t="s">
        <v>1</v>
      </c>
      <c r="I286" s="225"/>
      <c r="J286" s="222"/>
      <c r="K286" s="222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138</v>
      </c>
      <c r="AU286" s="230" t="s">
        <v>83</v>
      </c>
      <c r="AV286" s="13" t="s">
        <v>81</v>
      </c>
      <c r="AW286" s="13" t="s">
        <v>30</v>
      </c>
      <c r="AX286" s="13" t="s">
        <v>73</v>
      </c>
      <c r="AY286" s="230" t="s">
        <v>126</v>
      </c>
    </row>
    <row r="287" spans="2:51" s="13" customFormat="1" ht="30">
      <c r="B287" s="221"/>
      <c r="C287" s="222"/>
      <c r="D287" s="217" t="s">
        <v>138</v>
      </c>
      <c r="E287" s="223" t="s">
        <v>1</v>
      </c>
      <c r="F287" s="224" t="s">
        <v>1717</v>
      </c>
      <c r="G287" s="222"/>
      <c r="H287" s="223" t="s">
        <v>1</v>
      </c>
      <c r="I287" s="225"/>
      <c r="J287" s="222"/>
      <c r="K287" s="222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138</v>
      </c>
      <c r="AU287" s="230" t="s">
        <v>83</v>
      </c>
      <c r="AV287" s="13" t="s">
        <v>81</v>
      </c>
      <c r="AW287" s="13" t="s">
        <v>30</v>
      </c>
      <c r="AX287" s="13" t="s">
        <v>73</v>
      </c>
      <c r="AY287" s="230" t="s">
        <v>126</v>
      </c>
    </row>
    <row r="288" spans="2:51" s="13" customFormat="1" ht="20">
      <c r="B288" s="221"/>
      <c r="C288" s="222"/>
      <c r="D288" s="217" t="s">
        <v>138</v>
      </c>
      <c r="E288" s="223" t="s">
        <v>1</v>
      </c>
      <c r="F288" s="224" t="s">
        <v>1718</v>
      </c>
      <c r="G288" s="222"/>
      <c r="H288" s="223" t="s">
        <v>1</v>
      </c>
      <c r="I288" s="225"/>
      <c r="J288" s="222"/>
      <c r="K288" s="222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138</v>
      </c>
      <c r="AU288" s="230" t="s">
        <v>83</v>
      </c>
      <c r="AV288" s="13" t="s">
        <v>81</v>
      </c>
      <c r="AW288" s="13" t="s">
        <v>30</v>
      </c>
      <c r="AX288" s="13" t="s">
        <v>73</v>
      </c>
      <c r="AY288" s="230" t="s">
        <v>126</v>
      </c>
    </row>
    <row r="289" spans="2:51" s="13" customFormat="1" ht="20">
      <c r="B289" s="221"/>
      <c r="C289" s="222"/>
      <c r="D289" s="217" t="s">
        <v>138</v>
      </c>
      <c r="E289" s="223" t="s">
        <v>1</v>
      </c>
      <c r="F289" s="224" t="s">
        <v>1719</v>
      </c>
      <c r="G289" s="222"/>
      <c r="H289" s="223" t="s">
        <v>1</v>
      </c>
      <c r="I289" s="225"/>
      <c r="J289" s="222"/>
      <c r="K289" s="222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138</v>
      </c>
      <c r="AU289" s="230" t="s">
        <v>83</v>
      </c>
      <c r="AV289" s="13" t="s">
        <v>81</v>
      </c>
      <c r="AW289" s="13" t="s">
        <v>30</v>
      </c>
      <c r="AX289" s="13" t="s">
        <v>73</v>
      </c>
      <c r="AY289" s="230" t="s">
        <v>126</v>
      </c>
    </row>
    <row r="290" spans="2:51" s="13" customFormat="1" ht="30">
      <c r="B290" s="221"/>
      <c r="C290" s="222"/>
      <c r="D290" s="217" t="s">
        <v>138</v>
      </c>
      <c r="E290" s="223" t="s">
        <v>1</v>
      </c>
      <c r="F290" s="224" t="s">
        <v>1720</v>
      </c>
      <c r="G290" s="222"/>
      <c r="H290" s="223" t="s">
        <v>1</v>
      </c>
      <c r="I290" s="225"/>
      <c r="J290" s="222"/>
      <c r="K290" s="222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138</v>
      </c>
      <c r="AU290" s="230" t="s">
        <v>83</v>
      </c>
      <c r="AV290" s="13" t="s">
        <v>81</v>
      </c>
      <c r="AW290" s="13" t="s">
        <v>30</v>
      </c>
      <c r="AX290" s="13" t="s">
        <v>73</v>
      </c>
      <c r="AY290" s="230" t="s">
        <v>126</v>
      </c>
    </row>
    <row r="291" spans="2:51" s="13" customFormat="1" ht="20">
      <c r="B291" s="221"/>
      <c r="C291" s="222"/>
      <c r="D291" s="217" t="s">
        <v>138</v>
      </c>
      <c r="E291" s="223" t="s">
        <v>1</v>
      </c>
      <c r="F291" s="224" t="s">
        <v>1721</v>
      </c>
      <c r="G291" s="222"/>
      <c r="H291" s="223" t="s">
        <v>1</v>
      </c>
      <c r="I291" s="225"/>
      <c r="J291" s="222"/>
      <c r="K291" s="222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138</v>
      </c>
      <c r="AU291" s="230" t="s">
        <v>83</v>
      </c>
      <c r="AV291" s="13" t="s">
        <v>81</v>
      </c>
      <c r="AW291" s="13" t="s">
        <v>30</v>
      </c>
      <c r="AX291" s="13" t="s">
        <v>73</v>
      </c>
      <c r="AY291" s="230" t="s">
        <v>126</v>
      </c>
    </row>
    <row r="292" spans="2:51" s="13" customFormat="1" ht="30">
      <c r="B292" s="221"/>
      <c r="C292" s="222"/>
      <c r="D292" s="217" t="s">
        <v>138</v>
      </c>
      <c r="E292" s="223" t="s">
        <v>1</v>
      </c>
      <c r="F292" s="224" t="s">
        <v>1722</v>
      </c>
      <c r="G292" s="222"/>
      <c r="H292" s="223" t="s">
        <v>1</v>
      </c>
      <c r="I292" s="225"/>
      <c r="J292" s="222"/>
      <c r="K292" s="222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138</v>
      </c>
      <c r="AU292" s="230" t="s">
        <v>83</v>
      </c>
      <c r="AV292" s="13" t="s">
        <v>81</v>
      </c>
      <c r="AW292" s="13" t="s">
        <v>30</v>
      </c>
      <c r="AX292" s="13" t="s">
        <v>73</v>
      </c>
      <c r="AY292" s="230" t="s">
        <v>126</v>
      </c>
    </row>
    <row r="293" spans="2:51" s="14" customFormat="1" ht="10">
      <c r="B293" s="231"/>
      <c r="C293" s="232"/>
      <c r="D293" s="217" t="s">
        <v>138</v>
      </c>
      <c r="E293" s="233" t="s">
        <v>1</v>
      </c>
      <c r="F293" s="234" t="s">
        <v>81</v>
      </c>
      <c r="G293" s="232"/>
      <c r="H293" s="235">
        <v>1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138</v>
      </c>
      <c r="AU293" s="241" t="s">
        <v>83</v>
      </c>
      <c r="AV293" s="14" t="s">
        <v>83</v>
      </c>
      <c r="AW293" s="14" t="s">
        <v>30</v>
      </c>
      <c r="AX293" s="14" t="s">
        <v>81</v>
      </c>
      <c r="AY293" s="241" t="s">
        <v>126</v>
      </c>
    </row>
    <row r="294" spans="1:65" s="2" customFormat="1" ht="16.5" customHeight="1">
      <c r="A294" s="35"/>
      <c r="B294" s="36"/>
      <c r="C294" s="204" t="s">
        <v>452</v>
      </c>
      <c r="D294" s="204" t="s">
        <v>129</v>
      </c>
      <c r="E294" s="205" t="s">
        <v>1723</v>
      </c>
      <c r="F294" s="206" t="s">
        <v>1724</v>
      </c>
      <c r="G294" s="207" t="s">
        <v>147</v>
      </c>
      <c r="H294" s="208">
        <v>1</v>
      </c>
      <c r="I294" s="209"/>
      <c r="J294" s="210">
        <f>ROUND(I294*H294,2)</f>
        <v>0</v>
      </c>
      <c r="K294" s="206" t="s">
        <v>1</v>
      </c>
      <c r="L294" s="40"/>
      <c r="M294" s="211" t="s">
        <v>1</v>
      </c>
      <c r="N294" s="212" t="s">
        <v>38</v>
      </c>
      <c r="O294" s="72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5" t="s">
        <v>134</v>
      </c>
      <c r="AT294" s="215" t="s">
        <v>129</v>
      </c>
      <c r="AU294" s="215" t="s">
        <v>83</v>
      </c>
      <c r="AY294" s="18" t="s">
        <v>126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8" t="s">
        <v>81</v>
      </c>
      <c r="BK294" s="216">
        <f>ROUND(I294*H294,2)</f>
        <v>0</v>
      </c>
      <c r="BL294" s="18" t="s">
        <v>134</v>
      </c>
      <c r="BM294" s="215" t="s">
        <v>1725</v>
      </c>
    </row>
    <row r="295" spans="1:47" s="2" customFormat="1" ht="10">
      <c r="A295" s="35"/>
      <c r="B295" s="36"/>
      <c r="C295" s="37"/>
      <c r="D295" s="217" t="s">
        <v>136</v>
      </c>
      <c r="E295" s="37"/>
      <c r="F295" s="218" t="s">
        <v>1724</v>
      </c>
      <c r="G295" s="37"/>
      <c r="H295" s="37"/>
      <c r="I295" s="116"/>
      <c r="J295" s="37"/>
      <c r="K295" s="37"/>
      <c r="L295" s="40"/>
      <c r="M295" s="219"/>
      <c r="N295" s="220"/>
      <c r="O295" s="72"/>
      <c r="P295" s="72"/>
      <c r="Q295" s="72"/>
      <c r="R295" s="72"/>
      <c r="S295" s="72"/>
      <c r="T295" s="73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136</v>
      </c>
      <c r="AU295" s="18" t="s">
        <v>83</v>
      </c>
    </row>
    <row r="296" spans="2:51" s="13" customFormat="1" ht="10">
      <c r="B296" s="221"/>
      <c r="C296" s="222"/>
      <c r="D296" s="217" t="s">
        <v>138</v>
      </c>
      <c r="E296" s="223" t="s">
        <v>1</v>
      </c>
      <c r="F296" s="224" t="s">
        <v>1706</v>
      </c>
      <c r="G296" s="222"/>
      <c r="H296" s="223" t="s">
        <v>1</v>
      </c>
      <c r="I296" s="225"/>
      <c r="J296" s="222"/>
      <c r="K296" s="222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138</v>
      </c>
      <c r="AU296" s="230" t="s">
        <v>83</v>
      </c>
      <c r="AV296" s="13" t="s">
        <v>81</v>
      </c>
      <c r="AW296" s="13" t="s">
        <v>30</v>
      </c>
      <c r="AX296" s="13" t="s">
        <v>73</v>
      </c>
      <c r="AY296" s="230" t="s">
        <v>126</v>
      </c>
    </row>
    <row r="297" spans="2:51" s="13" customFormat="1" ht="20">
      <c r="B297" s="221"/>
      <c r="C297" s="222"/>
      <c r="D297" s="217" t="s">
        <v>138</v>
      </c>
      <c r="E297" s="223" t="s">
        <v>1</v>
      </c>
      <c r="F297" s="224" t="s">
        <v>1726</v>
      </c>
      <c r="G297" s="222"/>
      <c r="H297" s="223" t="s">
        <v>1</v>
      </c>
      <c r="I297" s="225"/>
      <c r="J297" s="222"/>
      <c r="K297" s="222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138</v>
      </c>
      <c r="AU297" s="230" t="s">
        <v>83</v>
      </c>
      <c r="AV297" s="13" t="s">
        <v>81</v>
      </c>
      <c r="AW297" s="13" t="s">
        <v>30</v>
      </c>
      <c r="AX297" s="13" t="s">
        <v>73</v>
      </c>
      <c r="AY297" s="230" t="s">
        <v>126</v>
      </c>
    </row>
    <row r="298" spans="2:51" s="13" customFormat="1" ht="30">
      <c r="B298" s="221"/>
      <c r="C298" s="222"/>
      <c r="D298" s="217" t="s">
        <v>138</v>
      </c>
      <c r="E298" s="223" t="s">
        <v>1</v>
      </c>
      <c r="F298" s="224" t="s">
        <v>1727</v>
      </c>
      <c r="G298" s="222"/>
      <c r="H298" s="223" t="s">
        <v>1</v>
      </c>
      <c r="I298" s="225"/>
      <c r="J298" s="222"/>
      <c r="K298" s="222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138</v>
      </c>
      <c r="AU298" s="230" t="s">
        <v>83</v>
      </c>
      <c r="AV298" s="13" t="s">
        <v>81</v>
      </c>
      <c r="AW298" s="13" t="s">
        <v>30</v>
      </c>
      <c r="AX298" s="13" t="s">
        <v>73</v>
      </c>
      <c r="AY298" s="230" t="s">
        <v>126</v>
      </c>
    </row>
    <row r="299" spans="2:51" s="13" customFormat="1" ht="10">
      <c r="B299" s="221"/>
      <c r="C299" s="222"/>
      <c r="D299" s="217" t="s">
        <v>138</v>
      </c>
      <c r="E299" s="223" t="s">
        <v>1</v>
      </c>
      <c r="F299" s="224" t="s">
        <v>1728</v>
      </c>
      <c r="G299" s="222"/>
      <c r="H299" s="223" t="s">
        <v>1</v>
      </c>
      <c r="I299" s="225"/>
      <c r="J299" s="222"/>
      <c r="K299" s="222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138</v>
      </c>
      <c r="AU299" s="230" t="s">
        <v>83</v>
      </c>
      <c r="AV299" s="13" t="s">
        <v>81</v>
      </c>
      <c r="AW299" s="13" t="s">
        <v>30</v>
      </c>
      <c r="AX299" s="13" t="s">
        <v>73</v>
      </c>
      <c r="AY299" s="230" t="s">
        <v>126</v>
      </c>
    </row>
    <row r="300" spans="2:51" s="13" customFormat="1" ht="20">
      <c r="B300" s="221"/>
      <c r="C300" s="222"/>
      <c r="D300" s="217" t="s">
        <v>138</v>
      </c>
      <c r="E300" s="223" t="s">
        <v>1</v>
      </c>
      <c r="F300" s="224" t="s">
        <v>1719</v>
      </c>
      <c r="G300" s="222"/>
      <c r="H300" s="223" t="s">
        <v>1</v>
      </c>
      <c r="I300" s="225"/>
      <c r="J300" s="222"/>
      <c r="K300" s="222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138</v>
      </c>
      <c r="AU300" s="230" t="s">
        <v>83</v>
      </c>
      <c r="AV300" s="13" t="s">
        <v>81</v>
      </c>
      <c r="AW300" s="13" t="s">
        <v>30</v>
      </c>
      <c r="AX300" s="13" t="s">
        <v>73</v>
      </c>
      <c r="AY300" s="230" t="s">
        <v>126</v>
      </c>
    </row>
    <row r="301" spans="2:51" s="13" customFormat="1" ht="30">
      <c r="B301" s="221"/>
      <c r="C301" s="222"/>
      <c r="D301" s="217" t="s">
        <v>138</v>
      </c>
      <c r="E301" s="223" t="s">
        <v>1</v>
      </c>
      <c r="F301" s="224" t="s">
        <v>1729</v>
      </c>
      <c r="G301" s="222"/>
      <c r="H301" s="223" t="s">
        <v>1</v>
      </c>
      <c r="I301" s="225"/>
      <c r="J301" s="222"/>
      <c r="K301" s="222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138</v>
      </c>
      <c r="AU301" s="230" t="s">
        <v>83</v>
      </c>
      <c r="AV301" s="13" t="s">
        <v>81</v>
      </c>
      <c r="AW301" s="13" t="s">
        <v>30</v>
      </c>
      <c r="AX301" s="13" t="s">
        <v>73</v>
      </c>
      <c r="AY301" s="230" t="s">
        <v>126</v>
      </c>
    </row>
    <row r="302" spans="2:51" s="13" customFormat="1" ht="20">
      <c r="B302" s="221"/>
      <c r="C302" s="222"/>
      <c r="D302" s="217" t="s">
        <v>138</v>
      </c>
      <c r="E302" s="223" t="s">
        <v>1</v>
      </c>
      <c r="F302" s="224" t="s">
        <v>1730</v>
      </c>
      <c r="G302" s="222"/>
      <c r="H302" s="223" t="s">
        <v>1</v>
      </c>
      <c r="I302" s="225"/>
      <c r="J302" s="222"/>
      <c r="K302" s="222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138</v>
      </c>
      <c r="AU302" s="230" t="s">
        <v>83</v>
      </c>
      <c r="AV302" s="13" t="s">
        <v>81</v>
      </c>
      <c r="AW302" s="13" t="s">
        <v>30</v>
      </c>
      <c r="AX302" s="13" t="s">
        <v>73</v>
      </c>
      <c r="AY302" s="230" t="s">
        <v>126</v>
      </c>
    </row>
    <row r="303" spans="2:51" s="14" customFormat="1" ht="10">
      <c r="B303" s="231"/>
      <c r="C303" s="232"/>
      <c r="D303" s="217" t="s">
        <v>138</v>
      </c>
      <c r="E303" s="233" t="s">
        <v>1</v>
      </c>
      <c r="F303" s="234" t="s">
        <v>81</v>
      </c>
      <c r="G303" s="232"/>
      <c r="H303" s="235">
        <v>1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138</v>
      </c>
      <c r="AU303" s="241" t="s">
        <v>83</v>
      </c>
      <c r="AV303" s="14" t="s">
        <v>83</v>
      </c>
      <c r="AW303" s="14" t="s">
        <v>30</v>
      </c>
      <c r="AX303" s="14" t="s">
        <v>81</v>
      </c>
      <c r="AY303" s="241" t="s">
        <v>126</v>
      </c>
    </row>
    <row r="304" spans="2:63" s="12" customFormat="1" ht="22.75" customHeight="1">
      <c r="B304" s="188"/>
      <c r="C304" s="189"/>
      <c r="D304" s="190" t="s">
        <v>72</v>
      </c>
      <c r="E304" s="202" t="s">
        <v>734</v>
      </c>
      <c r="F304" s="202" t="s">
        <v>735</v>
      </c>
      <c r="G304" s="189"/>
      <c r="H304" s="189"/>
      <c r="I304" s="192"/>
      <c r="J304" s="203">
        <f>BK304</f>
        <v>0</v>
      </c>
      <c r="K304" s="189"/>
      <c r="L304" s="194"/>
      <c r="M304" s="195"/>
      <c r="N304" s="196"/>
      <c r="O304" s="196"/>
      <c r="P304" s="197">
        <f>SUM(P305:P317)</f>
        <v>0</v>
      </c>
      <c r="Q304" s="196"/>
      <c r="R304" s="197">
        <f>SUM(R305:R317)</f>
        <v>0</v>
      </c>
      <c r="S304" s="196"/>
      <c r="T304" s="198">
        <f>SUM(T305:T317)</f>
        <v>0</v>
      </c>
      <c r="AR304" s="199" t="s">
        <v>81</v>
      </c>
      <c r="AT304" s="200" t="s">
        <v>72</v>
      </c>
      <c r="AU304" s="200" t="s">
        <v>81</v>
      </c>
      <c r="AY304" s="199" t="s">
        <v>126</v>
      </c>
      <c r="BK304" s="201">
        <f>SUM(BK305:BK317)</f>
        <v>0</v>
      </c>
    </row>
    <row r="305" spans="1:65" s="2" customFormat="1" ht="21.75" customHeight="1">
      <c r="A305" s="35"/>
      <c r="B305" s="36"/>
      <c r="C305" s="204" t="s">
        <v>457</v>
      </c>
      <c r="D305" s="204" t="s">
        <v>129</v>
      </c>
      <c r="E305" s="205" t="s">
        <v>1731</v>
      </c>
      <c r="F305" s="206" t="s">
        <v>1732</v>
      </c>
      <c r="G305" s="207" t="s">
        <v>351</v>
      </c>
      <c r="H305" s="208">
        <v>0.552</v>
      </c>
      <c r="I305" s="209"/>
      <c r="J305" s="210">
        <f>ROUND(I305*H305,2)</f>
        <v>0</v>
      </c>
      <c r="K305" s="206" t="s">
        <v>133</v>
      </c>
      <c r="L305" s="40"/>
      <c r="M305" s="211" t="s">
        <v>1</v>
      </c>
      <c r="N305" s="212" t="s">
        <v>38</v>
      </c>
      <c r="O305" s="72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5" t="s">
        <v>134</v>
      </c>
      <c r="AT305" s="215" t="s">
        <v>129</v>
      </c>
      <c r="AU305" s="215" t="s">
        <v>83</v>
      </c>
      <c r="AY305" s="18" t="s">
        <v>126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8" t="s">
        <v>81</v>
      </c>
      <c r="BK305" s="216">
        <f>ROUND(I305*H305,2)</f>
        <v>0</v>
      </c>
      <c r="BL305" s="18" t="s">
        <v>134</v>
      </c>
      <c r="BM305" s="215" t="s">
        <v>1733</v>
      </c>
    </row>
    <row r="306" spans="1:47" s="2" customFormat="1" ht="18">
      <c r="A306" s="35"/>
      <c r="B306" s="36"/>
      <c r="C306" s="37"/>
      <c r="D306" s="217" t="s">
        <v>136</v>
      </c>
      <c r="E306" s="37"/>
      <c r="F306" s="218" t="s">
        <v>1734</v>
      </c>
      <c r="G306" s="37"/>
      <c r="H306" s="37"/>
      <c r="I306" s="116"/>
      <c r="J306" s="37"/>
      <c r="K306" s="37"/>
      <c r="L306" s="40"/>
      <c r="M306" s="219"/>
      <c r="N306" s="220"/>
      <c r="O306" s="72"/>
      <c r="P306" s="72"/>
      <c r="Q306" s="72"/>
      <c r="R306" s="72"/>
      <c r="S306" s="72"/>
      <c r="T306" s="73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136</v>
      </c>
      <c r="AU306" s="18" t="s">
        <v>83</v>
      </c>
    </row>
    <row r="307" spans="2:51" s="14" customFormat="1" ht="10">
      <c r="B307" s="231"/>
      <c r="C307" s="232"/>
      <c r="D307" s="217" t="s">
        <v>138</v>
      </c>
      <c r="E307" s="233" t="s">
        <v>1</v>
      </c>
      <c r="F307" s="234" t="s">
        <v>1735</v>
      </c>
      <c r="G307" s="232"/>
      <c r="H307" s="235">
        <v>0.251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138</v>
      </c>
      <c r="AU307" s="241" t="s">
        <v>83</v>
      </c>
      <c r="AV307" s="14" t="s">
        <v>83</v>
      </c>
      <c r="AW307" s="14" t="s">
        <v>30</v>
      </c>
      <c r="AX307" s="14" t="s">
        <v>81</v>
      </c>
      <c r="AY307" s="241" t="s">
        <v>126</v>
      </c>
    </row>
    <row r="308" spans="2:51" s="14" customFormat="1" ht="10">
      <c r="B308" s="231"/>
      <c r="C308" s="232"/>
      <c r="D308" s="217" t="s">
        <v>138</v>
      </c>
      <c r="E308" s="232"/>
      <c r="F308" s="234" t="s">
        <v>1736</v>
      </c>
      <c r="G308" s="232"/>
      <c r="H308" s="235">
        <v>0.552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138</v>
      </c>
      <c r="AU308" s="241" t="s">
        <v>83</v>
      </c>
      <c r="AV308" s="14" t="s">
        <v>83</v>
      </c>
      <c r="AW308" s="14" t="s">
        <v>4</v>
      </c>
      <c r="AX308" s="14" t="s">
        <v>81</v>
      </c>
      <c r="AY308" s="241" t="s">
        <v>126</v>
      </c>
    </row>
    <row r="309" spans="1:65" s="2" customFormat="1" ht="16.5" customHeight="1">
      <c r="A309" s="35"/>
      <c r="B309" s="36"/>
      <c r="C309" s="204" t="s">
        <v>463</v>
      </c>
      <c r="D309" s="204" t="s">
        <v>129</v>
      </c>
      <c r="E309" s="205" t="s">
        <v>1737</v>
      </c>
      <c r="F309" s="206" t="s">
        <v>1738</v>
      </c>
      <c r="G309" s="207" t="s">
        <v>351</v>
      </c>
      <c r="H309" s="208">
        <v>6.626</v>
      </c>
      <c r="I309" s="209"/>
      <c r="J309" s="210">
        <f>ROUND(I309*H309,2)</f>
        <v>0</v>
      </c>
      <c r="K309" s="206" t="s">
        <v>133</v>
      </c>
      <c r="L309" s="40"/>
      <c r="M309" s="211" t="s">
        <v>1</v>
      </c>
      <c r="N309" s="212" t="s">
        <v>38</v>
      </c>
      <c r="O309" s="72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5" t="s">
        <v>134</v>
      </c>
      <c r="AT309" s="215" t="s">
        <v>129</v>
      </c>
      <c r="AU309" s="215" t="s">
        <v>83</v>
      </c>
      <c r="AY309" s="18" t="s">
        <v>126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8" t="s">
        <v>81</v>
      </c>
      <c r="BK309" s="216">
        <f>ROUND(I309*H309,2)</f>
        <v>0</v>
      </c>
      <c r="BL309" s="18" t="s">
        <v>134</v>
      </c>
      <c r="BM309" s="215" t="s">
        <v>1739</v>
      </c>
    </row>
    <row r="310" spans="1:47" s="2" customFormat="1" ht="27">
      <c r="A310" s="35"/>
      <c r="B310" s="36"/>
      <c r="C310" s="37"/>
      <c r="D310" s="217" t="s">
        <v>136</v>
      </c>
      <c r="E310" s="37"/>
      <c r="F310" s="218" t="s">
        <v>1740</v>
      </c>
      <c r="G310" s="37"/>
      <c r="H310" s="37"/>
      <c r="I310" s="116"/>
      <c r="J310" s="37"/>
      <c r="K310" s="37"/>
      <c r="L310" s="40"/>
      <c r="M310" s="219"/>
      <c r="N310" s="220"/>
      <c r="O310" s="72"/>
      <c r="P310" s="72"/>
      <c r="Q310" s="72"/>
      <c r="R310" s="72"/>
      <c r="S310" s="72"/>
      <c r="T310" s="73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136</v>
      </c>
      <c r="AU310" s="18" t="s">
        <v>83</v>
      </c>
    </row>
    <row r="311" spans="2:51" s="13" customFormat="1" ht="10">
      <c r="B311" s="221"/>
      <c r="C311" s="222"/>
      <c r="D311" s="217" t="s">
        <v>138</v>
      </c>
      <c r="E311" s="223" t="s">
        <v>1</v>
      </c>
      <c r="F311" s="224" t="s">
        <v>1741</v>
      </c>
      <c r="G311" s="222"/>
      <c r="H311" s="223" t="s">
        <v>1</v>
      </c>
      <c r="I311" s="225"/>
      <c r="J311" s="222"/>
      <c r="K311" s="222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138</v>
      </c>
      <c r="AU311" s="230" t="s">
        <v>83</v>
      </c>
      <c r="AV311" s="13" t="s">
        <v>81</v>
      </c>
      <c r="AW311" s="13" t="s">
        <v>30</v>
      </c>
      <c r="AX311" s="13" t="s">
        <v>73</v>
      </c>
      <c r="AY311" s="230" t="s">
        <v>126</v>
      </c>
    </row>
    <row r="312" spans="2:51" s="14" customFormat="1" ht="10">
      <c r="B312" s="231"/>
      <c r="C312" s="232"/>
      <c r="D312" s="217" t="s">
        <v>138</v>
      </c>
      <c r="E312" s="233" t="s">
        <v>1</v>
      </c>
      <c r="F312" s="234" t="s">
        <v>1742</v>
      </c>
      <c r="G312" s="232"/>
      <c r="H312" s="235">
        <v>3.012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138</v>
      </c>
      <c r="AU312" s="241" t="s">
        <v>83</v>
      </c>
      <c r="AV312" s="14" t="s">
        <v>83</v>
      </c>
      <c r="AW312" s="14" t="s">
        <v>30</v>
      </c>
      <c r="AX312" s="14" t="s">
        <v>81</v>
      </c>
      <c r="AY312" s="241" t="s">
        <v>126</v>
      </c>
    </row>
    <row r="313" spans="2:51" s="14" customFormat="1" ht="10">
      <c r="B313" s="231"/>
      <c r="C313" s="232"/>
      <c r="D313" s="217" t="s">
        <v>138</v>
      </c>
      <c r="E313" s="232"/>
      <c r="F313" s="234" t="s">
        <v>1743</v>
      </c>
      <c r="G313" s="232"/>
      <c r="H313" s="235">
        <v>6.626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138</v>
      </c>
      <c r="AU313" s="241" t="s">
        <v>83</v>
      </c>
      <c r="AV313" s="14" t="s">
        <v>83</v>
      </c>
      <c r="AW313" s="14" t="s">
        <v>4</v>
      </c>
      <c r="AX313" s="14" t="s">
        <v>81</v>
      </c>
      <c r="AY313" s="241" t="s">
        <v>126</v>
      </c>
    </row>
    <row r="314" spans="1:65" s="2" customFormat="1" ht="21.75" customHeight="1">
      <c r="A314" s="35"/>
      <c r="B314" s="36"/>
      <c r="C314" s="204" t="s">
        <v>470</v>
      </c>
      <c r="D314" s="204" t="s">
        <v>129</v>
      </c>
      <c r="E314" s="205" t="s">
        <v>1744</v>
      </c>
      <c r="F314" s="206" t="s">
        <v>755</v>
      </c>
      <c r="G314" s="207" t="s">
        <v>351</v>
      </c>
      <c r="H314" s="208">
        <v>0.552</v>
      </c>
      <c r="I314" s="209"/>
      <c r="J314" s="210">
        <f>ROUND(I314*H314,2)</f>
        <v>0</v>
      </c>
      <c r="K314" s="206" t="s">
        <v>133</v>
      </c>
      <c r="L314" s="40"/>
      <c r="M314" s="211" t="s">
        <v>1</v>
      </c>
      <c r="N314" s="212" t="s">
        <v>38</v>
      </c>
      <c r="O314" s="72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5" t="s">
        <v>134</v>
      </c>
      <c r="AT314" s="215" t="s">
        <v>129</v>
      </c>
      <c r="AU314" s="215" t="s">
        <v>83</v>
      </c>
      <c r="AY314" s="18" t="s">
        <v>126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8" t="s">
        <v>81</v>
      </c>
      <c r="BK314" s="216">
        <f>ROUND(I314*H314,2)</f>
        <v>0</v>
      </c>
      <c r="BL314" s="18" t="s">
        <v>134</v>
      </c>
      <c r="BM314" s="215" t="s">
        <v>1745</v>
      </c>
    </row>
    <row r="315" spans="1:47" s="2" customFormat="1" ht="27">
      <c r="A315" s="35"/>
      <c r="B315" s="36"/>
      <c r="C315" s="37"/>
      <c r="D315" s="217" t="s">
        <v>136</v>
      </c>
      <c r="E315" s="37"/>
      <c r="F315" s="218" t="s">
        <v>757</v>
      </c>
      <c r="G315" s="37"/>
      <c r="H315" s="37"/>
      <c r="I315" s="116"/>
      <c r="J315" s="37"/>
      <c r="K315" s="37"/>
      <c r="L315" s="40"/>
      <c r="M315" s="219"/>
      <c r="N315" s="220"/>
      <c r="O315" s="72"/>
      <c r="P315" s="72"/>
      <c r="Q315" s="72"/>
      <c r="R315" s="72"/>
      <c r="S315" s="72"/>
      <c r="T315" s="73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136</v>
      </c>
      <c r="AU315" s="18" t="s">
        <v>83</v>
      </c>
    </row>
    <row r="316" spans="2:51" s="14" customFormat="1" ht="10">
      <c r="B316" s="231"/>
      <c r="C316" s="232"/>
      <c r="D316" s="217" t="s">
        <v>138</v>
      </c>
      <c r="E316" s="233" t="s">
        <v>1</v>
      </c>
      <c r="F316" s="234" t="s">
        <v>1735</v>
      </c>
      <c r="G316" s="232"/>
      <c r="H316" s="235">
        <v>0.251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138</v>
      </c>
      <c r="AU316" s="241" t="s">
        <v>83</v>
      </c>
      <c r="AV316" s="14" t="s">
        <v>83</v>
      </c>
      <c r="AW316" s="14" t="s">
        <v>30</v>
      </c>
      <c r="AX316" s="14" t="s">
        <v>81</v>
      </c>
      <c r="AY316" s="241" t="s">
        <v>126</v>
      </c>
    </row>
    <row r="317" spans="2:51" s="14" customFormat="1" ht="10">
      <c r="B317" s="231"/>
      <c r="C317" s="232"/>
      <c r="D317" s="217" t="s">
        <v>138</v>
      </c>
      <c r="E317" s="232"/>
      <c r="F317" s="234" t="s">
        <v>1736</v>
      </c>
      <c r="G317" s="232"/>
      <c r="H317" s="235">
        <v>0.552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138</v>
      </c>
      <c r="AU317" s="241" t="s">
        <v>83</v>
      </c>
      <c r="AV317" s="14" t="s">
        <v>83</v>
      </c>
      <c r="AW317" s="14" t="s">
        <v>4</v>
      </c>
      <c r="AX317" s="14" t="s">
        <v>81</v>
      </c>
      <c r="AY317" s="241" t="s">
        <v>126</v>
      </c>
    </row>
    <row r="318" spans="2:63" s="12" customFormat="1" ht="22.75" customHeight="1">
      <c r="B318" s="188"/>
      <c r="C318" s="189"/>
      <c r="D318" s="190" t="s">
        <v>72</v>
      </c>
      <c r="E318" s="202" t="s">
        <v>770</v>
      </c>
      <c r="F318" s="202" t="s">
        <v>771</v>
      </c>
      <c r="G318" s="189"/>
      <c r="H318" s="189"/>
      <c r="I318" s="192"/>
      <c r="J318" s="203">
        <f>BK318</f>
        <v>0</v>
      </c>
      <c r="K318" s="189"/>
      <c r="L318" s="194"/>
      <c r="M318" s="195"/>
      <c r="N318" s="196"/>
      <c r="O318" s="196"/>
      <c r="P318" s="197">
        <f>SUM(P319:P320)</f>
        <v>0</v>
      </c>
      <c r="Q318" s="196"/>
      <c r="R318" s="197">
        <f>SUM(R319:R320)</f>
        <v>0</v>
      </c>
      <c r="S318" s="196"/>
      <c r="T318" s="198">
        <f>SUM(T319:T320)</f>
        <v>0</v>
      </c>
      <c r="AR318" s="199" t="s">
        <v>81</v>
      </c>
      <c r="AT318" s="200" t="s">
        <v>72</v>
      </c>
      <c r="AU318" s="200" t="s">
        <v>81</v>
      </c>
      <c r="AY318" s="199" t="s">
        <v>126</v>
      </c>
      <c r="BK318" s="201">
        <f>SUM(BK319:BK320)</f>
        <v>0</v>
      </c>
    </row>
    <row r="319" spans="1:65" s="2" customFormat="1" ht="16.5" customHeight="1">
      <c r="A319" s="35"/>
      <c r="B319" s="36"/>
      <c r="C319" s="204" t="s">
        <v>476</v>
      </c>
      <c r="D319" s="204" t="s">
        <v>129</v>
      </c>
      <c r="E319" s="205" t="s">
        <v>1746</v>
      </c>
      <c r="F319" s="206" t="s">
        <v>1747</v>
      </c>
      <c r="G319" s="207" t="s">
        <v>351</v>
      </c>
      <c r="H319" s="208">
        <v>3.193</v>
      </c>
      <c r="I319" s="209"/>
      <c r="J319" s="210">
        <f>ROUND(I319*H319,2)</f>
        <v>0</v>
      </c>
      <c r="K319" s="206" t="s">
        <v>133</v>
      </c>
      <c r="L319" s="40"/>
      <c r="M319" s="211" t="s">
        <v>1</v>
      </c>
      <c r="N319" s="212" t="s">
        <v>38</v>
      </c>
      <c r="O319" s="72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5" t="s">
        <v>134</v>
      </c>
      <c r="AT319" s="215" t="s">
        <v>129</v>
      </c>
      <c r="AU319" s="215" t="s">
        <v>83</v>
      </c>
      <c r="AY319" s="18" t="s">
        <v>126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8" t="s">
        <v>81</v>
      </c>
      <c r="BK319" s="216">
        <f>ROUND(I319*H319,2)</f>
        <v>0</v>
      </c>
      <c r="BL319" s="18" t="s">
        <v>134</v>
      </c>
      <c r="BM319" s="215" t="s">
        <v>1748</v>
      </c>
    </row>
    <row r="320" spans="1:47" s="2" customFormat="1" ht="36">
      <c r="A320" s="35"/>
      <c r="B320" s="36"/>
      <c r="C320" s="37"/>
      <c r="D320" s="217" t="s">
        <v>136</v>
      </c>
      <c r="E320" s="37"/>
      <c r="F320" s="218" t="s">
        <v>1749</v>
      </c>
      <c r="G320" s="37"/>
      <c r="H320" s="37"/>
      <c r="I320" s="116"/>
      <c r="J320" s="37"/>
      <c r="K320" s="37"/>
      <c r="L320" s="40"/>
      <c r="M320" s="242"/>
      <c r="N320" s="243"/>
      <c r="O320" s="244"/>
      <c r="P320" s="244"/>
      <c r="Q320" s="244"/>
      <c r="R320" s="244"/>
      <c r="S320" s="244"/>
      <c r="T320" s="24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136</v>
      </c>
      <c r="AU320" s="18" t="s">
        <v>83</v>
      </c>
    </row>
    <row r="321" spans="1:31" s="2" customFormat="1" ht="7" customHeight="1">
      <c r="A321" s="35"/>
      <c r="B321" s="55"/>
      <c r="C321" s="56"/>
      <c r="D321" s="56"/>
      <c r="E321" s="56"/>
      <c r="F321" s="56"/>
      <c r="G321" s="56"/>
      <c r="H321" s="56"/>
      <c r="I321" s="153"/>
      <c r="J321" s="56"/>
      <c r="K321" s="56"/>
      <c r="L321" s="40"/>
      <c r="M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</row>
  </sheetData>
  <sheetProtection algorithmName="SHA-512" hashValue="slYa7PXivTPUbZAFgqQM/F32dY3libmq6KFVXhyPLnbjYr0RkMk01vqYgGPRSr7sQqXIluchPEuJ3oBfBOZ6GQ==" saltValue="IF48/Pz5Gg4FQNo73LmYLeIZRxhSGk+S6ulRjkoZ9Kha8W8MUoqa8WYDTS7V5mJUBAQ1OPGnPePFVpYB3nhwuQ==" spinCount="100000" sheet="1" objects="1" scenarios="1" formatColumns="0" formatRows="0" autoFilter="0"/>
  <autoFilter ref="C121:K32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H2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710937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7" customHeight="1"/>
    <row r="3" spans="2:8" s="1" customFormat="1" ht="7" customHeight="1">
      <c r="B3" s="110"/>
      <c r="C3" s="111"/>
      <c r="D3" s="111"/>
      <c r="E3" s="111"/>
      <c r="F3" s="111"/>
      <c r="G3" s="111"/>
      <c r="H3" s="21"/>
    </row>
    <row r="4" spans="2:8" s="1" customFormat="1" ht="25" customHeight="1">
      <c r="B4" s="21"/>
      <c r="C4" s="113" t="s">
        <v>1750</v>
      </c>
      <c r="H4" s="21"/>
    </row>
    <row r="5" spans="2:8" s="1" customFormat="1" ht="12" customHeight="1">
      <c r="B5" s="21"/>
      <c r="C5" s="283" t="s">
        <v>13</v>
      </c>
      <c r="D5" s="344" t="s">
        <v>14</v>
      </c>
      <c r="E5" s="337"/>
      <c r="F5" s="337"/>
      <c r="H5" s="21"/>
    </row>
    <row r="6" spans="2:8" s="1" customFormat="1" ht="37" customHeight="1">
      <c r="B6" s="21"/>
      <c r="C6" s="284" t="s">
        <v>16</v>
      </c>
      <c r="D6" s="348" t="s">
        <v>17</v>
      </c>
      <c r="E6" s="337"/>
      <c r="F6" s="337"/>
      <c r="H6" s="21"/>
    </row>
    <row r="7" spans="2:8" s="1" customFormat="1" ht="16.5" customHeight="1">
      <c r="B7" s="21"/>
      <c r="C7" s="115" t="s">
        <v>22</v>
      </c>
      <c r="D7" s="119" t="str">
        <f>'Rekapitulace stavby'!AN8</f>
        <v>2. 5. 2019</v>
      </c>
      <c r="H7" s="21"/>
    </row>
    <row r="8" spans="1:8" s="2" customFormat="1" ht="10.75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76"/>
      <c r="B9" s="285"/>
      <c r="C9" s="286" t="s">
        <v>54</v>
      </c>
      <c r="D9" s="287" t="s">
        <v>55</v>
      </c>
      <c r="E9" s="287" t="s">
        <v>113</v>
      </c>
      <c r="F9" s="288" t="s">
        <v>1751</v>
      </c>
      <c r="G9" s="176"/>
      <c r="H9" s="285"/>
    </row>
    <row r="10" spans="1:8" s="2" customFormat="1" ht="26.4" customHeight="1">
      <c r="A10" s="35"/>
      <c r="B10" s="40"/>
      <c r="C10" s="289" t="s">
        <v>1752</v>
      </c>
      <c r="D10" s="289" t="s">
        <v>85</v>
      </c>
      <c r="E10" s="35"/>
      <c r="F10" s="35"/>
      <c r="G10" s="35"/>
      <c r="H10" s="40"/>
    </row>
    <row r="11" spans="1:8" s="2" customFormat="1" ht="16.75" customHeight="1">
      <c r="A11" s="35"/>
      <c r="B11" s="40"/>
      <c r="C11" s="290" t="s">
        <v>238</v>
      </c>
      <c r="D11" s="291" t="s">
        <v>238</v>
      </c>
      <c r="E11" s="292" t="s">
        <v>1</v>
      </c>
      <c r="F11" s="293">
        <v>875.7</v>
      </c>
      <c r="G11" s="35"/>
      <c r="H11" s="40"/>
    </row>
    <row r="12" spans="1:8" s="2" customFormat="1" ht="16.75" customHeight="1">
      <c r="A12" s="35"/>
      <c r="B12" s="40"/>
      <c r="C12" s="294" t="s">
        <v>1</v>
      </c>
      <c r="D12" s="294" t="s">
        <v>260</v>
      </c>
      <c r="E12" s="18" t="s">
        <v>1</v>
      </c>
      <c r="F12" s="295">
        <v>0</v>
      </c>
      <c r="G12" s="35"/>
      <c r="H12" s="40"/>
    </row>
    <row r="13" spans="1:8" s="2" customFormat="1" ht="16.75" customHeight="1">
      <c r="A13" s="35"/>
      <c r="B13" s="40"/>
      <c r="C13" s="294" t="s">
        <v>238</v>
      </c>
      <c r="D13" s="294" t="s">
        <v>239</v>
      </c>
      <c r="E13" s="18" t="s">
        <v>1</v>
      </c>
      <c r="F13" s="295">
        <v>875.7</v>
      </c>
      <c r="G13" s="35"/>
      <c r="H13" s="40"/>
    </row>
    <row r="14" spans="1:8" s="2" customFormat="1" ht="16.75" customHeight="1">
      <c r="A14" s="35"/>
      <c r="B14" s="40"/>
      <c r="C14" s="296" t="s">
        <v>1753</v>
      </c>
      <c r="D14" s="35"/>
      <c r="E14" s="35"/>
      <c r="F14" s="35"/>
      <c r="G14" s="35"/>
      <c r="H14" s="40"/>
    </row>
    <row r="15" spans="1:8" s="2" customFormat="1" ht="20">
      <c r="A15" s="35"/>
      <c r="B15" s="40"/>
      <c r="C15" s="294" t="s">
        <v>571</v>
      </c>
      <c r="D15" s="294" t="s">
        <v>572</v>
      </c>
      <c r="E15" s="18" t="s">
        <v>132</v>
      </c>
      <c r="F15" s="295">
        <v>875.7</v>
      </c>
      <c r="G15" s="35"/>
      <c r="H15" s="40"/>
    </row>
    <row r="16" spans="1:8" s="2" customFormat="1" ht="16.75" customHeight="1">
      <c r="A16" s="35"/>
      <c r="B16" s="40"/>
      <c r="C16" s="294" t="s">
        <v>376</v>
      </c>
      <c r="D16" s="294" t="s">
        <v>377</v>
      </c>
      <c r="E16" s="18" t="s">
        <v>132</v>
      </c>
      <c r="F16" s="295">
        <v>875.7</v>
      </c>
      <c r="G16" s="35"/>
      <c r="H16" s="40"/>
    </row>
    <row r="17" spans="1:8" s="2" customFormat="1" ht="16.75" customHeight="1">
      <c r="A17" s="35"/>
      <c r="B17" s="40"/>
      <c r="C17" s="294" t="s">
        <v>533</v>
      </c>
      <c r="D17" s="294" t="s">
        <v>534</v>
      </c>
      <c r="E17" s="18" t="s">
        <v>132</v>
      </c>
      <c r="F17" s="295">
        <v>875.7</v>
      </c>
      <c r="G17" s="35"/>
      <c r="H17" s="40"/>
    </row>
    <row r="18" spans="1:8" s="2" customFormat="1" ht="16.75" customHeight="1">
      <c r="A18" s="35"/>
      <c r="B18" s="40"/>
      <c r="C18" s="294" t="s">
        <v>538</v>
      </c>
      <c r="D18" s="294" t="s">
        <v>539</v>
      </c>
      <c r="E18" s="18" t="s">
        <v>132</v>
      </c>
      <c r="F18" s="295">
        <v>1032.3</v>
      </c>
      <c r="G18" s="35"/>
      <c r="H18" s="40"/>
    </row>
    <row r="19" spans="1:8" s="2" customFormat="1" ht="16.75" customHeight="1">
      <c r="A19" s="35"/>
      <c r="B19" s="40"/>
      <c r="C19" s="294" t="s">
        <v>545</v>
      </c>
      <c r="D19" s="294" t="s">
        <v>546</v>
      </c>
      <c r="E19" s="18" t="s">
        <v>132</v>
      </c>
      <c r="F19" s="295">
        <v>875.7</v>
      </c>
      <c r="G19" s="35"/>
      <c r="H19" s="40"/>
    </row>
    <row r="20" spans="1:8" s="2" customFormat="1" ht="16.75" customHeight="1">
      <c r="A20" s="35"/>
      <c r="B20" s="40"/>
      <c r="C20" s="294" t="s">
        <v>556</v>
      </c>
      <c r="D20" s="294" t="s">
        <v>557</v>
      </c>
      <c r="E20" s="18" t="s">
        <v>132</v>
      </c>
      <c r="F20" s="295">
        <v>875.7</v>
      </c>
      <c r="G20" s="35"/>
      <c r="H20" s="40"/>
    </row>
    <row r="21" spans="1:8" s="2" customFormat="1" ht="16.75" customHeight="1">
      <c r="A21" s="35"/>
      <c r="B21" s="40"/>
      <c r="C21" s="294" t="s">
        <v>561</v>
      </c>
      <c r="D21" s="294" t="s">
        <v>562</v>
      </c>
      <c r="E21" s="18" t="s">
        <v>132</v>
      </c>
      <c r="F21" s="295">
        <v>875.7</v>
      </c>
      <c r="G21" s="35"/>
      <c r="H21" s="40"/>
    </row>
    <row r="22" spans="1:8" s="2" customFormat="1" ht="16.75" customHeight="1">
      <c r="A22" s="35"/>
      <c r="B22" s="40"/>
      <c r="C22" s="294" t="s">
        <v>566</v>
      </c>
      <c r="D22" s="294" t="s">
        <v>567</v>
      </c>
      <c r="E22" s="18" t="s">
        <v>132</v>
      </c>
      <c r="F22" s="295">
        <v>875.7</v>
      </c>
      <c r="G22" s="35"/>
      <c r="H22" s="40"/>
    </row>
    <row r="23" spans="1:8" s="2" customFormat="1" ht="16.75" customHeight="1">
      <c r="A23" s="35"/>
      <c r="B23" s="40"/>
      <c r="C23" s="294" t="s">
        <v>576</v>
      </c>
      <c r="D23" s="294" t="s">
        <v>577</v>
      </c>
      <c r="E23" s="18" t="s">
        <v>132</v>
      </c>
      <c r="F23" s="295">
        <v>875.7</v>
      </c>
      <c r="G23" s="35"/>
      <c r="H23" s="40"/>
    </row>
    <row r="24" spans="1:8" s="2" customFormat="1" ht="16.75" customHeight="1">
      <c r="A24" s="35"/>
      <c r="B24" s="40"/>
      <c r="C24" s="294" t="s">
        <v>717</v>
      </c>
      <c r="D24" s="294" t="s">
        <v>718</v>
      </c>
      <c r="E24" s="18" t="s">
        <v>132</v>
      </c>
      <c r="F24" s="295">
        <v>1529</v>
      </c>
      <c r="G24" s="35"/>
      <c r="H24" s="40"/>
    </row>
    <row r="25" spans="1:8" s="2" customFormat="1" ht="16.75" customHeight="1">
      <c r="A25" s="35"/>
      <c r="B25" s="40"/>
      <c r="C25" s="290" t="s">
        <v>318</v>
      </c>
      <c r="D25" s="291" t="s">
        <v>318</v>
      </c>
      <c r="E25" s="292" t="s">
        <v>1</v>
      </c>
      <c r="F25" s="293">
        <v>136.5</v>
      </c>
      <c r="G25" s="35"/>
      <c r="H25" s="40"/>
    </row>
    <row r="26" spans="1:8" s="2" customFormat="1" ht="16.75" customHeight="1">
      <c r="A26" s="35"/>
      <c r="B26" s="40"/>
      <c r="C26" s="294" t="s">
        <v>1</v>
      </c>
      <c r="D26" s="294" t="s">
        <v>260</v>
      </c>
      <c r="E26" s="18" t="s">
        <v>1</v>
      </c>
      <c r="F26" s="295">
        <v>0</v>
      </c>
      <c r="G26" s="35"/>
      <c r="H26" s="40"/>
    </row>
    <row r="27" spans="1:8" s="2" customFormat="1" ht="16.75" customHeight="1">
      <c r="A27" s="35"/>
      <c r="B27" s="40"/>
      <c r="C27" s="294" t="s">
        <v>318</v>
      </c>
      <c r="D27" s="294" t="s">
        <v>319</v>
      </c>
      <c r="E27" s="18" t="s">
        <v>1</v>
      </c>
      <c r="F27" s="295">
        <v>136.5</v>
      </c>
      <c r="G27" s="35"/>
      <c r="H27" s="40"/>
    </row>
    <row r="28" spans="1:8" s="2" customFormat="1" ht="16.75" customHeight="1">
      <c r="A28" s="35"/>
      <c r="B28" s="40"/>
      <c r="C28" s="290" t="s">
        <v>240</v>
      </c>
      <c r="D28" s="291" t="s">
        <v>240</v>
      </c>
      <c r="E28" s="292" t="s">
        <v>1</v>
      </c>
      <c r="F28" s="293">
        <v>9</v>
      </c>
      <c r="G28" s="35"/>
      <c r="H28" s="40"/>
    </row>
    <row r="29" spans="1:8" s="2" customFormat="1" ht="16.75" customHeight="1">
      <c r="A29" s="35"/>
      <c r="B29" s="40"/>
      <c r="C29" s="294" t="s">
        <v>1</v>
      </c>
      <c r="D29" s="294" t="s">
        <v>260</v>
      </c>
      <c r="E29" s="18" t="s">
        <v>1</v>
      </c>
      <c r="F29" s="295">
        <v>0</v>
      </c>
      <c r="G29" s="35"/>
      <c r="H29" s="40"/>
    </row>
    <row r="30" spans="1:8" s="2" customFormat="1" ht="16.75" customHeight="1">
      <c r="A30" s="35"/>
      <c r="B30" s="40"/>
      <c r="C30" s="294" t="s">
        <v>240</v>
      </c>
      <c r="D30" s="294" t="s">
        <v>127</v>
      </c>
      <c r="E30" s="18" t="s">
        <v>1</v>
      </c>
      <c r="F30" s="295">
        <v>9</v>
      </c>
      <c r="G30" s="35"/>
      <c r="H30" s="40"/>
    </row>
    <row r="31" spans="1:8" s="2" customFormat="1" ht="16.75" customHeight="1">
      <c r="A31" s="35"/>
      <c r="B31" s="40"/>
      <c r="C31" s="296" t="s">
        <v>1753</v>
      </c>
      <c r="D31" s="35"/>
      <c r="E31" s="35"/>
      <c r="F31" s="35"/>
      <c r="G31" s="35"/>
      <c r="H31" s="40"/>
    </row>
    <row r="32" spans="1:8" s="2" customFormat="1" ht="16.75" customHeight="1">
      <c r="A32" s="35"/>
      <c r="B32" s="40"/>
      <c r="C32" s="294" t="s">
        <v>271</v>
      </c>
      <c r="D32" s="294" t="s">
        <v>272</v>
      </c>
      <c r="E32" s="18" t="s">
        <v>264</v>
      </c>
      <c r="F32" s="295">
        <v>9</v>
      </c>
      <c r="G32" s="35"/>
      <c r="H32" s="40"/>
    </row>
    <row r="33" spans="1:8" s="2" customFormat="1" ht="16.75" customHeight="1">
      <c r="A33" s="35"/>
      <c r="B33" s="40"/>
      <c r="C33" s="294" t="s">
        <v>332</v>
      </c>
      <c r="D33" s="294" t="s">
        <v>333</v>
      </c>
      <c r="E33" s="18" t="s">
        <v>315</v>
      </c>
      <c r="F33" s="295">
        <v>579.787</v>
      </c>
      <c r="G33" s="35"/>
      <c r="H33" s="40"/>
    </row>
    <row r="34" spans="1:8" s="2" customFormat="1" ht="20">
      <c r="A34" s="35"/>
      <c r="B34" s="40"/>
      <c r="C34" s="294" t="s">
        <v>339</v>
      </c>
      <c r="D34" s="294" t="s">
        <v>340</v>
      </c>
      <c r="E34" s="18" t="s">
        <v>315</v>
      </c>
      <c r="F34" s="295">
        <v>1743.771</v>
      </c>
      <c r="G34" s="35"/>
      <c r="H34" s="40"/>
    </row>
    <row r="35" spans="1:8" s="2" customFormat="1" ht="20">
      <c r="A35" s="35"/>
      <c r="B35" s="40"/>
      <c r="C35" s="294" t="s">
        <v>737</v>
      </c>
      <c r="D35" s="294" t="s">
        <v>738</v>
      </c>
      <c r="E35" s="18" t="s">
        <v>351</v>
      </c>
      <c r="F35" s="295">
        <v>3.19</v>
      </c>
      <c r="G35" s="35"/>
      <c r="H35" s="40"/>
    </row>
    <row r="36" spans="1:8" s="2" customFormat="1" ht="16.75" customHeight="1">
      <c r="A36" s="35"/>
      <c r="B36" s="40"/>
      <c r="C36" s="290" t="s">
        <v>241</v>
      </c>
      <c r="D36" s="291" t="s">
        <v>241</v>
      </c>
      <c r="E36" s="292" t="s">
        <v>1</v>
      </c>
      <c r="F36" s="293">
        <v>3</v>
      </c>
      <c r="G36" s="35"/>
      <c r="H36" s="40"/>
    </row>
    <row r="37" spans="1:8" s="2" customFormat="1" ht="16.75" customHeight="1">
      <c r="A37" s="35"/>
      <c r="B37" s="40"/>
      <c r="C37" s="294" t="s">
        <v>1</v>
      </c>
      <c r="D37" s="294" t="s">
        <v>260</v>
      </c>
      <c r="E37" s="18" t="s">
        <v>1</v>
      </c>
      <c r="F37" s="295">
        <v>0</v>
      </c>
      <c r="G37" s="35"/>
      <c r="H37" s="40"/>
    </row>
    <row r="38" spans="1:8" s="2" customFormat="1" ht="16.75" customHeight="1">
      <c r="A38" s="35"/>
      <c r="B38" s="40"/>
      <c r="C38" s="294" t="s">
        <v>241</v>
      </c>
      <c r="D38" s="294" t="s">
        <v>150</v>
      </c>
      <c r="E38" s="18" t="s">
        <v>1</v>
      </c>
      <c r="F38" s="295">
        <v>3</v>
      </c>
      <c r="G38" s="35"/>
      <c r="H38" s="40"/>
    </row>
    <row r="39" spans="1:8" s="2" customFormat="1" ht="16.75" customHeight="1">
      <c r="A39" s="35"/>
      <c r="B39" s="40"/>
      <c r="C39" s="296" t="s">
        <v>1753</v>
      </c>
      <c r="D39" s="35"/>
      <c r="E39" s="35"/>
      <c r="F39" s="35"/>
      <c r="G39" s="35"/>
      <c r="H39" s="40"/>
    </row>
    <row r="40" spans="1:8" s="2" customFormat="1" ht="16.75" customHeight="1">
      <c r="A40" s="35"/>
      <c r="B40" s="40"/>
      <c r="C40" s="294" t="s">
        <v>275</v>
      </c>
      <c r="D40" s="294" t="s">
        <v>276</v>
      </c>
      <c r="E40" s="18" t="s">
        <v>264</v>
      </c>
      <c r="F40" s="295">
        <v>3</v>
      </c>
      <c r="G40" s="35"/>
      <c r="H40" s="40"/>
    </row>
    <row r="41" spans="1:8" s="2" customFormat="1" ht="16.75" customHeight="1">
      <c r="A41" s="35"/>
      <c r="B41" s="40"/>
      <c r="C41" s="294" t="s">
        <v>332</v>
      </c>
      <c r="D41" s="294" t="s">
        <v>333</v>
      </c>
      <c r="E41" s="18" t="s">
        <v>315</v>
      </c>
      <c r="F41" s="295">
        <v>579.787</v>
      </c>
      <c r="G41" s="35"/>
      <c r="H41" s="40"/>
    </row>
    <row r="42" spans="1:8" s="2" customFormat="1" ht="20">
      <c r="A42" s="35"/>
      <c r="B42" s="40"/>
      <c r="C42" s="294" t="s">
        <v>339</v>
      </c>
      <c r="D42" s="294" t="s">
        <v>340</v>
      </c>
      <c r="E42" s="18" t="s">
        <v>315</v>
      </c>
      <c r="F42" s="295">
        <v>1743.771</v>
      </c>
      <c r="G42" s="35"/>
      <c r="H42" s="40"/>
    </row>
    <row r="43" spans="1:8" s="2" customFormat="1" ht="20">
      <c r="A43" s="35"/>
      <c r="B43" s="40"/>
      <c r="C43" s="294" t="s">
        <v>737</v>
      </c>
      <c r="D43" s="294" t="s">
        <v>738</v>
      </c>
      <c r="E43" s="18" t="s">
        <v>351</v>
      </c>
      <c r="F43" s="295">
        <v>3.19</v>
      </c>
      <c r="G43" s="35"/>
      <c r="H43" s="40"/>
    </row>
    <row r="44" spans="1:8" s="2" customFormat="1" ht="16.75" customHeight="1">
      <c r="A44" s="35"/>
      <c r="B44" s="40"/>
      <c r="C44" s="290" t="s">
        <v>242</v>
      </c>
      <c r="D44" s="291" t="s">
        <v>242</v>
      </c>
      <c r="E44" s="292" t="s">
        <v>1</v>
      </c>
      <c r="F44" s="293">
        <v>15.5</v>
      </c>
      <c r="G44" s="35"/>
      <c r="H44" s="40"/>
    </row>
    <row r="45" spans="1:8" s="2" customFormat="1" ht="16.75" customHeight="1">
      <c r="A45" s="35"/>
      <c r="B45" s="40"/>
      <c r="C45" s="294" t="s">
        <v>1</v>
      </c>
      <c r="D45" s="294" t="s">
        <v>260</v>
      </c>
      <c r="E45" s="18" t="s">
        <v>1</v>
      </c>
      <c r="F45" s="295">
        <v>0</v>
      </c>
      <c r="G45" s="35"/>
      <c r="H45" s="40"/>
    </row>
    <row r="46" spans="1:8" s="2" customFormat="1" ht="16.75" customHeight="1">
      <c r="A46" s="35"/>
      <c r="B46" s="40"/>
      <c r="C46" s="294" t="s">
        <v>242</v>
      </c>
      <c r="D46" s="294" t="s">
        <v>243</v>
      </c>
      <c r="E46" s="18" t="s">
        <v>1</v>
      </c>
      <c r="F46" s="295">
        <v>15.5</v>
      </c>
      <c r="G46" s="35"/>
      <c r="H46" s="40"/>
    </row>
    <row r="47" spans="1:8" s="2" customFormat="1" ht="16.75" customHeight="1">
      <c r="A47" s="35"/>
      <c r="B47" s="40"/>
      <c r="C47" s="296" t="s">
        <v>1753</v>
      </c>
      <c r="D47" s="35"/>
      <c r="E47" s="35"/>
      <c r="F47" s="35"/>
      <c r="G47" s="35"/>
      <c r="H47" s="40"/>
    </row>
    <row r="48" spans="1:8" s="2" customFormat="1" ht="16.75" customHeight="1">
      <c r="A48" s="35"/>
      <c r="B48" s="40"/>
      <c r="C48" s="294" t="s">
        <v>328</v>
      </c>
      <c r="D48" s="294" t="s">
        <v>329</v>
      </c>
      <c r="E48" s="18" t="s">
        <v>315</v>
      </c>
      <c r="F48" s="295">
        <v>15.5</v>
      </c>
      <c r="G48" s="35"/>
      <c r="H48" s="40"/>
    </row>
    <row r="49" spans="1:8" s="2" customFormat="1" ht="16.75" customHeight="1">
      <c r="A49" s="35"/>
      <c r="B49" s="40"/>
      <c r="C49" s="294" t="s">
        <v>324</v>
      </c>
      <c r="D49" s="294" t="s">
        <v>325</v>
      </c>
      <c r="E49" s="18" t="s">
        <v>315</v>
      </c>
      <c r="F49" s="295">
        <v>15.5</v>
      </c>
      <c r="G49" s="35"/>
      <c r="H49" s="40"/>
    </row>
    <row r="50" spans="1:8" s="2" customFormat="1" ht="16.75" customHeight="1">
      <c r="A50" s="35"/>
      <c r="B50" s="40"/>
      <c r="C50" s="294" t="s">
        <v>332</v>
      </c>
      <c r="D50" s="294" t="s">
        <v>333</v>
      </c>
      <c r="E50" s="18" t="s">
        <v>315</v>
      </c>
      <c r="F50" s="295">
        <v>579.787</v>
      </c>
      <c r="G50" s="35"/>
      <c r="H50" s="40"/>
    </row>
    <row r="51" spans="1:8" s="2" customFormat="1" ht="20">
      <c r="A51" s="35"/>
      <c r="B51" s="40"/>
      <c r="C51" s="294" t="s">
        <v>339</v>
      </c>
      <c r="D51" s="294" t="s">
        <v>340</v>
      </c>
      <c r="E51" s="18" t="s">
        <v>315</v>
      </c>
      <c r="F51" s="295">
        <v>1743.771</v>
      </c>
      <c r="G51" s="35"/>
      <c r="H51" s="40"/>
    </row>
    <row r="52" spans="1:8" s="2" customFormat="1" ht="16.75" customHeight="1">
      <c r="A52" s="35"/>
      <c r="B52" s="40"/>
      <c r="C52" s="294" t="s">
        <v>345</v>
      </c>
      <c r="D52" s="294" t="s">
        <v>346</v>
      </c>
      <c r="E52" s="18" t="s">
        <v>315</v>
      </c>
      <c r="F52" s="295">
        <v>576.7</v>
      </c>
      <c r="G52" s="35"/>
      <c r="H52" s="40"/>
    </row>
    <row r="53" spans="1:8" s="2" customFormat="1" ht="16.75" customHeight="1">
      <c r="A53" s="35"/>
      <c r="B53" s="40"/>
      <c r="C53" s="294" t="s">
        <v>349</v>
      </c>
      <c r="D53" s="294" t="s">
        <v>350</v>
      </c>
      <c r="E53" s="18" t="s">
        <v>351</v>
      </c>
      <c r="F53" s="295">
        <v>980.39</v>
      </c>
      <c r="G53" s="35"/>
      <c r="H53" s="40"/>
    </row>
    <row r="54" spans="1:8" s="2" customFormat="1" ht="16.75" customHeight="1">
      <c r="A54" s="35"/>
      <c r="B54" s="40"/>
      <c r="C54" s="290" t="s">
        <v>244</v>
      </c>
      <c r="D54" s="291" t="s">
        <v>244</v>
      </c>
      <c r="E54" s="292" t="s">
        <v>1</v>
      </c>
      <c r="F54" s="293">
        <v>590.7</v>
      </c>
      <c r="G54" s="35"/>
      <c r="H54" s="40"/>
    </row>
    <row r="55" spans="1:8" s="2" customFormat="1" ht="16.75" customHeight="1">
      <c r="A55" s="35"/>
      <c r="B55" s="40"/>
      <c r="C55" s="294" t="s">
        <v>1</v>
      </c>
      <c r="D55" s="294" t="s">
        <v>260</v>
      </c>
      <c r="E55" s="18" t="s">
        <v>1</v>
      </c>
      <c r="F55" s="295">
        <v>0</v>
      </c>
      <c r="G55" s="35"/>
      <c r="H55" s="40"/>
    </row>
    <row r="56" spans="1:8" s="2" customFormat="1" ht="16.75" customHeight="1">
      <c r="A56" s="35"/>
      <c r="B56" s="40"/>
      <c r="C56" s="294" t="s">
        <v>244</v>
      </c>
      <c r="D56" s="294" t="s">
        <v>245</v>
      </c>
      <c r="E56" s="18" t="s">
        <v>1</v>
      </c>
      <c r="F56" s="295">
        <v>590.7</v>
      </c>
      <c r="G56" s="35"/>
      <c r="H56" s="40"/>
    </row>
    <row r="57" spans="1:8" s="2" customFormat="1" ht="16.75" customHeight="1">
      <c r="A57" s="35"/>
      <c r="B57" s="40"/>
      <c r="C57" s="296" t="s">
        <v>1753</v>
      </c>
      <c r="D57" s="35"/>
      <c r="E57" s="35"/>
      <c r="F57" s="35"/>
      <c r="G57" s="35"/>
      <c r="H57" s="40"/>
    </row>
    <row r="58" spans="1:8" s="2" customFormat="1" ht="16.75" customHeight="1">
      <c r="A58" s="35"/>
      <c r="B58" s="40"/>
      <c r="C58" s="294" t="s">
        <v>320</v>
      </c>
      <c r="D58" s="294" t="s">
        <v>321</v>
      </c>
      <c r="E58" s="18" t="s">
        <v>315</v>
      </c>
      <c r="F58" s="295">
        <v>590.7</v>
      </c>
      <c r="G58" s="35"/>
      <c r="H58" s="40"/>
    </row>
    <row r="59" spans="1:8" s="2" customFormat="1" ht="16.75" customHeight="1">
      <c r="A59" s="35"/>
      <c r="B59" s="40"/>
      <c r="C59" s="294" t="s">
        <v>332</v>
      </c>
      <c r="D59" s="294" t="s">
        <v>333</v>
      </c>
      <c r="E59" s="18" t="s">
        <v>315</v>
      </c>
      <c r="F59" s="295">
        <v>579.787</v>
      </c>
      <c r="G59" s="35"/>
      <c r="H59" s="40"/>
    </row>
    <row r="60" spans="1:8" s="2" customFormat="1" ht="20">
      <c r="A60" s="35"/>
      <c r="B60" s="40"/>
      <c r="C60" s="294" t="s">
        <v>339</v>
      </c>
      <c r="D60" s="294" t="s">
        <v>340</v>
      </c>
      <c r="E60" s="18" t="s">
        <v>315</v>
      </c>
      <c r="F60" s="295">
        <v>1743.771</v>
      </c>
      <c r="G60" s="35"/>
      <c r="H60" s="40"/>
    </row>
    <row r="61" spans="1:8" s="2" customFormat="1" ht="16.75" customHeight="1">
      <c r="A61" s="35"/>
      <c r="B61" s="40"/>
      <c r="C61" s="294" t="s">
        <v>345</v>
      </c>
      <c r="D61" s="294" t="s">
        <v>346</v>
      </c>
      <c r="E61" s="18" t="s">
        <v>315</v>
      </c>
      <c r="F61" s="295">
        <v>576.7</v>
      </c>
      <c r="G61" s="35"/>
      <c r="H61" s="40"/>
    </row>
    <row r="62" spans="1:8" s="2" customFormat="1" ht="16.75" customHeight="1">
      <c r="A62" s="35"/>
      <c r="B62" s="40"/>
      <c r="C62" s="294" t="s">
        <v>349</v>
      </c>
      <c r="D62" s="294" t="s">
        <v>350</v>
      </c>
      <c r="E62" s="18" t="s">
        <v>351</v>
      </c>
      <c r="F62" s="295">
        <v>980.39</v>
      </c>
      <c r="G62" s="35"/>
      <c r="H62" s="40"/>
    </row>
    <row r="63" spans="1:8" s="2" customFormat="1" ht="16.75" customHeight="1">
      <c r="A63" s="35"/>
      <c r="B63" s="40"/>
      <c r="C63" s="290" t="s">
        <v>246</v>
      </c>
      <c r="D63" s="291" t="s">
        <v>246</v>
      </c>
      <c r="E63" s="292" t="s">
        <v>1</v>
      </c>
      <c r="F63" s="293">
        <v>29.5</v>
      </c>
      <c r="G63" s="35"/>
      <c r="H63" s="40"/>
    </row>
    <row r="64" spans="1:8" s="2" customFormat="1" ht="16.75" customHeight="1">
      <c r="A64" s="35"/>
      <c r="B64" s="40"/>
      <c r="C64" s="294" t="s">
        <v>1</v>
      </c>
      <c r="D64" s="294" t="s">
        <v>260</v>
      </c>
      <c r="E64" s="18" t="s">
        <v>1</v>
      </c>
      <c r="F64" s="295">
        <v>0</v>
      </c>
      <c r="G64" s="35"/>
      <c r="H64" s="40"/>
    </row>
    <row r="65" spans="1:8" s="2" customFormat="1" ht="16.75" customHeight="1">
      <c r="A65" s="35"/>
      <c r="B65" s="40"/>
      <c r="C65" s="294" t="s">
        <v>246</v>
      </c>
      <c r="D65" s="294" t="s">
        <v>247</v>
      </c>
      <c r="E65" s="18" t="s">
        <v>1</v>
      </c>
      <c r="F65" s="295">
        <v>29.5</v>
      </c>
      <c r="G65" s="35"/>
      <c r="H65" s="40"/>
    </row>
    <row r="66" spans="1:8" s="2" customFormat="1" ht="16.75" customHeight="1">
      <c r="A66" s="35"/>
      <c r="B66" s="40"/>
      <c r="C66" s="296" t="s">
        <v>1753</v>
      </c>
      <c r="D66" s="35"/>
      <c r="E66" s="35"/>
      <c r="F66" s="35"/>
      <c r="G66" s="35"/>
      <c r="H66" s="40"/>
    </row>
    <row r="67" spans="1:8" s="2" customFormat="1" ht="16.75" customHeight="1">
      <c r="A67" s="35"/>
      <c r="B67" s="40"/>
      <c r="C67" s="294" t="s">
        <v>355</v>
      </c>
      <c r="D67" s="294" t="s">
        <v>356</v>
      </c>
      <c r="E67" s="18" t="s">
        <v>315</v>
      </c>
      <c r="F67" s="295">
        <v>47.7</v>
      </c>
      <c r="G67" s="35"/>
      <c r="H67" s="40"/>
    </row>
    <row r="68" spans="1:8" s="2" customFormat="1" ht="16.75" customHeight="1">
      <c r="A68" s="35"/>
      <c r="B68" s="40"/>
      <c r="C68" s="294" t="s">
        <v>332</v>
      </c>
      <c r="D68" s="294" t="s">
        <v>333</v>
      </c>
      <c r="E68" s="18" t="s">
        <v>315</v>
      </c>
      <c r="F68" s="295">
        <v>579.787</v>
      </c>
      <c r="G68" s="35"/>
      <c r="H68" s="40"/>
    </row>
    <row r="69" spans="1:8" s="2" customFormat="1" ht="20">
      <c r="A69" s="35"/>
      <c r="B69" s="40"/>
      <c r="C69" s="294" t="s">
        <v>339</v>
      </c>
      <c r="D69" s="294" t="s">
        <v>340</v>
      </c>
      <c r="E69" s="18" t="s">
        <v>315</v>
      </c>
      <c r="F69" s="295">
        <v>1743.771</v>
      </c>
      <c r="G69" s="35"/>
      <c r="H69" s="40"/>
    </row>
    <row r="70" spans="1:8" s="2" customFormat="1" ht="16.75" customHeight="1">
      <c r="A70" s="35"/>
      <c r="B70" s="40"/>
      <c r="C70" s="294" t="s">
        <v>345</v>
      </c>
      <c r="D70" s="294" t="s">
        <v>346</v>
      </c>
      <c r="E70" s="18" t="s">
        <v>315</v>
      </c>
      <c r="F70" s="295">
        <v>576.7</v>
      </c>
      <c r="G70" s="35"/>
      <c r="H70" s="40"/>
    </row>
    <row r="71" spans="1:8" s="2" customFormat="1" ht="16.75" customHeight="1">
      <c r="A71" s="35"/>
      <c r="B71" s="40"/>
      <c r="C71" s="294" t="s">
        <v>349</v>
      </c>
      <c r="D71" s="294" t="s">
        <v>350</v>
      </c>
      <c r="E71" s="18" t="s">
        <v>351</v>
      </c>
      <c r="F71" s="295">
        <v>980.39</v>
      </c>
      <c r="G71" s="35"/>
      <c r="H71" s="40"/>
    </row>
    <row r="72" spans="1:8" s="2" customFormat="1" ht="26.4" customHeight="1">
      <c r="A72" s="35"/>
      <c r="B72" s="40"/>
      <c r="C72" s="289" t="s">
        <v>1754</v>
      </c>
      <c r="D72" s="289" t="s">
        <v>88</v>
      </c>
      <c r="E72" s="35"/>
      <c r="F72" s="35"/>
      <c r="G72" s="35"/>
      <c r="H72" s="40"/>
    </row>
    <row r="73" spans="1:8" s="2" customFormat="1" ht="16.75" customHeight="1">
      <c r="A73" s="35"/>
      <c r="B73" s="40"/>
      <c r="C73" s="290" t="s">
        <v>777</v>
      </c>
      <c r="D73" s="291" t="s">
        <v>778</v>
      </c>
      <c r="E73" s="292" t="s">
        <v>1</v>
      </c>
      <c r="F73" s="293">
        <v>329.38</v>
      </c>
      <c r="G73" s="35"/>
      <c r="H73" s="40"/>
    </row>
    <row r="74" spans="1:8" s="2" customFormat="1" ht="16.75" customHeight="1">
      <c r="A74" s="35"/>
      <c r="B74" s="40"/>
      <c r="C74" s="294" t="s">
        <v>1</v>
      </c>
      <c r="D74" s="294" t="s">
        <v>260</v>
      </c>
      <c r="E74" s="18" t="s">
        <v>1</v>
      </c>
      <c r="F74" s="295">
        <v>0</v>
      </c>
      <c r="G74" s="35"/>
      <c r="H74" s="40"/>
    </row>
    <row r="75" spans="1:8" s="2" customFormat="1" ht="20">
      <c r="A75" s="35"/>
      <c r="B75" s="40"/>
      <c r="C75" s="294" t="s">
        <v>1</v>
      </c>
      <c r="D75" s="294" t="s">
        <v>898</v>
      </c>
      <c r="E75" s="18" t="s">
        <v>1</v>
      </c>
      <c r="F75" s="295">
        <v>0</v>
      </c>
      <c r="G75" s="35"/>
      <c r="H75" s="40"/>
    </row>
    <row r="76" spans="1:8" s="2" customFormat="1" ht="16.75" customHeight="1">
      <c r="A76" s="35"/>
      <c r="B76" s="40"/>
      <c r="C76" s="294" t="s">
        <v>777</v>
      </c>
      <c r="D76" s="294" t="s">
        <v>779</v>
      </c>
      <c r="E76" s="18" t="s">
        <v>1</v>
      </c>
      <c r="F76" s="295">
        <v>329.38</v>
      </c>
      <c r="G76" s="35"/>
      <c r="H76" s="40"/>
    </row>
    <row r="77" spans="1:8" s="2" customFormat="1" ht="16.75" customHeight="1">
      <c r="A77" s="35"/>
      <c r="B77" s="40"/>
      <c r="C77" s="296" t="s">
        <v>1753</v>
      </c>
      <c r="D77" s="35"/>
      <c r="E77" s="35"/>
      <c r="F77" s="35"/>
      <c r="G77" s="35"/>
      <c r="H77" s="40"/>
    </row>
    <row r="78" spans="1:8" s="2" customFormat="1" ht="16.75" customHeight="1">
      <c r="A78" s="35"/>
      <c r="B78" s="40"/>
      <c r="C78" s="294" t="s">
        <v>921</v>
      </c>
      <c r="D78" s="294" t="s">
        <v>922</v>
      </c>
      <c r="E78" s="18" t="s">
        <v>132</v>
      </c>
      <c r="F78" s="295">
        <v>329.38</v>
      </c>
      <c r="G78" s="35"/>
      <c r="H78" s="40"/>
    </row>
    <row r="79" spans="1:8" s="2" customFormat="1" ht="16.75" customHeight="1">
      <c r="A79" s="35"/>
      <c r="B79" s="40"/>
      <c r="C79" s="294" t="s">
        <v>925</v>
      </c>
      <c r="D79" s="294" t="s">
        <v>926</v>
      </c>
      <c r="E79" s="18" t="s">
        <v>132</v>
      </c>
      <c r="F79" s="295">
        <v>329.38</v>
      </c>
      <c r="G79" s="35"/>
      <c r="H79" s="40"/>
    </row>
    <row r="80" spans="1:8" s="2" customFormat="1" ht="16.75" customHeight="1">
      <c r="A80" s="35"/>
      <c r="B80" s="40"/>
      <c r="C80" s="290" t="s">
        <v>780</v>
      </c>
      <c r="D80" s="291" t="s">
        <v>780</v>
      </c>
      <c r="E80" s="292" t="s">
        <v>1</v>
      </c>
      <c r="F80" s="293">
        <v>197.79</v>
      </c>
      <c r="G80" s="35"/>
      <c r="H80" s="40"/>
    </row>
    <row r="81" spans="1:8" s="2" customFormat="1" ht="16.75" customHeight="1">
      <c r="A81" s="35"/>
      <c r="B81" s="40"/>
      <c r="C81" s="294" t="s">
        <v>1</v>
      </c>
      <c r="D81" s="294" t="s">
        <v>260</v>
      </c>
      <c r="E81" s="18" t="s">
        <v>1</v>
      </c>
      <c r="F81" s="295">
        <v>0</v>
      </c>
      <c r="G81" s="35"/>
      <c r="H81" s="40"/>
    </row>
    <row r="82" spans="1:8" s="2" customFormat="1" ht="16.75" customHeight="1">
      <c r="A82" s="35"/>
      <c r="B82" s="40"/>
      <c r="C82" s="294" t="s">
        <v>1</v>
      </c>
      <c r="D82" s="294" t="s">
        <v>877</v>
      </c>
      <c r="E82" s="18" t="s">
        <v>1</v>
      </c>
      <c r="F82" s="295">
        <v>6.85</v>
      </c>
      <c r="G82" s="35"/>
      <c r="H82" s="40"/>
    </row>
    <row r="83" spans="1:8" s="2" customFormat="1" ht="16.75" customHeight="1">
      <c r="A83" s="35"/>
      <c r="B83" s="40"/>
      <c r="C83" s="294" t="s">
        <v>1</v>
      </c>
      <c r="D83" s="294" t="s">
        <v>878</v>
      </c>
      <c r="E83" s="18" t="s">
        <v>1</v>
      </c>
      <c r="F83" s="295">
        <v>190.94</v>
      </c>
      <c r="G83" s="35"/>
      <c r="H83" s="40"/>
    </row>
    <row r="84" spans="1:8" s="2" customFormat="1" ht="16.75" customHeight="1">
      <c r="A84" s="35"/>
      <c r="B84" s="40"/>
      <c r="C84" s="294" t="s">
        <v>780</v>
      </c>
      <c r="D84" s="294" t="s">
        <v>338</v>
      </c>
      <c r="E84" s="18" t="s">
        <v>1</v>
      </c>
      <c r="F84" s="295">
        <v>197.79</v>
      </c>
      <c r="G84" s="35"/>
      <c r="H84" s="40"/>
    </row>
    <row r="85" spans="1:8" s="2" customFormat="1" ht="16.75" customHeight="1">
      <c r="A85" s="35"/>
      <c r="B85" s="40"/>
      <c r="C85" s="296" t="s">
        <v>1753</v>
      </c>
      <c r="D85" s="35"/>
      <c r="E85" s="35"/>
      <c r="F85" s="35"/>
      <c r="G85" s="35"/>
      <c r="H85" s="40"/>
    </row>
    <row r="86" spans="1:8" s="2" customFormat="1" ht="16.75" customHeight="1">
      <c r="A86" s="35"/>
      <c r="B86" s="40"/>
      <c r="C86" s="294" t="s">
        <v>873</v>
      </c>
      <c r="D86" s="294" t="s">
        <v>874</v>
      </c>
      <c r="E86" s="18" t="s">
        <v>132</v>
      </c>
      <c r="F86" s="295">
        <v>197.79</v>
      </c>
      <c r="G86" s="35"/>
      <c r="H86" s="40"/>
    </row>
    <row r="87" spans="1:8" s="2" customFormat="1" ht="16.75" customHeight="1">
      <c r="A87" s="35"/>
      <c r="B87" s="40"/>
      <c r="C87" s="294" t="s">
        <v>879</v>
      </c>
      <c r="D87" s="294" t="s">
        <v>880</v>
      </c>
      <c r="E87" s="18" t="s">
        <v>132</v>
      </c>
      <c r="F87" s="295">
        <v>197.79</v>
      </c>
      <c r="G87" s="35"/>
      <c r="H87" s="40"/>
    </row>
    <row r="88" spans="1:8" s="2" customFormat="1" ht="16.75" customHeight="1">
      <c r="A88" s="35"/>
      <c r="B88" s="40"/>
      <c r="C88" s="290" t="s">
        <v>782</v>
      </c>
      <c r="D88" s="291" t="s">
        <v>782</v>
      </c>
      <c r="E88" s="292" t="s">
        <v>1</v>
      </c>
      <c r="F88" s="293">
        <v>423.66</v>
      </c>
      <c r="G88" s="35"/>
      <c r="H88" s="40"/>
    </row>
    <row r="89" spans="1:8" s="2" customFormat="1" ht="16.75" customHeight="1">
      <c r="A89" s="35"/>
      <c r="B89" s="40"/>
      <c r="C89" s="294" t="s">
        <v>1</v>
      </c>
      <c r="D89" s="294" t="s">
        <v>260</v>
      </c>
      <c r="E89" s="18" t="s">
        <v>1</v>
      </c>
      <c r="F89" s="295">
        <v>0</v>
      </c>
      <c r="G89" s="35"/>
      <c r="H89" s="40"/>
    </row>
    <row r="90" spans="1:8" s="2" customFormat="1" ht="20">
      <c r="A90" s="35"/>
      <c r="B90" s="40"/>
      <c r="C90" s="294" t="s">
        <v>1</v>
      </c>
      <c r="D90" s="294" t="s">
        <v>898</v>
      </c>
      <c r="E90" s="18" t="s">
        <v>1</v>
      </c>
      <c r="F90" s="295">
        <v>0</v>
      </c>
      <c r="G90" s="35"/>
      <c r="H90" s="40"/>
    </row>
    <row r="91" spans="1:8" s="2" customFormat="1" ht="16.75" customHeight="1">
      <c r="A91" s="35"/>
      <c r="B91" s="40"/>
      <c r="C91" s="294" t="s">
        <v>782</v>
      </c>
      <c r="D91" s="294" t="s">
        <v>899</v>
      </c>
      <c r="E91" s="18" t="s">
        <v>1</v>
      </c>
      <c r="F91" s="295">
        <v>423.66</v>
      </c>
      <c r="G91" s="35"/>
      <c r="H91" s="40"/>
    </row>
    <row r="92" spans="1:8" s="2" customFormat="1" ht="16.75" customHeight="1">
      <c r="A92" s="35"/>
      <c r="B92" s="40"/>
      <c r="C92" s="296" t="s">
        <v>1753</v>
      </c>
      <c r="D92" s="35"/>
      <c r="E92" s="35"/>
      <c r="F92" s="35"/>
      <c r="G92" s="35"/>
      <c r="H92" s="40"/>
    </row>
    <row r="93" spans="1:8" s="2" customFormat="1" ht="16.75" customHeight="1">
      <c r="A93" s="35"/>
      <c r="B93" s="40"/>
      <c r="C93" s="294" t="s">
        <v>894</v>
      </c>
      <c r="D93" s="294" t="s">
        <v>895</v>
      </c>
      <c r="E93" s="18" t="s">
        <v>132</v>
      </c>
      <c r="F93" s="295">
        <v>423.66</v>
      </c>
      <c r="G93" s="35"/>
      <c r="H93" s="40"/>
    </row>
    <row r="94" spans="1:8" s="2" customFormat="1" ht="16.75" customHeight="1">
      <c r="A94" s="35"/>
      <c r="B94" s="40"/>
      <c r="C94" s="294" t="s">
        <v>900</v>
      </c>
      <c r="D94" s="294" t="s">
        <v>901</v>
      </c>
      <c r="E94" s="18" t="s">
        <v>132</v>
      </c>
      <c r="F94" s="295">
        <v>423.66</v>
      </c>
      <c r="G94" s="35"/>
      <c r="H94" s="40"/>
    </row>
    <row r="95" spans="1:8" s="2" customFormat="1" ht="16.75" customHeight="1">
      <c r="A95" s="35"/>
      <c r="B95" s="40"/>
      <c r="C95" s="290" t="s">
        <v>784</v>
      </c>
      <c r="D95" s="291" t="s">
        <v>784</v>
      </c>
      <c r="E95" s="292" t="s">
        <v>1</v>
      </c>
      <c r="F95" s="293">
        <v>4</v>
      </c>
      <c r="G95" s="35"/>
      <c r="H95" s="40"/>
    </row>
    <row r="96" spans="1:8" s="2" customFormat="1" ht="16.75" customHeight="1">
      <c r="A96" s="35"/>
      <c r="B96" s="40"/>
      <c r="C96" s="294" t="s">
        <v>1</v>
      </c>
      <c r="D96" s="294" t="s">
        <v>260</v>
      </c>
      <c r="E96" s="18" t="s">
        <v>1</v>
      </c>
      <c r="F96" s="295">
        <v>0</v>
      </c>
      <c r="G96" s="35"/>
      <c r="H96" s="40"/>
    </row>
    <row r="97" spans="1:8" s="2" customFormat="1" ht="16.75" customHeight="1">
      <c r="A97" s="35"/>
      <c r="B97" s="40"/>
      <c r="C97" s="294" t="s">
        <v>784</v>
      </c>
      <c r="D97" s="294" t="s">
        <v>134</v>
      </c>
      <c r="E97" s="18" t="s">
        <v>1</v>
      </c>
      <c r="F97" s="295">
        <v>4</v>
      </c>
      <c r="G97" s="35"/>
      <c r="H97" s="40"/>
    </row>
    <row r="98" spans="1:8" s="2" customFormat="1" ht="16.75" customHeight="1">
      <c r="A98" s="35"/>
      <c r="B98" s="40"/>
      <c r="C98" s="296" t="s">
        <v>1753</v>
      </c>
      <c r="D98" s="35"/>
      <c r="E98" s="35"/>
      <c r="F98" s="35"/>
      <c r="G98" s="35"/>
      <c r="H98" s="40"/>
    </row>
    <row r="99" spans="1:8" s="2" customFormat="1" ht="16.75" customHeight="1">
      <c r="A99" s="35"/>
      <c r="B99" s="40"/>
      <c r="C99" s="294" t="s">
        <v>797</v>
      </c>
      <c r="D99" s="294" t="s">
        <v>798</v>
      </c>
      <c r="E99" s="18" t="s">
        <v>132</v>
      </c>
      <c r="F99" s="295">
        <v>4</v>
      </c>
      <c r="G99" s="35"/>
      <c r="H99" s="40"/>
    </row>
    <row r="100" spans="1:8" s="2" customFormat="1" ht="16.75" customHeight="1">
      <c r="A100" s="35"/>
      <c r="B100" s="40"/>
      <c r="C100" s="294" t="s">
        <v>801</v>
      </c>
      <c r="D100" s="294" t="s">
        <v>802</v>
      </c>
      <c r="E100" s="18" t="s">
        <v>132</v>
      </c>
      <c r="F100" s="295">
        <v>4</v>
      </c>
      <c r="G100" s="35"/>
      <c r="H100" s="40"/>
    </row>
    <row r="101" spans="1:8" s="2" customFormat="1" ht="16.75" customHeight="1">
      <c r="A101" s="35"/>
      <c r="B101" s="40"/>
      <c r="C101" s="294" t="s">
        <v>538</v>
      </c>
      <c r="D101" s="294" t="s">
        <v>539</v>
      </c>
      <c r="E101" s="18" t="s">
        <v>132</v>
      </c>
      <c r="F101" s="295">
        <v>4</v>
      </c>
      <c r="G101" s="35"/>
      <c r="H101" s="40"/>
    </row>
    <row r="102" spans="1:8" s="2" customFormat="1" ht="16.75" customHeight="1">
      <c r="A102" s="35"/>
      <c r="B102" s="40"/>
      <c r="C102" s="294" t="s">
        <v>980</v>
      </c>
      <c r="D102" s="294" t="s">
        <v>981</v>
      </c>
      <c r="E102" s="18" t="s">
        <v>132</v>
      </c>
      <c r="F102" s="295">
        <v>4</v>
      </c>
      <c r="G102" s="35"/>
      <c r="H102" s="40"/>
    </row>
    <row r="103" spans="1:8" s="2" customFormat="1" ht="16.75" customHeight="1">
      <c r="A103" s="35"/>
      <c r="B103" s="40"/>
      <c r="C103" s="294" t="s">
        <v>586</v>
      </c>
      <c r="D103" s="294" t="s">
        <v>984</v>
      </c>
      <c r="E103" s="18" t="s">
        <v>132</v>
      </c>
      <c r="F103" s="295">
        <v>4</v>
      </c>
      <c r="G103" s="35"/>
      <c r="H103" s="40"/>
    </row>
    <row r="104" spans="1:8" s="2" customFormat="1" ht="16.75" customHeight="1">
      <c r="A104" s="35"/>
      <c r="B104" s="40"/>
      <c r="C104" s="290" t="s">
        <v>785</v>
      </c>
      <c r="D104" s="291" t="s">
        <v>785</v>
      </c>
      <c r="E104" s="292" t="s">
        <v>1</v>
      </c>
      <c r="F104" s="293">
        <v>4</v>
      </c>
      <c r="G104" s="35"/>
      <c r="H104" s="40"/>
    </row>
    <row r="105" spans="1:8" s="2" customFormat="1" ht="16.75" customHeight="1">
      <c r="A105" s="35"/>
      <c r="B105" s="40"/>
      <c r="C105" s="294" t="s">
        <v>1</v>
      </c>
      <c r="D105" s="294" t="s">
        <v>260</v>
      </c>
      <c r="E105" s="18" t="s">
        <v>1</v>
      </c>
      <c r="F105" s="295">
        <v>0</v>
      </c>
      <c r="G105" s="35"/>
      <c r="H105" s="40"/>
    </row>
    <row r="106" spans="1:8" s="2" customFormat="1" ht="16.75" customHeight="1">
      <c r="A106" s="35"/>
      <c r="B106" s="40"/>
      <c r="C106" s="294" t="s">
        <v>785</v>
      </c>
      <c r="D106" s="294" t="s">
        <v>134</v>
      </c>
      <c r="E106" s="18" t="s">
        <v>1</v>
      </c>
      <c r="F106" s="295">
        <v>4</v>
      </c>
      <c r="G106" s="35"/>
      <c r="H106" s="40"/>
    </row>
    <row r="107" spans="1:8" s="2" customFormat="1" ht="16.75" customHeight="1">
      <c r="A107" s="35"/>
      <c r="B107" s="40"/>
      <c r="C107" s="296" t="s">
        <v>1753</v>
      </c>
      <c r="D107" s="35"/>
      <c r="E107" s="35"/>
      <c r="F107" s="35"/>
      <c r="G107" s="35"/>
      <c r="H107" s="40"/>
    </row>
    <row r="108" spans="1:8" s="2" customFormat="1" ht="16.75" customHeight="1">
      <c r="A108" s="35"/>
      <c r="B108" s="40"/>
      <c r="C108" s="294" t="s">
        <v>307</v>
      </c>
      <c r="D108" s="294" t="s">
        <v>308</v>
      </c>
      <c r="E108" s="18" t="s">
        <v>309</v>
      </c>
      <c r="F108" s="295">
        <v>4</v>
      </c>
      <c r="G108" s="35"/>
      <c r="H108" s="40"/>
    </row>
    <row r="109" spans="1:8" s="2" customFormat="1" ht="20">
      <c r="A109" s="35"/>
      <c r="B109" s="40"/>
      <c r="C109" s="294" t="s">
        <v>688</v>
      </c>
      <c r="D109" s="294" t="s">
        <v>689</v>
      </c>
      <c r="E109" s="18" t="s">
        <v>309</v>
      </c>
      <c r="F109" s="295">
        <v>74.4</v>
      </c>
      <c r="G109" s="35"/>
      <c r="H109" s="40"/>
    </row>
    <row r="110" spans="1:8" s="2" customFormat="1" ht="16.75" customHeight="1">
      <c r="A110" s="35"/>
      <c r="B110" s="40"/>
      <c r="C110" s="294" t="s">
        <v>694</v>
      </c>
      <c r="D110" s="294" t="s">
        <v>1042</v>
      </c>
      <c r="E110" s="18" t="s">
        <v>309</v>
      </c>
      <c r="F110" s="295">
        <v>74.4</v>
      </c>
      <c r="G110" s="35"/>
      <c r="H110" s="40"/>
    </row>
    <row r="111" spans="1:8" s="2" customFormat="1" ht="16.75" customHeight="1">
      <c r="A111" s="35"/>
      <c r="B111" s="40"/>
      <c r="C111" s="290" t="s">
        <v>786</v>
      </c>
      <c r="D111" s="291" t="s">
        <v>786</v>
      </c>
      <c r="E111" s="292" t="s">
        <v>1</v>
      </c>
      <c r="F111" s="293">
        <v>307.21</v>
      </c>
      <c r="G111" s="35"/>
      <c r="H111" s="40"/>
    </row>
    <row r="112" spans="1:8" s="2" customFormat="1" ht="16.75" customHeight="1">
      <c r="A112" s="35"/>
      <c r="B112" s="40"/>
      <c r="C112" s="294" t="s">
        <v>1</v>
      </c>
      <c r="D112" s="294" t="s">
        <v>1755</v>
      </c>
      <c r="E112" s="18" t="s">
        <v>1</v>
      </c>
      <c r="F112" s="295">
        <v>0</v>
      </c>
      <c r="G112" s="35"/>
      <c r="H112" s="40"/>
    </row>
    <row r="113" spans="1:8" s="2" customFormat="1" ht="16.75" customHeight="1">
      <c r="A113" s="35"/>
      <c r="B113" s="40"/>
      <c r="C113" s="294" t="s">
        <v>786</v>
      </c>
      <c r="D113" s="294" t="s">
        <v>787</v>
      </c>
      <c r="E113" s="18" t="s">
        <v>1</v>
      </c>
      <c r="F113" s="295">
        <v>307.21</v>
      </c>
      <c r="G113" s="35"/>
      <c r="H113" s="40"/>
    </row>
    <row r="114" spans="1:8" s="2" customFormat="1" ht="16.75" customHeight="1">
      <c r="A114" s="35"/>
      <c r="B114" s="40"/>
      <c r="C114" s="290" t="s">
        <v>1756</v>
      </c>
      <c r="D114" s="291" t="s">
        <v>1756</v>
      </c>
      <c r="E114" s="292" t="s">
        <v>1</v>
      </c>
      <c r="F114" s="293">
        <v>3.072</v>
      </c>
      <c r="G114" s="35"/>
      <c r="H114" s="40"/>
    </row>
    <row r="115" spans="1:8" s="2" customFormat="1" ht="16.75" customHeight="1">
      <c r="A115" s="35"/>
      <c r="B115" s="40"/>
      <c r="C115" s="294" t="s">
        <v>1756</v>
      </c>
      <c r="D115" s="294" t="s">
        <v>1757</v>
      </c>
      <c r="E115" s="18" t="s">
        <v>1</v>
      </c>
      <c r="F115" s="295">
        <v>3.072</v>
      </c>
      <c r="G115" s="35"/>
      <c r="H115" s="40"/>
    </row>
    <row r="116" spans="1:8" s="2" customFormat="1" ht="16.75" customHeight="1">
      <c r="A116" s="35"/>
      <c r="B116" s="40"/>
      <c r="C116" s="290" t="s">
        <v>244</v>
      </c>
      <c r="D116" s="291" t="s">
        <v>244</v>
      </c>
      <c r="E116" s="292" t="s">
        <v>1</v>
      </c>
      <c r="F116" s="293">
        <v>358.8</v>
      </c>
      <c r="G116" s="35"/>
      <c r="H116" s="40"/>
    </row>
    <row r="117" spans="1:8" s="2" customFormat="1" ht="16.75" customHeight="1">
      <c r="A117" s="35"/>
      <c r="B117" s="40"/>
      <c r="C117" s="294" t="s">
        <v>1</v>
      </c>
      <c r="D117" s="294" t="s">
        <v>260</v>
      </c>
      <c r="E117" s="18" t="s">
        <v>1</v>
      </c>
      <c r="F117" s="295">
        <v>0</v>
      </c>
      <c r="G117" s="35"/>
      <c r="H117" s="40"/>
    </row>
    <row r="118" spans="1:8" s="2" customFormat="1" ht="16.75" customHeight="1">
      <c r="A118" s="35"/>
      <c r="B118" s="40"/>
      <c r="C118" s="294" t="s">
        <v>244</v>
      </c>
      <c r="D118" s="294" t="s">
        <v>788</v>
      </c>
      <c r="E118" s="18" t="s">
        <v>1</v>
      </c>
      <c r="F118" s="295">
        <v>358.8</v>
      </c>
      <c r="G118" s="35"/>
      <c r="H118" s="40"/>
    </row>
    <row r="119" spans="1:8" s="2" customFormat="1" ht="16.75" customHeight="1">
      <c r="A119" s="35"/>
      <c r="B119" s="40"/>
      <c r="C119" s="296" t="s">
        <v>1753</v>
      </c>
      <c r="D119" s="35"/>
      <c r="E119" s="35"/>
      <c r="F119" s="35"/>
      <c r="G119" s="35"/>
      <c r="H119" s="40"/>
    </row>
    <row r="120" spans="1:8" s="2" customFormat="1" ht="16.75" customHeight="1">
      <c r="A120" s="35"/>
      <c r="B120" s="40"/>
      <c r="C120" s="294" t="s">
        <v>806</v>
      </c>
      <c r="D120" s="294" t="s">
        <v>807</v>
      </c>
      <c r="E120" s="18" t="s">
        <v>315</v>
      </c>
      <c r="F120" s="295">
        <v>358.8</v>
      </c>
      <c r="G120" s="35"/>
      <c r="H120" s="40"/>
    </row>
    <row r="121" spans="1:8" s="2" customFormat="1" ht="16.75" customHeight="1">
      <c r="A121" s="35"/>
      <c r="B121" s="40"/>
      <c r="C121" s="294" t="s">
        <v>810</v>
      </c>
      <c r="D121" s="294" t="s">
        <v>811</v>
      </c>
      <c r="E121" s="18" t="s">
        <v>315</v>
      </c>
      <c r="F121" s="295">
        <v>358.8</v>
      </c>
      <c r="G121" s="35"/>
      <c r="H121" s="40"/>
    </row>
    <row r="122" spans="1:8" s="2" customFormat="1" ht="16.75" customHeight="1">
      <c r="A122" s="35"/>
      <c r="B122" s="40"/>
      <c r="C122" s="294" t="s">
        <v>332</v>
      </c>
      <c r="D122" s="294" t="s">
        <v>333</v>
      </c>
      <c r="E122" s="18" t="s">
        <v>315</v>
      </c>
      <c r="F122" s="295">
        <v>316.9</v>
      </c>
      <c r="G122" s="35"/>
      <c r="H122" s="40"/>
    </row>
    <row r="123" spans="1:8" s="2" customFormat="1" ht="20">
      <c r="A123" s="35"/>
      <c r="B123" s="40"/>
      <c r="C123" s="294" t="s">
        <v>339</v>
      </c>
      <c r="D123" s="294" t="s">
        <v>340</v>
      </c>
      <c r="E123" s="18" t="s">
        <v>315</v>
      </c>
      <c r="F123" s="295">
        <v>950.7</v>
      </c>
      <c r="G123" s="35"/>
      <c r="H123" s="40"/>
    </row>
    <row r="124" spans="1:8" s="2" customFormat="1" ht="16.75" customHeight="1">
      <c r="A124" s="35"/>
      <c r="B124" s="40"/>
      <c r="C124" s="294" t="s">
        <v>345</v>
      </c>
      <c r="D124" s="294" t="s">
        <v>346</v>
      </c>
      <c r="E124" s="18" t="s">
        <v>315</v>
      </c>
      <c r="F124" s="295">
        <v>316.9</v>
      </c>
      <c r="G124" s="35"/>
      <c r="H124" s="40"/>
    </row>
    <row r="125" spans="1:8" s="2" customFormat="1" ht="16.75" customHeight="1">
      <c r="A125" s="35"/>
      <c r="B125" s="40"/>
      <c r="C125" s="294" t="s">
        <v>349</v>
      </c>
      <c r="D125" s="294" t="s">
        <v>350</v>
      </c>
      <c r="E125" s="18" t="s">
        <v>351</v>
      </c>
      <c r="F125" s="295">
        <v>538.73</v>
      </c>
      <c r="G125" s="35"/>
      <c r="H125" s="40"/>
    </row>
    <row r="126" spans="1:8" s="2" customFormat="1" ht="16.75" customHeight="1">
      <c r="A126" s="35"/>
      <c r="B126" s="40"/>
      <c r="C126" s="290" t="s">
        <v>246</v>
      </c>
      <c r="D126" s="291" t="s">
        <v>246</v>
      </c>
      <c r="E126" s="292" t="s">
        <v>1</v>
      </c>
      <c r="F126" s="293">
        <v>41.9</v>
      </c>
      <c r="G126" s="35"/>
      <c r="H126" s="40"/>
    </row>
    <row r="127" spans="1:8" s="2" customFormat="1" ht="16.75" customHeight="1">
      <c r="A127" s="35"/>
      <c r="B127" s="40"/>
      <c r="C127" s="294" t="s">
        <v>246</v>
      </c>
      <c r="D127" s="294" t="s">
        <v>790</v>
      </c>
      <c r="E127" s="18" t="s">
        <v>1</v>
      </c>
      <c r="F127" s="295">
        <v>41.9</v>
      </c>
      <c r="G127" s="35"/>
      <c r="H127" s="40"/>
    </row>
    <row r="128" spans="1:8" s="2" customFormat="1" ht="16.75" customHeight="1">
      <c r="A128" s="35"/>
      <c r="B128" s="40"/>
      <c r="C128" s="296" t="s">
        <v>1753</v>
      </c>
      <c r="D128" s="35"/>
      <c r="E128" s="35"/>
      <c r="F128" s="35"/>
      <c r="G128" s="35"/>
      <c r="H128" s="40"/>
    </row>
    <row r="129" spans="1:8" s="2" customFormat="1" ht="16.75" customHeight="1">
      <c r="A129" s="35"/>
      <c r="B129" s="40"/>
      <c r="C129" s="294" t="s">
        <v>818</v>
      </c>
      <c r="D129" s="294" t="s">
        <v>819</v>
      </c>
      <c r="E129" s="18" t="s">
        <v>315</v>
      </c>
      <c r="F129" s="295">
        <v>146.3</v>
      </c>
      <c r="G129" s="35"/>
      <c r="H129" s="40"/>
    </row>
    <row r="130" spans="1:8" s="2" customFormat="1" ht="16.75" customHeight="1">
      <c r="A130" s="35"/>
      <c r="B130" s="40"/>
      <c r="C130" s="294" t="s">
        <v>332</v>
      </c>
      <c r="D130" s="294" t="s">
        <v>333</v>
      </c>
      <c r="E130" s="18" t="s">
        <v>315</v>
      </c>
      <c r="F130" s="295">
        <v>316.9</v>
      </c>
      <c r="G130" s="35"/>
      <c r="H130" s="40"/>
    </row>
    <row r="131" spans="1:8" s="2" customFormat="1" ht="20">
      <c r="A131" s="35"/>
      <c r="B131" s="40"/>
      <c r="C131" s="294" t="s">
        <v>339</v>
      </c>
      <c r="D131" s="294" t="s">
        <v>340</v>
      </c>
      <c r="E131" s="18" t="s">
        <v>315</v>
      </c>
      <c r="F131" s="295">
        <v>950.7</v>
      </c>
      <c r="G131" s="35"/>
      <c r="H131" s="40"/>
    </row>
    <row r="132" spans="1:8" s="2" customFormat="1" ht="16.75" customHeight="1">
      <c r="A132" s="35"/>
      <c r="B132" s="40"/>
      <c r="C132" s="294" t="s">
        <v>345</v>
      </c>
      <c r="D132" s="294" t="s">
        <v>346</v>
      </c>
      <c r="E132" s="18" t="s">
        <v>315</v>
      </c>
      <c r="F132" s="295">
        <v>316.9</v>
      </c>
      <c r="G132" s="35"/>
      <c r="H132" s="40"/>
    </row>
    <row r="133" spans="1:8" s="2" customFormat="1" ht="16.75" customHeight="1">
      <c r="A133" s="35"/>
      <c r="B133" s="40"/>
      <c r="C133" s="294" t="s">
        <v>349</v>
      </c>
      <c r="D133" s="294" t="s">
        <v>350</v>
      </c>
      <c r="E133" s="18" t="s">
        <v>351</v>
      </c>
      <c r="F133" s="295">
        <v>538.73</v>
      </c>
      <c r="G133" s="35"/>
      <c r="H133" s="40"/>
    </row>
    <row r="134" spans="1:8" s="2" customFormat="1" ht="26.4" customHeight="1">
      <c r="A134" s="35"/>
      <c r="B134" s="40"/>
      <c r="C134" s="289" t="s">
        <v>1758</v>
      </c>
      <c r="D134" s="289" t="s">
        <v>91</v>
      </c>
      <c r="E134" s="35"/>
      <c r="F134" s="35"/>
      <c r="G134" s="35"/>
      <c r="H134" s="40"/>
    </row>
    <row r="135" spans="1:8" s="2" customFormat="1" ht="16.75" customHeight="1">
      <c r="A135" s="35"/>
      <c r="B135" s="40"/>
      <c r="C135" s="290" t="s">
        <v>1227</v>
      </c>
      <c r="D135" s="291" t="s">
        <v>1227</v>
      </c>
      <c r="E135" s="292" t="s">
        <v>1</v>
      </c>
      <c r="F135" s="293">
        <v>73.14</v>
      </c>
      <c r="G135" s="35"/>
      <c r="H135" s="40"/>
    </row>
    <row r="136" spans="1:8" s="2" customFormat="1" ht="16.75" customHeight="1">
      <c r="A136" s="35"/>
      <c r="B136" s="40"/>
      <c r="C136" s="294" t="s">
        <v>1</v>
      </c>
      <c r="D136" s="294" t="s">
        <v>260</v>
      </c>
      <c r="E136" s="18" t="s">
        <v>1</v>
      </c>
      <c r="F136" s="295">
        <v>0</v>
      </c>
      <c r="G136" s="35"/>
      <c r="H136" s="40"/>
    </row>
    <row r="137" spans="1:8" s="2" customFormat="1" ht="16.75" customHeight="1">
      <c r="A137" s="35"/>
      <c r="B137" s="40"/>
      <c r="C137" s="294" t="s">
        <v>1227</v>
      </c>
      <c r="D137" s="294" t="s">
        <v>1228</v>
      </c>
      <c r="E137" s="18" t="s">
        <v>1</v>
      </c>
      <c r="F137" s="295">
        <v>73.14</v>
      </c>
      <c r="G137" s="35"/>
      <c r="H137" s="40"/>
    </row>
    <row r="138" spans="1:8" s="2" customFormat="1" ht="16.75" customHeight="1">
      <c r="A138" s="35"/>
      <c r="B138" s="40"/>
      <c r="C138" s="296" t="s">
        <v>1753</v>
      </c>
      <c r="D138" s="35"/>
      <c r="E138" s="35"/>
      <c r="F138" s="35"/>
      <c r="G138" s="35"/>
      <c r="H138" s="40"/>
    </row>
    <row r="139" spans="1:8" s="2" customFormat="1" ht="16.75" customHeight="1">
      <c r="A139" s="35"/>
      <c r="B139" s="40"/>
      <c r="C139" s="294" t="s">
        <v>365</v>
      </c>
      <c r="D139" s="294" t="s">
        <v>366</v>
      </c>
      <c r="E139" s="18" t="s">
        <v>315</v>
      </c>
      <c r="F139" s="295">
        <v>73.14</v>
      </c>
      <c r="G139" s="35"/>
      <c r="H139" s="40"/>
    </row>
    <row r="140" spans="1:8" s="2" customFormat="1" ht="16.75" customHeight="1">
      <c r="A140" s="35"/>
      <c r="B140" s="40"/>
      <c r="C140" s="294" t="s">
        <v>1285</v>
      </c>
      <c r="D140" s="294" t="s">
        <v>1286</v>
      </c>
      <c r="E140" s="18" t="s">
        <v>351</v>
      </c>
      <c r="F140" s="295">
        <v>124.338</v>
      </c>
      <c r="G140" s="35"/>
      <c r="H140" s="40"/>
    </row>
    <row r="141" spans="1:8" s="2" customFormat="1" ht="16.75" customHeight="1">
      <c r="A141" s="35"/>
      <c r="B141" s="40"/>
      <c r="C141" s="290" t="s">
        <v>786</v>
      </c>
      <c r="D141" s="291" t="s">
        <v>786</v>
      </c>
      <c r="E141" s="292" t="s">
        <v>1</v>
      </c>
      <c r="F141" s="293">
        <v>570.07</v>
      </c>
      <c r="G141" s="35"/>
      <c r="H141" s="40"/>
    </row>
    <row r="142" spans="1:8" s="2" customFormat="1" ht="16.75" customHeight="1">
      <c r="A142" s="35"/>
      <c r="B142" s="40"/>
      <c r="C142" s="294" t="s">
        <v>1</v>
      </c>
      <c r="D142" s="294" t="s">
        <v>260</v>
      </c>
      <c r="E142" s="18" t="s">
        <v>1</v>
      </c>
      <c r="F142" s="295">
        <v>0</v>
      </c>
      <c r="G142" s="35"/>
      <c r="H142" s="40"/>
    </row>
    <row r="143" spans="1:8" s="2" customFormat="1" ht="16.75" customHeight="1">
      <c r="A143" s="35"/>
      <c r="B143" s="40"/>
      <c r="C143" s="294" t="s">
        <v>786</v>
      </c>
      <c r="D143" s="294" t="s">
        <v>1229</v>
      </c>
      <c r="E143" s="18" t="s">
        <v>1</v>
      </c>
      <c r="F143" s="295">
        <v>570.07</v>
      </c>
      <c r="G143" s="35"/>
      <c r="H143" s="40"/>
    </row>
    <row r="144" spans="1:8" s="2" customFormat="1" ht="16.75" customHeight="1">
      <c r="A144" s="35"/>
      <c r="B144" s="40"/>
      <c r="C144" s="296" t="s">
        <v>1753</v>
      </c>
      <c r="D144" s="35"/>
      <c r="E144" s="35"/>
      <c r="F144" s="35"/>
      <c r="G144" s="35"/>
      <c r="H144" s="40"/>
    </row>
    <row r="145" spans="1:8" s="2" customFormat="1" ht="16.75" customHeight="1">
      <c r="A145" s="35"/>
      <c r="B145" s="40"/>
      <c r="C145" s="294" t="s">
        <v>1259</v>
      </c>
      <c r="D145" s="294" t="s">
        <v>1260</v>
      </c>
      <c r="E145" s="18" t="s">
        <v>132</v>
      </c>
      <c r="F145" s="295">
        <v>570.07</v>
      </c>
      <c r="G145" s="35"/>
      <c r="H145" s="40"/>
    </row>
    <row r="146" spans="1:8" s="2" customFormat="1" ht="16.75" customHeight="1">
      <c r="A146" s="35"/>
      <c r="B146" s="40"/>
      <c r="C146" s="294" t="s">
        <v>1263</v>
      </c>
      <c r="D146" s="294" t="s">
        <v>1264</v>
      </c>
      <c r="E146" s="18" t="s">
        <v>132</v>
      </c>
      <c r="F146" s="295">
        <v>570.07</v>
      </c>
      <c r="G146" s="35"/>
      <c r="H146" s="40"/>
    </row>
    <row r="147" spans="1:8" s="2" customFormat="1" ht="16.75" customHeight="1">
      <c r="A147" s="35"/>
      <c r="B147" s="40"/>
      <c r="C147" s="290" t="s">
        <v>1230</v>
      </c>
      <c r="D147" s="291" t="s">
        <v>1230</v>
      </c>
      <c r="E147" s="292" t="s">
        <v>1</v>
      </c>
      <c r="F147" s="293">
        <v>118.42</v>
      </c>
      <c r="G147" s="35"/>
      <c r="H147" s="40"/>
    </row>
    <row r="148" spans="1:8" s="2" customFormat="1" ht="16.75" customHeight="1">
      <c r="A148" s="35"/>
      <c r="B148" s="40"/>
      <c r="C148" s="294" t="s">
        <v>1</v>
      </c>
      <c r="D148" s="294" t="s">
        <v>260</v>
      </c>
      <c r="E148" s="18" t="s">
        <v>1</v>
      </c>
      <c r="F148" s="295">
        <v>0</v>
      </c>
      <c r="G148" s="35"/>
      <c r="H148" s="40"/>
    </row>
    <row r="149" spans="1:8" s="2" customFormat="1" ht="16.75" customHeight="1">
      <c r="A149" s="35"/>
      <c r="B149" s="40"/>
      <c r="C149" s="294" t="s">
        <v>1230</v>
      </c>
      <c r="D149" s="294" t="s">
        <v>1243</v>
      </c>
      <c r="E149" s="18" t="s">
        <v>1</v>
      </c>
      <c r="F149" s="295">
        <v>118.42</v>
      </c>
      <c r="G149" s="35"/>
      <c r="H149" s="40"/>
    </row>
    <row r="150" spans="1:8" s="2" customFormat="1" ht="16.75" customHeight="1">
      <c r="A150" s="35"/>
      <c r="B150" s="40"/>
      <c r="C150" s="296" t="s">
        <v>1753</v>
      </c>
      <c r="D150" s="35"/>
      <c r="E150" s="35"/>
      <c r="F150" s="35"/>
      <c r="G150" s="35"/>
      <c r="H150" s="40"/>
    </row>
    <row r="151" spans="1:8" s="2" customFormat="1" ht="16.75" customHeight="1">
      <c r="A151" s="35"/>
      <c r="B151" s="40"/>
      <c r="C151" s="294" t="s">
        <v>1239</v>
      </c>
      <c r="D151" s="294" t="s">
        <v>1240</v>
      </c>
      <c r="E151" s="18" t="s">
        <v>315</v>
      </c>
      <c r="F151" s="295">
        <v>118.42</v>
      </c>
      <c r="G151" s="35"/>
      <c r="H151" s="40"/>
    </row>
    <row r="152" spans="1:8" s="2" customFormat="1" ht="16.75" customHeight="1">
      <c r="A152" s="35"/>
      <c r="B152" s="40"/>
      <c r="C152" s="294" t="s">
        <v>1244</v>
      </c>
      <c r="D152" s="294" t="s">
        <v>1245</v>
      </c>
      <c r="E152" s="18" t="s">
        <v>315</v>
      </c>
      <c r="F152" s="295">
        <v>118.42</v>
      </c>
      <c r="G152" s="35"/>
      <c r="H152" s="40"/>
    </row>
    <row r="153" spans="1:8" s="2" customFormat="1" ht="16.75" customHeight="1">
      <c r="A153" s="35"/>
      <c r="B153" s="40"/>
      <c r="C153" s="294" t="s">
        <v>332</v>
      </c>
      <c r="D153" s="294" t="s">
        <v>333</v>
      </c>
      <c r="E153" s="18" t="s">
        <v>315</v>
      </c>
      <c r="F153" s="295">
        <v>356.49</v>
      </c>
      <c r="G153" s="35"/>
      <c r="H153" s="40"/>
    </row>
    <row r="154" spans="1:8" s="2" customFormat="1" ht="16.75" customHeight="1">
      <c r="A154" s="35"/>
      <c r="B154" s="40"/>
      <c r="C154" s="290" t="s">
        <v>244</v>
      </c>
      <c r="D154" s="291" t="s">
        <v>244</v>
      </c>
      <c r="E154" s="292" t="s">
        <v>1</v>
      </c>
      <c r="F154" s="293">
        <v>238.07</v>
      </c>
      <c r="G154" s="35"/>
      <c r="H154" s="40"/>
    </row>
    <row r="155" spans="1:8" s="2" customFormat="1" ht="16.75" customHeight="1">
      <c r="A155" s="35"/>
      <c r="B155" s="40"/>
      <c r="C155" s="294" t="s">
        <v>1</v>
      </c>
      <c r="D155" s="294" t="s">
        <v>260</v>
      </c>
      <c r="E155" s="18" t="s">
        <v>1</v>
      </c>
      <c r="F155" s="295">
        <v>0</v>
      </c>
      <c r="G155" s="35"/>
      <c r="H155" s="40"/>
    </row>
    <row r="156" spans="1:8" s="2" customFormat="1" ht="16.75" customHeight="1">
      <c r="A156" s="35"/>
      <c r="B156" s="40"/>
      <c r="C156" s="294" t="s">
        <v>1</v>
      </c>
      <c r="D156" s="294" t="s">
        <v>1252</v>
      </c>
      <c r="E156" s="18" t="s">
        <v>1</v>
      </c>
      <c r="F156" s="295">
        <v>142.28</v>
      </c>
      <c r="G156" s="35"/>
      <c r="H156" s="40"/>
    </row>
    <row r="157" spans="1:8" s="2" customFormat="1" ht="16.75" customHeight="1">
      <c r="A157" s="35"/>
      <c r="B157" s="40"/>
      <c r="C157" s="294" t="s">
        <v>1</v>
      </c>
      <c r="D157" s="294" t="s">
        <v>1253</v>
      </c>
      <c r="E157" s="18" t="s">
        <v>1</v>
      </c>
      <c r="F157" s="295">
        <v>22.02</v>
      </c>
      <c r="G157" s="35"/>
      <c r="H157" s="40"/>
    </row>
    <row r="158" spans="1:8" s="2" customFormat="1" ht="16.75" customHeight="1">
      <c r="A158" s="35"/>
      <c r="B158" s="40"/>
      <c r="C158" s="294" t="s">
        <v>1</v>
      </c>
      <c r="D158" s="294" t="s">
        <v>1254</v>
      </c>
      <c r="E158" s="18" t="s">
        <v>1</v>
      </c>
      <c r="F158" s="295">
        <v>73.77</v>
      </c>
      <c r="G158" s="35"/>
      <c r="H158" s="40"/>
    </row>
    <row r="159" spans="1:8" s="2" customFormat="1" ht="16.75" customHeight="1">
      <c r="A159" s="35"/>
      <c r="B159" s="40"/>
      <c r="C159" s="294" t="s">
        <v>244</v>
      </c>
      <c r="D159" s="294" t="s">
        <v>338</v>
      </c>
      <c r="E159" s="18" t="s">
        <v>1</v>
      </c>
      <c r="F159" s="295">
        <v>238.07</v>
      </c>
      <c r="G159" s="35"/>
      <c r="H159" s="40"/>
    </row>
    <row r="160" spans="1:8" s="2" customFormat="1" ht="16.75" customHeight="1">
      <c r="A160" s="35"/>
      <c r="B160" s="40"/>
      <c r="C160" s="296" t="s">
        <v>1753</v>
      </c>
      <c r="D160" s="35"/>
      <c r="E160" s="35"/>
      <c r="F160" s="35"/>
      <c r="G160" s="35"/>
      <c r="H160" s="40"/>
    </row>
    <row r="161" spans="1:8" s="2" customFormat="1" ht="16.75" customHeight="1">
      <c r="A161" s="35"/>
      <c r="B161" s="40"/>
      <c r="C161" s="294" t="s">
        <v>1248</v>
      </c>
      <c r="D161" s="294" t="s">
        <v>1249</v>
      </c>
      <c r="E161" s="18" t="s">
        <v>315</v>
      </c>
      <c r="F161" s="295">
        <v>238.07</v>
      </c>
      <c r="G161" s="35"/>
      <c r="H161" s="40"/>
    </row>
    <row r="162" spans="1:8" s="2" customFormat="1" ht="16.75" customHeight="1">
      <c r="A162" s="35"/>
      <c r="B162" s="40"/>
      <c r="C162" s="294" t="s">
        <v>1255</v>
      </c>
      <c r="D162" s="294" t="s">
        <v>1256</v>
      </c>
      <c r="E162" s="18" t="s">
        <v>315</v>
      </c>
      <c r="F162" s="295">
        <v>238.07</v>
      </c>
      <c r="G162" s="35"/>
      <c r="H162" s="40"/>
    </row>
    <row r="163" spans="1:8" s="2" customFormat="1" ht="16.75" customHeight="1">
      <c r="A163" s="35"/>
      <c r="B163" s="40"/>
      <c r="C163" s="294" t="s">
        <v>332</v>
      </c>
      <c r="D163" s="294" t="s">
        <v>333</v>
      </c>
      <c r="E163" s="18" t="s">
        <v>315</v>
      </c>
      <c r="F163" s="295">
        <v>356.49</v>
      </c>
      <c r="G163" s="35"/>
      <c r="H163" s="40"/>
    </row>
    <row r="164" spans="1:8" s="2" customFormat="1" ht="16.75" customHeight="1">
      <c r="A164" s="35"/>
      <c r="B164" s="40"/>
      <c r="C164" s="290" t="s">
        <v>246</v>
      </c>
      <c r="D164" s="291" t="s">
        <v>246</v>
      </c>
      <c r="E164" s="292" t="s">
        <v>1</v>
      </c>
      <c r="F164" s="293">
        <v>157.79</v>
      </c>
      <c r="G164" s="35"/>
      <c r="H164" s="40"/>
    </row>
    <row r="165" spans="1:8" s="2" customFormat="1" ht="16.75" customHeight="1">
      <c r="A165" s="35"/>
      <c r="B165" s="40"/>
      <c r="C165" s="294" t="s">
        <v>1</v>
      </c>
      <c r="D165" s="294" t="s">
        <v>260</v>
      </c>
      <c r="E165" s="18" t="s">
        <v>1</v>
      </c>
      <c r="F165" s="295">
        <v>0</v>
      </c>
      <c r="G165" s="35"/>
      <c r="H165" s="40"/>
    </row>
    <row r="166" spans="1:8" s="2" customFormat="1" ht="16.75" customHeight="1">
      <c r="A166" s="35"/>
      <c r="B166" s="40"/>
      <c r="C166" s="294" t="s">
        <v>1</v>
      </c>
      <c r="D166" s="294" t="s">
        <v>1278</v>
      </c>
      <c r="E166" s="18" t="s">
        <v>1</v>
      </c>
      <c r="F166" s="295">
        <v>17.02</v>
      </c>
      <c r="G166" s="35"/>
      <c r="H166" s="40"/>
    </row>
    <row r="167" spans="1:8" s="2" customFormat="1" ht="16.75" customHeight="1">
      <c r="A167" s="35"/>
      <c r="B167" s="40"/>
      <c r="C167" s="294" t="s">
        <v>1</v>
      </c>
      <c r="D167" s="294" t="s">
        <v>1279</v>
      </c>
      <c r="E167" s="18" t="s">
        <v>1</v>
      </c>
      <c r="F167" s="295">
        <v>28.97</v>
      </c>
      <c r="G167" s="35"/>
      <c r="H167" s="40"/>
    </row>
    <row r="168" spans="1:8" s="2" customFormat="1" ht="16.75" customHeight="1">
      <c r="A168" s="35"/>
      <c r="B168" s="40"/>
      <c r="C168" s="294" t="s">
        <v>1</v>
      </c>
      <c r="D168" s="294" t="s">
        <v>1280</v>
      </c>
      <c r="E168" s="18" t="s">
        <v>1</v>
      </c>
      <c r="F168" s="295">
        <v>32.56</v>
      </c>
      <c r="G168" s="35"/>
      <c r="H168" s="40"/>
    </row>
    <row r="169" spans="1:8" s="2" customFormat="1" ht="16.75" customHeight="1">
      <c r="A169" s="35"/>
      <c r="B169" s="40"/>
      <c r="C169" s="294" t="s">
        <v>1</v>
      </c>
      <c r="D169" s="294" t="s">
        <v>1281</v>
      </c>
      <c r="E169" s="18" t="s">
        <v>1</v>
      </c>
      <c r="F169" s="295">
        <v>79.24</v>
      </c>
      <c r="G169" s="35"/>
      <c r="H169" s="40"/>
    </row>
    <row r="170" spans="1:8" s="2" customFormat="1" ht="16.75" customHeight="1">
      <c r="A170" s="35"/>
      <c r="B170" s="40"/>
      <c r="C170" s="294" t="s">
        <v>246</v>
      </c>
      <c r="D170" s="294" t="s">
        <v>338</v>
      </c>
      <c r="E170" s="18" t="s">
        <v>1</v>
      </c>
      <c r="F170" s="295">
        <v>157.79</v>
      </c>
      <c r="G170" s="35"/>
      <c r="H170" s="40"/>
    </row>
    <row r="171" spans="1:8" s="2" customFormat="1" ht="16.75" customHeight="1">
      <c r="A171" s="35"/>
      <c r="B171" s="40"/>
      <c r="C171" s="296" t="s">
        <v>1753</v>
      </c>
      <c r="D171" s="35"/>
      <c r="E171" s="35"/>
      <c r="F171" s="35"/>
      <c r="G171" s="35"/>
      <c r="H171" s="40"/>
    </row>
    <row r="172" spans="1:8" s="2" customFormat="1" ht="16.75" customHeight="1">
      <c r="A172" s="35"/>
      <c r="B172" s="40"/>
      <c r="C172" s="294" t="s">
        <v>1274</v>
      </c>
      <c r="D172" s="294" t="s">
        <v>1275</v>
      </c>
      <c r="E172" s="18" t="s">
        <v>315</v>
      </c>
      <c r="F172" s="295">
        <v>157.79</v>
      </c>
      <c r="G172" s="35"/>
      <c r="H172" s="40"/>
    </row>
    <row r="173" spans="1:8" s="2" customFormat="1" ht="16.75" customHeight="1">
      <c r="A173" s="35"/>
      <c r="B173" s="40"/>
      <c r="C173" s="294" t="s">
        <v>370</v>
      </c>
      <c r="D173" s="294" t="s">
        <v>371</v>
      </c>
      <c r="E173" s="18" t="s">
        <v>351</v>
      </c>
      <c r="F173" s="295">
        <v>268.243</v>
      </c>
      <c r="G173" s="35"/>
      <c r="H173" s="40"/>
    </row>
    <row r="174" spans="1:8" s="2" customFormat="1" ht="16.75" customHeight="1">
      <c r="A174" s="35"/>
      <c r="B174" s="40"/>
      <c r="C174" s="290" t="s">
        <v>1234</v>
      </c>
      <c r="D174" s="291" t="s">
        <v>1234</v>
      </c>
      <c r="E174" s="292" t="s">
        <v>1</v>
      </c>
      <c r="F174" s="293">
        <v>356.49</v>
      </c>
      <c r="G174" s="35"/>
      <c r="H174" s="40"/>
    </row>
    <row r="175" spans="1:8" s="2" customFormat="1" ht="16.75" customHeight="1">
      <c r="A175" s="35"/>
      <c r="B175" s="40"/>
      <c r="C175" s="294" t="s">
        <v>1234</v>
      </c>
      <c r="D175" s="294" t="s">
        <v>1268</v>
      </c>
      <c r="E175" s="18" t="s">
        <v>1</v>
      </c>
      <c r="F175" s="295">
        <v>356.49</v>
      </c>
      <c r="G175" s="35"/>
      <c r="H175" s="40"/>
    </row>
    <row r="176" spans="1:8" s="2" customFormat="1" ht="16.75" customHeight="1">
      <c r="A176" s="35"/>
      <c r="B176" s="40"/>
      <c r="C176" s="296" t="s">
        <v>1753</v>
      </c>
      <c r="D176" s="35"/>
      <c r="E176" s="35"/>
      <c r="F176" s="35"/>
      <c r="G176" s="35"/>
      <c r="H176" s="40"/>
    </row>
    <row r="177" spans="1:8" s="2" customFormat="1" ht="16.75" customHeight="1">
      <c r="A177" s="35"/>
      <c r="B177" s="40"/>
      <c r="C177" s="294" t="s">
        <v>332</v>
      </c>
      <c r="D177" s="294" t="s">
        <v>333</v>
      </c>
      <c r="E177" s="18" t="s">
        <v>315</v>
      </c>
      <c r="F177" s="295">
        <v>356.49</v>
      </c>
      <c r="G177" s="35"/>
      <c r="H177" s="40"/>
    </row>
    <row r="178" spans="1:8" s="2" customFormat="1" ht="20">
      <c r="A178" s="35"/>
      <c r="B178" s="40"/>
      <c r="C178" s="294" t="s">
        <v>339</v>
      </c>
      <c r="D178" s="294" t="s">
        <v>340</v>
      </c>
      <c r="E178" s="18" t="s">
        <v>315</v>
      </c>
      <c r="F178" s="295">
        <v>1069.47</v>
      </c>
      <c r="G178" s="35"/>
      <c r="H178" s="40"/>
    </row>
    <row r="179" spans="1:8" s="2" customFormat="1" ht="16.75" customHeight="1">
      <c r="A179" s="35"/>
      <c r="B179" s="40"/>
      <c r="C179" s="294" t="s">
        <v>345</v>
      </c>
      <c r="D179" s="294" t="s">
        <v>346</v>
      </c>
      <c r="E179" s="18" t="s">
        <v>315</v>
      </c>
      <c r="F179" s="295">
        <v>356.49</v>
      </c>
      <c r="G179" s="35"/>
      <c r="H179" s="40"/>
    </row>
    <row r="180" spans="1:8" s="2" customFormat="1" ht="16.75" customHeight="1">
      <c r="A180" s="35"/>
      <c r="B180" s="40"/>
      <c r="C180" s="294" t="s">
        <v>349</v>
      </c>
      <c r="D180" s="294" t="s">
        <v>350</v>
      </c>
      <c r="E180" s="18" t="s">
        <v>351</v>
      </c>
      <c r="F180" s="295">
        <v>606.033</v>
      </c>
      <c r="G180" s="35"/>
      <c r="H180" s="40"/>
    </row>
    <row r="181" spans="1:8" s="2" customFormat="1" ht="26.4" customHeight="1">
      <c r="A181" s="35"/>
      <c r="B181" s="40"/>
      <c r="C181" s="289" t="s">
        <v>1759</v>
      </c>
      <c r="D181" s="289" t="s">
        <v>94</v>
      </c>
      <c r="E181" s="35"/>
      <c r="F181" s="35"/>
      <c r="G181" s="35"/>
      <c r="H181" s="40"/>
    </row>
    <row r="182" spans="1:8" s="2" customFormat="1" ht="16.75" customHeight="1">
      <c r="A182" s="35"/>
      <c r="B182" s="40"/>
      <c r="C182" s="290" t="s">
        <v>1532</v>
      </c>
      <c r="D182" s="291" t="s">
        <v>1</v>
      </c>
      <c r="E182" s="292" t="s">
        <v>132</v>
      </c>
      <c r="F182" s="293">
        <v>0.346</v>
      </c>
      <c r="G182" s="35"/>
      <c r="H182" s="40"/>
    </row>
    <row r="183" spans="1:8" s="2" customFormat="1" ht="16.75" customHeight="1">
      <c r="A183" s="35"/>
      <c r="B183" s="40"/>
      <c r="C183" s="294" t="s">
        <v>1</v>
      </c>
      <c r="D183" s="294" t="s">
        <v>1565</v>
      </c>
      <c r="E183" s="18" t="s">
        <v>1</v>
      </c>
      <c r="F183" s="295">
        <v>0</v>
      </c>
      <c r="G183" s="35"/>
      <c r="H183" s="40"/>
    </row>
    <row r="184" spans="1:8" s="2" customFormat="1" ht="16.75" customHeight="1">
      <c r="A184" s="35"/>
      <c r="B184" s="40"/>
      <c r="C184" s="294" t="s">
        <v>1532</v>
      </c>
      <c r="D184" s="294" t="s">
        <v>1666</v>
      </c>
      <c r="E184" s="18" t="s">
        <v>1</v>
      </c>
      <c r="F184" s="295">
        <v>0.346</v>
      </c>
      <c r="G184" s="35"/>
      <c r="H184" s="40"/>
    </row>
    <row r="185" spans="1:8" s="2" customFormat="1" ht="16.75" customHeight="1">
      <c r="A185" s="35"/>
      <c r="B185" s="40"/>
      <c r="C185" s="296" t="s">
        <v>1753</v>
      </c>
      <c r="D185" s="35"/>
      <c r="E185" s="35"/>
      <c r="F185" s="35"/>
      <c r="G185" s="35"/>
      <c r="H185" s="40"/>
    </row>
    <row r="186" spans="1:8" s="2" customFormat="1" ht="16.75" customHeight="1">
      <c r="A186" s="35"/>
      <c r="B186" s="40"/>
      <c r="C186" s="294" t="s">
        <v>1662</v>
      </c>
      <c r="D186" s="294" t="s">
        <v>1663</v>
      </c>
      <c r="E186" s="18" t="s">
        <v>132</v>
      </c>
      <c r="F186" s="295">
        <v>0.346</v>
      </c>
      <c r="G186" s="35"/>
      <c r="H186" s="40"/>
    </row>
    <row r="187" spans="1:8" s="2" customFormat="1" ht="16.75" customHeight="1">
      <c r="A187" s="35"/>
      <c r="B187" s="40"/>
      <c r="C187" s="294" t="s">
        <v>1667</v>
      </c>
      <c r="D187" s="294" t="s">
        <v>1668</v>
      </c>
      <c r="E187" s="18" t="s">
        <v>132</v>
      </c>
      <c r="F187" s="295">
        <v>0.346</v>
      </c>
      <c r="G187" s="35"/>
      <c r="H187" s="40"/>
    </row>
    <row r="188" spans="1:8" s="2" customFormat="1" ht="16.75" customHeight="1">
      <c r="A188" s="35"/>
      <c r="B188" s="40"/>
      <c r="C188" s="290" t="s">
        <v>1534</v>
      </c>
      <c r="D188" s="291" t="s">
        <v>1</v>
      </c>
      <c r="E188" s="292" t="s">
        <v>132</v>
      </c>
      <c r="F188" s="293">
        <v>3.482</v>
      </c>
      <c r="G188" s="35"/>
      <c r="H188" s="40"/>
    </row>
    <row r="189" spans="1:8" s="2" customFormat="1" ht="16.75" customHeight="1">
      <c r="A189" s="35"/>
      <c r="B189" s="40"/>
      <c r="C189" s="294" t="s">
        <v>1</v>
      </c>
      <c r="D189" s="294" t="s">
        <v>1565</v>
      </c>
      <c r="E189" s="18" t="s">
        <v>1</v>
      </c>
      <c r="F189" s="295">
        <v>0</v>
      </c>
      <c r="G189" s="35"/>
      <c r="H189" s="40"/>
    </row>
    <row r="190" spans="1:8" s="2" customFormat="1" ht="16.75" customHeight="1">
      <c r="A190" s="35"/>
      <c r="B190" s="40"/>
      <c r="C190" s="294" t="s">
        <v>1</v>
      </c>
      <c r="D190" s="294" t="s">
        <v>1684</v>
      </c>
      <c r="E190" s="18" t="s">
        <v>1</v>
      </c>
      <c r="F190" s="295">
        <v>1.862</v>
      </c>
      <c r="G190" s="35"/>
      <c r="H190" s="40"/>
    </row>
    <row r="191" spans="1:8" s="2" customFormat="1" ht="16.75" customHeight="1">
      <c r="A191" s="35"/>
      <c r="B191" s="40"/>
      <c r="C191" s="294" t="s">
        <v>1</v>
      </c>
      <c r="D191" s="294" t="s">
        <v>1685</v>
      </c>
      <c r="E191" s="18" t="s">
        <v>1</v>
      </c>
      <c r="F191" s="295">
        <v>1.62</v>
      </c>
      <c r="G191" s="35"/>
      <c r="H191" s="40"/>
    </row>
    <row r="192" spans="1:8" s="2" customFormat="1" ht="16.75" customHeight="1">
      <c r="A192" s="35"/>
      <c r="B192" s="40"/>
      <c r="C192" s="294" t="s">
        <v>1534</v>
      </c>
      <c r="D192" s="294" t="s">
        <v>338</v>
      </c>
      <c r="E192" s="18" t="s">
        <v>1</v>
      </c>
      <c r="F192" s="295">
        <v>3.482</v>
      </c>
      <c r="G192" s="35"/>
      <c r="H192" s="40"/>
    </row>
    <row r="193" spans="1:8" s="2" customFormat="1" ht="16.75" customHeight="1">
      <c r="A193" s="35"/>
      <c r="B193" s="40"/>
      <c r="C193" s="296" t="s">
        <v>1753</v>
      </c>
      <c r="D193" s="35"/>
      <c r="E193" s="35"/>
      <c r="F193" s="35"/>
      <c r="G193" s="35"/>
      <c r="H193" s="40"/>
    </row>
    <row r="194" spans="1:8" s="2" customFormat="1" ht="16.75" customHeight="1">
      <c r="A194" s="35"/>
      <c r="B194" s="40"/>
      <c r="C194" s="294" t="s">
        <v>1680</v>
      </c>
      <c r="D194" s="294" t="s">
        <v>1681</v>
      </c>
      <c r="E194" s="18" t="s">
        <v>132</v>
      </c>
      <c r="F194" s="295">
        <v>3.482</v>
      </c>
      <c r="G194" s="35"/>
      <c r="H194" s="40"/>
    </row>
    <row r="195" spans="1:8" s="2" customFormat="1" ht="16.75" customHeight="1">
      <c r="A195" s="35"/>
      <c r="B195" s="40"/>
      <c r="C195" s="294" t="s">
        <v>1686</v>
      </c>
      <c r="D195" s="294" t="s">
        <v>1687</v>
      </c>
      <c r="E195" s="18" t="s">
        <v>132</v>
      </c>
      <c r="F195" s="295">
        <v>3.482</v>
      </c>
      <c r="G195" s="35"/>
      <c r="H195" s="40"/>
    </row>
    <row r="196" spans="1:8" s="2" customFormat="1" ht="16.75" customHeight="1">
      <c r="A196" s="35"/>
      <c r="B196" s="40"/>
      <c r="C196" s="290" t="s">
        <v>1536</v>
      </c>
      <c r="D196" s="291" t="s">
        <v>1</v>
      </c>
      <c r="E196" s="292" t="s">
        <v>315</v>
      </c>
      <c r="F196" s="293">
        <v>0.061</v>
      </c>
      <c r="G196" s="35"/>
      <c r="H196" s="40"/>
    </row>
    <row r="197" spans="1:8" s="2" customFormat="1" ht="16.75" customHeight="1">
      <c r="A197" s="35"/>
      <c r="B197" s="40"/>
      <c r="C197" s="294" t="s">
        <v>1</v>
      </c>
      <c r="D197" s="294" t="s">
        <v>1554</v>
      </c>
      <c r="E197" s="18" t="s">
        <v>1</v>
      </c>
      <c r="F197" s="295">
        <v>0</v>
      </c>
      <c r="G197" s="35"/>
      <c r="H197" s="40"/>
    </row>
    <row r="198" spans="1:8" s="2" customFormat="1" ht="16.75" customHeight="1">
      <c r="A198" s="35"/>
      <c r="B198" s="40"/>
      <c r="C198" s="294" t="s">
        <v>1536</v>
      </c>
      <c r="D198" s="294" t="s">
        <v>1555</v>
      </c>
      <c r="E198" s="18" t="s">
        <v>1</v>
      </c>
      <c r="F198" s="295">
        <v>0.061</v>
      </c>
      <c r="G198" s="35"/>
      <c r="H198" s="40"/>
    </row>
    <row r="199" spans="1:8" s="2" customFormat="1" ht="16.75" customHeight="1">
      <c r="A199" s="35"/>
      <c r="B199" s="40"/>
      <c r="C199" s="296" t="s">
        <v>1753</v>
      </c>
      <c r="D199" s="35"/>
      <c r="E199" s="35"/>
      <c r="F199" s="35"/>
      <c r="G199" s="35"/>
      <c r="H199" s="40"/>
    </row>
    <row r="200" spans="1:8" s="2" customFormat="1" ht="16.75" customHeight="1">
      <c r="A200" s="35"/>
      <c r="B200" s="40"/>
      <c r="C200" s="294" t="s">
        <v>1550</v>
      </c>
      <c r="D200" s="294" t="s">
        <v>1551</v>
      </c>
      <c r="E200" s="18" t="s">
        <v>315</v>
      </c>
      <c r="F200" s="295">
        <v>0.061</v>
      </c>
      <c r="G200" s="35"/>
      <c r="H200" s="40"/>
    </row>
    <row r="201" spans="1:8" s="2" customFormat="1" ht="20">
      <c r="A201" s="35"/>
      <c r="B201" s="40"/>
      <c r="C201" s="294" t="s">
        <v>1731</v>
      </c>
      <c r="D201" s="294" t="s">
        <v>1732</v>
      </c>
      <c r="E201" s="18" t="s">
        <v>351</v>
      </c>
      <c r="F201" s="295">
        <v>0.552</v>
      </c>
      <c r="G201" s="35"/>
      <c r="H201" s="40"/>
    </row>
    <row r="202" spans="1:8" s="2" customFormat="1" ht="16.75" customHeight="1">
      <c r="A202" s="35"/>
      <c r="B202" s="40"/>
      <c r="C202" s="294" t="s">
        <v>1737</v>
      </c>
      <c r="D202" s="294" t="s">
        <v>1738</v>
      </c>
      <c r="E202" s="18" t="s">
        <v>351</v>
      </c>
      <c r="F202" s="295">
        <v>6.626</v>
      </c>
      <c r="G202" s="35"/>
      <c r="H202" s="40"/>
    </row>
    <row r="203" spans="1:8" s="2" customFormat="1" ht="20">
      <c r="A203" s="35"/>
      <c r="B203" s="40"/>
      <c r="C203" s="294" t="s">
        <v>1744</v>
      </c>
      <c r="D203" s="294" t="s">
        <v>755</v>
      </c>
      <c r="E203" s="18" t="s">
        <v>351</v>
      </c>
      <c r="F203" s="295">
        <v>0.552</v>
      </c>
      <c r="G203" s="35"/>
      <c r="H203" s="40"/>
    </row>
    <row r="204" spans="1:8" s="2" customFormat="1" ht="16.75" customHeight="1">
      <c r="A204" s="35"/>
      <c r="B204" s="40"/>
      <c r="C204" s="290" t="s">
        <v>1538</v>
      </c>
      <c r="D204" s="291" t="s">
        <v>1</v>
      </c>
      <c r="E204" s="292" t="s">
        <v>315</v>
      </c>
      <c r="F204" s="293">
        <v>0.19</v>
      </c>
      <c r="G204" s="35"/>
      <c r="H204" s="40"/>
    </row>
    <row r="205" spans="1:8" s="2" customFormat="1" ht="16.75" customHeight="1">
      <c r="A205" s="35"/>
      <c r="B205" s="40"/>
      <c r="C205" s="294" t="s">
        <v>1</v>
      </c>
      <c r="D205" s="294" t="s">
        <v>1554</v>
      </c>
      <c r="E205" s="18" t="s">
        <v>1</v>
      </c>
      <c r="F205" s="295">
        <v>0</v>
      </c>
      <c r="G205" s="35"/>
      <c r="H205" s="40"/>
    </row>
    <row r="206" spans="1:8" s="2" customFormat="1" ht="16.75" customHeight="1">
      <c r="A206" s="35"/>
      <c r="B206" s="40"/>
      <c r="C206" s="294" t="s">
        <v>1538</v>
      </c>
      <c r="D206" s="294" t="s">
        <v>1560</v>
      </c>
      <c r="E206" s="18" t="s">
        <v>1</v>
      </c>
      <c r="F206" s="295">
        <v>0.19</v>
      </c>
      <c r="G206" s="35"/>
      <c r="H206" s="40"/>
    </row>
    <row r="207" spans="1:8" s="2" customFormat="1" ht="16.75" customHeight="1">
      <c r="A207" s="35"/>
      <c r="B207" s="40"/>
      <c r="C207" s="296" t="s">
        <v>1753</v>
      </c>
      <c r="D207" s="35"/>
      <c r="E207" s="35"/>
      <c r="F207" s="35"/>
      <c r="G207" s="35"/>
      <c r="H207" s="40"/>
    </row>
    <row r="208" spans="1:8" s="2" customFormat="1" ht="16.75" customHeight="1">
      <c r="A208" s="35"/>
      <c r="B208" s="40"/>
      <c r="C208" s="294" t="s">
        <v>1556</v>
      </c>
      <c r="D208" s="294" t="s">
        <v>1557</v>
      </c>
      <c r="E208" s="18" t="s">
        <v>315</v>
      </c>
      <c r="F208" s="295">
        <v>0.19</v>
      </c>
      <c r="G208" s="35"/>
      <c r="H208" s="40"/>
    </row>
    <row r="209" spans="1:8" s="2" customFormat="1" ht="20">
      <c r="A209" s="35"/>
      <c r="B209" s="40"/>
      <c r="C209" s="294" t="s">
        <v>1731</v>
      </c>
      <c r="D209" s="294" t="s">
        <v>1732</v>
      </c>
      <c r="E209" s="18" t="s">
        <v>351</v>
      </c>
      <c r="F209" s="295">
        <v>0.552</v>
      </c>
      <c r="G209" s="35"/>
      <c r="H209" s="40"/>
    </row>
    <row r="210" spans="1:8" s="2" customFormat="1" ht="16.75" customHeight="1">
      <c r="A210" s="35"/>
      <c r="B210" s="40"/>
      <c r="C210" s="294" t="s">
        <v>1737</v>
      </c>
      <c r="D210" s="294" t="s">
        <v>1738</v>
      </c>
      <c r="E210" s="18" t="s">
        <v>351</v>
      </c>
      <c r="F210" s="295">
        <v>6.626</v>
      </c>
      <c r="G210" s="35"/>
      <c r="H210" s="40"/>
    </row>
    <row r="211" spans="1:8" s="2" customFormat="1" ht="20">
      <c r="A211" s="35"/>
      <c r="B211" s="40"/>
      <c r="C211" s="294" t="s">
        <v>1744</v>
      </c>
      <c r="D211" s="294" t="s">
        <v>755</v>
      </c>
      <c r="E211" s="18" t="s">
        <v>351</v>
      </c>
      <c r="F211" s="295">
        <v>0.552</v>
      </c>
      <c r="G211" s="35"/>
      <c r="H211" s="40"/>
    </row>
    <row r="212" spans="1:8" s="2" customFormat="1" ht="16.75" customHeight="1">
      <c r="A212" s="35"/>
      <c r="B212" s="40"/>
      <c r="C212" s="290" t="s">
        <v>318</v>
      </c>
      <c r="D212" s="291" t="s">
        <v>1</v>
      </c>
      <c r="E212" s="292" t="s">
        <v>315</v>
      </c>
      <c r="F212" s="293">
        <v>0.58</v>
      </c>
      <c r="G212" s="35"/>
      <c r="H212" s="40"/>
    </row>
    <row r="213" spans="1:8" s="2" customFormat="1" ht="16.75" customHeight="1">
      <c r="A213" s="35"/>
      <c r="B213" s="40"/>
      <c r="C213" s="294" t="s">
        <v>1</v>
      </c>
      <c r="D213" s="294" t="s">
        <v>1565</v>
      </c>
      <c r="E213" s="18" t="s">
        <v>1</v>
      </c>
      <c r="F213" s="295">
        <v>0</v>
      </c>
      <c r="G213" s="35"/>
      <c r="H213" s="40"/>
    </row>
    <row r="214" spans="1:8" s="2" customFormat="1" ht="16.75" customHeight="1">
      <c r="A214" s="35"/>
      <c r="B214" s="40"/>
      <c r="C214" s="294" t="s">
        <v>318</v>
      </c>
      <c r="D214" s="294" t="s">
        <v>1540</v>
      </c>
      <c r="E214" s="18" t="s">
        <v>1</v>
      </c>
      <c r="F214" s="295">
        <v>0.58</v>
      </c>
      <c r="G214" s="35"/>
      <c r="H214" s="40"/>
    </row>
    <row r="215" spans="1:8" s="2" customFormat="1" ht="16.75" customHeight="1">
      <c r="A215" s="35"/>
      <c r="B215" s="40"/>
      <c r="C215" s="296" t="s">
        <v>1753</v>
      </c>
      <c r="D215" s="35"/>
      <c r="E215" s="35"/>
      <c r="F215" s="35"/>
      <c r="G215" s="35"/>
      <c r="H215" s="40"/>
    </row>
    <row r="216" spans="1:8" s="2" customFormat="1" ht="16.75" customHeight="1">
      <c r="A216" s="35"/>
      <c r="B216" s="40"/>
      <c r="C216" s="294" t="s">
        <v>1561</v>
      </c>
      <c r="D216" s="294" t="s">
        <v>1562</v>
      </c>
      <c r="E216" s="18" t="s">
        <v>315</v>
      </c>
      <c r="F216" s="295">
        <v>0.58</v>
      </c>
      <c r="G216" s="35"/>
      <c r="H216" s="40"/>
    </row>
    <row r="217" spans="1:8" s="2" customFormat="1" ht="16.75" customHeight="1">
      <c r="A217" s="35"/>
      <c r="B217" s="40"/>
      <c r="C217" s="294" t="s">
        <v>1612</v>
      </c>
      <c r="D217" s="294" t="s">
        <v>1613</v>
      </c>
      <c r="E217" s="18" t="s">
        <v>315</v>
      </c>
      <c r="F217" s="295">
        <v>3.95</v>
      </c>
      <c r="G217" s="35"/>
      <c r="H217" s="40"/>
    </row>
    <row r="218" spans="1:8" s="2" customFormat="1" ht="16.75" customHeight="1">
      <c r="A218" s="35"/>
      <c r="B218" s="40"/>
      <c r="C218" s="294" t="s">
        <v>1620</v>
      </c>
      <c r="D218" s="294" t="s">
        <v>1621</v>
      </c>
      <c r="E218" s="18" t="s">
        <v>132</v>
      </c>
      <c r="F218" s="295">
        <v>3.867</v>
      </c>
      <c r="G218" s="35"/>
      <c r="H218" s="40"/>
    </row>
    <row r="219" spans="1:8" s="2" customFormat="1" ht="16.75" customHeight="1">
      <c r="A219" s="35"/>
      <c r="B219" s="40"/>
      <c r="C219" s="290" t="s">
        <v>786</v>
      </c>
      <c r="D219" s="291" t="s">
        <v>1</v>
      </c>
      <c r="E219" s="292" t="s">
        <v>132</v>
      </c>
      <c r="F219" s="293">
        <v>4.447</v>
      </c>
      <c r="G219" s="35"/>
      <c r="H219" s="40"/>
    </row>
    <row r="220" spans="1:8" s="2" customFormat="1" ht="16.75" customHeight="1">
      <c r="A220" s="35"/>
      <c r="B220" s="40"/>
      <c r="C220" s="294" t="s">
        <v>1</v>
      </c>
      <c r="D220" s="294" t="s">
        <v>1565</v>
      </c>
      <c r="E220" s="18" t="s">
        <v>1</v>
      </c>
      <c r="F220" s="295">
        <v>0</v>
      </c>
      <c r="G220" s="35"/>
      <c r="H220" s="40"/>
    </row>
    <row r="221" spans="1:8" s="2" customFormat="1" ht="16.75" customHeight="1">
      <c r="A221" s="35"/>
      <c r="B221" s="40"/>
      <c r="C221" s="294" t="s">
        <v>786</v>
      </c>
      <c r="D221" s="294" t="s">
        <v>1541</v>
      </c>
      <c r="E221" s="18" t="s">
        <v>1</v>
      </c>
      <c r="F221" s="295">
        <v>4.447</v>
      </c>
      <c r="G221" s="35"/>
      <c r="H221" s="40"/>
    </row>
    <row r="222" spans="1:8" s="2" customFormat="1" ht="16.75" customHeight="1">
      <c r="A222" s="35"/>
      <c r="B222" s="40"/>
      <c r="C222" s="296" t="s">
        <v>1753</v>
      </c>
      <c r="D222" s="35"/>
      <c r="E222" s="35"/>
      <c r="F222" s="35"/>
      <c r="G222" s="35"/>
      <c r="H222" s="40"/>
    </row>
    <row r="223" spans="1:8" s="2" customFormat="1" ht="16.75" customHeight="1">
      <c r="A223" s="35"/>
      <c r="B223" s="40"/>
      <c r="C223" s="294" t="s">
        <v>1583</v>
      </c>
      <c r="D223" s="294" t="s">
        <v>1584</v>
      </c>
      <c r="E223" s="18" t="s">
        <v>132</v>
      </c>
      <c r="F223" s="295">
        <v>4.447</v>
      </c>
      <c r="G223" s="35"/>
      <c r="H223" s="40"/>
    </row>
    <row r="224" spans="1:8" s="2" customFormat="1" ht="16.75" customHeight="1">
      <c r="A224" s="35"/>
      <c r="B224" s="40"/>
      <c r="C224" s="294" t="s">
        <v>1587</v>
      </c>
      <c r="D224" s="294" t="s">
        <v>1588</v>
      </c>
      <c r="E224" s="18" t="s">
        <v>132</v>
      </c>
      <c r="F224" s="295">
        <v>4.447</v>
      </c>
      <c r="G224" s="35"/>
      <c r="H224" s="40"/>
    </row>
    <row r="225" spans="1:8" s="2" customFormat="1" ht="16.75" customHeight="1">
      <c r="A225" s="35"/>
      <c r="B225" s="40"/>
      <c r="C225" s="290" t="s">
        <v>1542</v>
      </c>
      <c r="D225" s="291" t="s">
        <v>1</v>
      </c>
      <c r="E225" s="292" t="s">
        <v>315</v>
      </c>
      <c r="F225" s="293">
        <v>0.309</v>
      </c>
      <c r="G225" s="35"/>
      <c r="H225" s="40"/>
    </row>
    <row r="226" spans="1:8" s="2" customFormat="1" ht="16.75" customHeight="1">
      <c r="A226" s="35"/>
      <c r="B226" s="40"/>
      <c r="C226" s="294" t="s">
        <v>1</v>
      </c>
      <c r="D226" s="294" t="s">
        <v>1554</v>
      </c>
      <c r="E226" s="18" t="s">
        <v>1</v>
      </c>
      <c r="F226" s="295">
        <v>0</v>
      </c>
      <c r="G226" s="35"/>
      <c r="H226" s="40"/>
    </row>
    <row r="227" spans="1:8" s="2" customFormat="1" ht="16.75" customHeight="1">
      <c r="A227" s="35"/>
      <c r="B227" s="40"/>
      <c r="C227" s="294" t="s">
        <v>1542</v>
      </c>
      <c r="D227" s="294" t="s">
        <v>1595</v>
      </c>
      <c r="E227" s="18" t="s">
        <v>1</v>
      </c>
      <c r="F227" s="295">
        <v>0.309</v>
      </c>
      <c r="G227" s="35"/>
      <c r="H227" s="40"/>
    </row>
    <row r="228" spans="1:8" s="2" customFormat="1" ht="16.75" customHeight="1">
      <c r="A228" s="35"/>
      <c r="B228" s="40"/>
      <c r="C228" s="296" t="s">
        <v>1753</v>
      </c>
      <c r="D228" s="35"/>
      <c r="E228" s="35"/>
      <c r="F228" s="35"/>
      <c r="G228" s="35"/>
      <c r="H228" s="40"/>
    </row>
    <row r="229" spans="1:8" s="2" customFormat="1" ht="16.75" customHeight="1">
      <c r="A229" s="35"/>
      <c r="B229" s="40"/>
      <c r="C229" s="294" t="s">
        <v>1591</v>
      </c>
      <c r="D229" s="294" t="s">
        <v>1592</v>
      </c>
      <c r="E229" s="18" t="s">
        <v>315</v>
      </c>
      <c r="F229" s="295">
        <v>0.309</v>
      </c>
      <c r="G229" s="35"/>
      <c r="H229" s="40"/>
    </row>
    <row r="230" spans="1:8" s="2" customFormat="1" ht="16.75" customHeight="1">
      <c r="A230" s="35"/>
      <c r="B230" s="40"/>
      <c r="C230" s="294" t="s">
        <v>1596</v>
      </c>
      <c r="D230" s="294" t="s">
        <v>1597</v>
      </c>
      <c r="E230" s="18" t="s">
        <v>315</v>
      </c>
      <c r="F230" s="295">
        <v>0.309</v>
      </c>
      <c r="G230" s="35"/>
      <c r="H230" s="40"/>
    </row>
    <row r="231" spans="1:8" s="2" customFormat="1" ht="16.75" customHeight="1">
      <c r="A231" s="35"/>
      <c r="B231" s="40"/>
      <c r="C231" s="290" t="s">
        <v>1545</v>
      </c>
      <c r="D231" s="291" t="s">
        <v>1</v>
      </c>
      <c r="E231" s="292" t="s">
        <v>315</v>
      </c>
      <c r="F231" s="293">
        <v>4.23</v>
      </c>
      <c r="G231" s="35"/>
      <c r="H231" s="40"/>
    </row>
    <row r="232" spans="1:8" s="2" customFormat="1" ht="16.75" customHeight="1">
      <c r="A232" s="35"/>
      <c r="B232" s="40"/>
      <c r="C232" s="294" t="s">
        <v>1</v>
      </c>
      <c r="D232" s="294" t="s">
        <v>1565</v>
      </c>
      <c r="E232" s="18" t="s">
        <v>1</v>
      </c>
      <c r="F232" s="295">
        <v>0</v>
      </c>
      <c r="G232" s="35"/>
      <c r="H232" s="40"/>
    </row>
    <row r="233" spans="1:8" s="2" customFormat="1" ht="16.75" customHeight="1">
      <c r="A233" s="35"/>
      <c r="B233" s="40"/>
      <c r="C233" s="294" t="s">
        <v>1545</v>
      </c>
      <c r="D233" s="294" t="s">
        <v>1546</v>
      </c>
      <c r="E233" s="18" t="s">
        <v>1</v>
      </c>
      <c r="F233" s="295">
        <v>4.23</v>
      </c>
      <c r="G233" s="35"/>
      <c r="H233" s="40"/>
    </row>
    <row r="234" spans="1:8" s="2" customFormat="1" ht="16.75" customHeight="1">
      <c r="A234" s="35"/>
      <c r="B234" s="40"/>
      <c r="C234" s="296" t="s">
        <v>1753</v>
      </c>
      <c r="D234" s="35"/>
      <c r="E234" s="35"/>
      <c r="F234" s="35"/>
      <c r="G234" s="35"/>
      <c r="H234" s="40"/>
    </row>
    <row r="235" spans="1:8" s="2" customFormat="1" ht="16.75" customHeight="1">
      <c r="A235" s="35"/>
      <c r="B235" s="40"/>
      <c r="C235" s="294" t="s">
        <v>1573</v>
      </c>
      <c r="D235" s="294" t="s">
        <v>1574</v>
      </c>
      <c r="E235" s="18" t="s">
        <v>315</v>
      </c>
      <c r="F235" s="295">
        <v>4.23</v>
      </c>
      <c r="G235" s="35"/>
      <c r="H235" s="40"/>
    </row>
    <row r="236" spans="1:8" s="2" customFormat="1" ht="16.75" customHeight="1">
      <c r="A236" s="35"/>
      <c r="B236" s="40"/>
      <c r="C236" s="294" t="s">
        <v>1244</v>
      </c>
      <c r="D236" s="294" t="s">
        <v>1245</v>
      </c>
      <c r="E236" s="18" t="s">
        <v>315</v>
      </c>
      <c r="F236" s="295">
        <v>4.23</v>
      </c>
      <c r="G236" s="35"/>
      <c r="H236" s="40"/>
    </row>
    <row r="237" spans="1:8" s="2" customFormat="1" ht="16.75" customHeight="1">
      <c r="A237" s="35"/>
      <c r="B237" s="40"/>
      <c r="C237" s="294" t="s">
        <v>332</v>
      </c>
      <c r="D237" s="294" t="s">
        <v>333</v>
      </c>
      <c r="E237" s="18" t="s">
        <v>315</v>
      </c>
      <c r="F237" s="295">
        <v>4.74</v>
      </c>
      <c r="G237" s="35"/>
      <c r="H237" s="40"/>
    </row>
    <row r="238" spans="1:8" s="2" customFormat="1" ht="20">
      <c r="A238" s="35"/>
      <c r="B238" s="40"/>
      <c r="C238" s="294" t="s">
        <v>339</v>
      </c>
      <c r="D238" s="294" t="s">
        <v>340</v>
      </c>
      <c r="E238" s="18" t="s">
        <v>315</v>
      </c>
      <c r="F238" s="295">
        <v>14.22</v>
      </c>
      <c r="G238" s="35"/>
      <c r="H238" s="40"/>
    </row>
    <row r="239" spans="1:8" s="2" customFormat="1" ht="16.75" customHeight="1">
      <c r="A239" s="35"/>
      <c r="B239" s="40"/>
      <c r="C239" s="294" t="s">
        <v>349</v>
      </c>
      <c r="D239" s="294" t="s">
        <v>350</v>
      </c>
      <c r="E239" s="18" t="s">
        <v>351</v>
      </c>
      <c r="F239" s="295">
        <v>7.191</v>
      </c>
      <c r="G239" s="35"/>
      <c r="H239" s="40"/>
    </row>
    <row r="240" spans="1:8" s="2" customFormat="1" ht="16.75" customHeight="1">
      <c r="A240" s="35"/>
      <c r="B240" s="40"/>
      <c r="C240" s="290" t="s">
        <v>1547</v>
      </c>
      <c r="D240" s="291" t="s">
        <v>1</v>
      </c>
      <c r="E240" s="292" t="s">
        <v>315</v>
      </c>
      <c r="F240" s="293">
        <v>3.88</v>
      </c>
      <c r="G240" s="35"/>
      <c r="H240" s="40"/>
    </row>
    <row r="241" spans="1:8" s="2" customFormat="1" ht="16.75" customHeight="1">
      <c r="A241" s="35"/>
      <c r="B241" s="40"/>
      <c r="C241" s="294" t="s">
        <v>1</v>
      </c>
      <c r="D241" s="294" t="s">
        <v>1565</v>
      </c>
      <c r="E241" s="18" t="s">
        <v>1</v>
      </c>
      <c r="F241" s="295">
        <v>0</v>
      </c>
      <c r="G241" s="35"/>
      <c r="H241" s="40"/>
    </row>
    <row r="242" spans="1:8" s="2" customFormat="1" ht="16.75" customHeight="1">
      <c r="A242" s="35"/>
      <c r="B242" s="40"/>
      <c r="C242" s="294" t="s">
        <v>1547</v>
      </c>
      <c r="D242" s="294" t="s">
        <v>1548</v>
      </c>
      <c r="E242" s="18" t="s">
        <v>1</v>
      </c>
      <c r="F242" s="295">
        <v>3.88</v>
      </c>
      <c r="G242" s="35"/>
      <c r="H242" s="40"/>
    </row>
    <row r="243" spans="1:8" s="2" customFormat="1" ht="16.75" customHeight="1">
      <c r="A243" s="35"/>
      <c r="B243" s="40"/>
      <c r="C243" s="296" t="s">
        <v>1753</v>
      </c>
      <c r="D243" s="35"/>
      <c r="E243" s="35"/>
      <c r="F243" s="35"/>
      <c r="G243" s="35"/>
      <c r="H243" s="40"/>
    </row>
    <row r="244" spans="1:8" s="2" customFormat="1" ht="16.75" customHeight="1">
      <c r="A244" s="35"/>
      <c r="B244" s="40"/>
      <c r="C244" s="294" t="s">
        <v>1578</v>
      </c>
      <c r="D244" s="294" t="s">
        <v>1579</v>
      </c>
      <c r="E244" s="18" t="s">
        <v>315</v>
      </c>
      <c r="F244" s="295">
        <v>3.88</v>
      </c>
      <c r="G244" s="35"/>
      <c r="H244" s="40"/>
    </row>
    <row r="245" spans="1:8" s="2" customFormat="1" ht="16.75" customHeight="1">
      <c r="A245" s="35"/>
      <c r="B245" s="40"/>
      <c r="C245" s="294" t="s">
        <v>810</v>
      </c>
      <c r="D245" s="294" t="s">
        <v>811</v>
      </c>
      <c r="E245" s="18" t="s">
        <v>315</v>
      </c>
      <c r="F245" s="295">
        <v>3.88</v>
      </c>
      <c r="G245" s="35"/>
      <c r="H245" s="40"/>
    </row>
    <row r="246" spans="1:8" s="2" customFormat="1" ht="16.75" customHeight="1">
      <c r="A246" s="35"/>
      <c r="B246" s="40"/>
      <c r="C246" s="294" t="s">
        <v>332</v>
      </c>
      <c r="D246" s="294" t="s">
        <v>333</v>
      </c>
      <c r="E246" s="18" t="s">
        <v>315</v>
      </c>
      <c r="F246" s="295">
        <v>4.74</v>
      </c>
      <c r="G246" s="35"/>
      <c r="H246" s="40"/>
    </row>
    <row r="247" spans="1:8" s="2" customFormat="1" ht="20">
      <c r="A247" s="35"/>
      <c r="B247" s="40"/>
      <c r="C247" s="294" t="s">
        <v>339</v>
      </c>
      <c r="D247" s="294" t="s">
        <v>340</v>
      </c>
      <c r="E247" s="18" t="s">
        <v>315</v>
      </c>
      <c r="F247" s="295">
        <v>14.22</v>
      </c>
      <c r="G247" s="35"/>
      <c r="H247" s="40"/>
    </row>
    <row r="248" spans="1:8" s="2" customFormat="1" ht="16.75" customHeight="1">
      <c r="A248" s="35"/>
      <c r="B248" s="40"/>
      <c r="C248" s="290" t="s">
        <v>246</v>
      </c>
      <c r="D248" s="291" t="s">
        <v>1</v>
      </c>
      <c r="E248" s="292" t="s">
        <v>315</v>
      </c>
      <c r="F248" s="293">
        <v>3.37</v>
      </c>
      <c r="G248" s="35"/>
      <c r="H248" s="40"/>
    </row>
    <row r="249" spans="1:8" s="2" customFormat="1" ht="16.75" customHeight="1">
      <c r="A249" s="35"/>
      <c r="B249" s="40"/>
      <c r="C249" s="294" t="s">
        <v>1</v>
      </c>
      <c r="D249" s="294" t="s">
        <v>1565</v>
      </c>
      <c r="E249" s="18" t="s">
        <v>1</v>
      </c>
      <c r="F249" s="295">
        <v>0</v>
      </c>
      <c r="G249" s="35"/>
      <c r="H249" s="40"/>
    </row>
    <row r="250" spans="1:8" s="2" customFormat="1" ht="16.75" customHeight="1">
      <c r="A250" s="35"/>
      <c r="B250" s="40"/>
      <c r="C250" s="294" t="s">
        <v>246</v>
      </c>
      <c r="D250" s="294" t="s">
        <v>1549</v>
      </c>
      <c r="E250" s="18" t="s">
        <v>1</v>
      </c>
      <c r="F250" s="295">
        <v>3.37</v>
      </c>
      <c r="G250" s="35"/>
      <c r="H250" s="40"/>
    </row>
    <row r="251" spans="1:8" s="2" customFormat="1" ht="16.75" customHeight="1">
      <c r="A251" s="35"/>
      <c r="B251" s="40"/>
      <c r="C251" s="296" t="s">
        <v>1753</v>
      </c>
      <c r="D251" s="35"/>
      <c r="E251" s="35"/>
      <c r="F251" s="35"/>
      <c r="G251" s="35"/>
      <c r="H251" s="40"/>
    </row>
    <row r="252" spans="1:8" s="2" customFormat="1" ht="16.75" customHeight="1">
      <c r="A252" s="35"/>
      <c r="B252" s="40"/>
      <c r="C252" s="294" t="s">
        <v>1274</v>
      </c>
      <c r="D252" s="294" t="s">
        <v>1275</v>
      </c>
      <c r="E252" s="18" t="s">
        <v>315</v>
      </c>
      <c r="F252" s="295">
        <v>3.37</v>
      </c>
      <c r="G252" s="35"/>
      <c r="H252" s="40"/>
    </row>
    <row r="253" spans="1:8" s="2" customFormat="1" ht="16.75" customHeight="1">
      <c r="A253" s="35"/>
      <c r="B253" s="40"/>
      <c r="C253" s="294" t="s">
        <v>1600</v>
      </c>
      <c r="D253" s="294" t="s">
        <v>1601</v>
      </c>
      <c r="E253" s="18" t="s">
        <v>315</v>
      </c>
      <c r="F253" s="295">
        <v>6.74</v>
      </c>
      <c r="G253" s="35"/>
      <c r="H253" s="40"/>
    </row>
    <row r="254" spans="1:8" s="2" customFormat="1" ht="16.75" customHeight="1">
      <c r="A254" s="35"/>
      <c r="B254" s="40"/>
      <c r="C254" s="294" t="s">
        <v>332</v>
      </c>
      <c r="D254" s="294" t="s">
        <v>333</v>
      </c>
      <c r="E254" s="18" t="s">
        <v>315</v>
      </c>
      <c r="F254" s="295">
        <v>4.74</v>
      </c>
      <c r="G254" s="35"/>
      <c r="H254" s="40"/>
    </row>
    <row r="255" spans="1:8" s="2" customFormat="1" ht="20">
      <c r="A255" s="35"/>
      <c r="B255" s="40"/>
      <c r="C255" s="294" t="s">
        <v>339</v>
      </c>
      <c r="D255" s="294" t="s">
        <v>340</v>
      </c>
      <c r="E255" s="18" t="s">
        <v>315</v>
      </c>
      <c r="F255" s="295">
        <v>14.22</v>
      </c>
      <c r="G255" s="35"/>
      <c r="H255" s="40"/>
    </row>
    <row r="256" spans="1:8" s="2" customFormat="1" ht="16.75" customHeight="1">
      <c r="A256" s="35"/>
      <c r="B256" s="40"/>
      <c r="C256" s="294" t="s">
        <v>1612</v>
      </c>
      <c r="D256" s="294" t="s">
        <v>1613</v>
      </c>
      <c r="E256" s="18" t="s">
        <v>315</v>
      </c>
      <c r="F256" s="295">
        <v>3.95</v>
      </c>
      <c r="G256" s="35"/>
      <c r="H256" s="40"/>
    </row>
    <row r="257" spans="1:8" s="2" customFormat="1" ht="7.4" customHeight="1">
      <c r="A257" s="35"/>
      <c r="B257" s="151"/>
      <c r="C257" s="152"/>
      <c r="D257" s="152"/>
      <c r="E257" s="152"/>
      <c r="F257" s="152"/>
      <c r="G257" s="152"/>
      <c r="H257" s="40"/>
    </row>
    <row r="258" spans="1:8" s="2" customFormat="1" ht="10">
      <c r="A258" s="35"/>
      <c r="B258" s="35"/>
      <c r="C258" s="35"/>
      <c r="D258" s="35"/>
      <c r="E258" s="35"/>
      <c r="F258" s="35"/>
      <c r="G258" s="35"/>
      <c r="H258" s="35"/>
    </row>
  </sheetData>
  <sheetProtection algorithmName="SHA-512" hashValue="+iFoMUOW2BzeR8uN2hJRyeKnrKSCIPRhrE+wKRDQ4EvX/EKW4R5nbVSewzSPiZwZHQKI7LKUzj5beRazP7+hKA==" saltValue="LFitl7tvcruURptQVPjEY6CvwQ1dWZ/VnFoYVzRKVuDr35fH0PxJOT7/TSVtpCyCMGBDrJN6/D4KEz70yDhPE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FRANTISEK\Frantisek</dc:creator>
  <cp:keywords/>
  <dc:description/>
  <cp:lastModifiedBy>Olivová Helena, Mgr.</cp:lastModifiedBy>
  <dcterms:created xsi:type="dcterms:W3CDTF">2021-03-29T14:08:31Z</dcterms:created>
  <dcterms:modified xsi:type="dcterms:W3CDTF">2021-03-29T15:37:15Z</dcterms:modified>
  <cp:category/>
  <cp:version/>
  <cp:contentType/>
  <cp:contentStatus/>
</cp:coreProperties>
</file>